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KTY\2024\02_Sklad_posypovaych_materialu_Bystrice\2017-31 vyber zhotovitele E2\01 uprava polozek rozpoctu od Krupicky\"/>
    </mc:Choice>
  </mc:AlternateContent>
  <xr:revisionPtr revIDLastSave="0" documentId="13_ncr:1_{88E0BBD0-8188-435B-A148-AE4B4BB1FE0E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SO 00 Naklady" sheetId="12" r:id="rId4"/>
    <sheet name="SO 23 SO 23.1 Pol" sheetId="13" r:id="rId5"/>
    <sheet name="SO 23 SO 23.2 Pol" sheetId="14" r:id="rId6"/>
    <sheet name="SO 23 SO 23.3 Pol" sheetId="15" r:id="rId7"/>
  </sheets>
  <externalReferences>
    <externalReference r:id="rId8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SO 00 Naklady'!$1:$7</definedName>
    <definedName name="_xlnm.Print_Titles" localSheetId="4">'SO 23 SO 23.1 Pol'!$1:$7</definedName>
    <definedName name="_xlnm.Print_Titles" localSheetId="5">'SO 23 SO 23.2 Pol'!$1:$7</definedName>
    <definedName name="_xlnm.Print_Titles" localSheetId="6">'SO 23 SO 23.3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SO 00 Naklady'!$A$1:$Y$31</definedName>
    <definedName name="_xlnm.Print_Area" localSheetId="4">'SO 23 SO 23.1 Pol'!$A$1:$Y$352</definedName>
    <definedName name="_xlnm.Print_Area" localSheetId="5">'SO 23 SO 23.2 Pol'!$A$1:$Y$440</definedName>
    <definedName name="_xlnm.Print_Area" localSheetId="6">'SO 23 SO 23.3 Pol'!$A$1:$Y$144</definedName>
    <definedName name="_xlnm.Print_Area" localSheetId="1">Stavba!$A$1:$J$89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3" i="15" l="1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4" i="15"/>
  <c r="M14" i="15" s="1"/>
  <c r="I14" i="15"/>
  <c r="K14" i="15"/>
  <c r="O14" i="15"/>
  <c r="Q14" i="15"/>
  <c r="V14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3" i="15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M94" i="15" s="1"/>
  <c r="I94" i="15"/>
  <c r="K94" i="15"/>
  <c r="O94" i="15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M100" i="15" s="1"/>
  <c r="I100" i="15"/>
  <c r="K100" i="15"/>
  <c r="O100" i="15"/>
  <c r="Q100" i="15"/>
  <c r="V100" i="15"/>
  <c r="G101" i="15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M103" i="15" s="1"/>
  <c r="I103" i="15"/>
  <c r="K103" i="15"/>
  <c r="O103" i="15"/>
  <c r="Q103" i="15"/>
  <c r="V103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I107" i="15"/>
  <c r="K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M110" i="15" s="1"/>
  <c r="I110" i="15"/>
  <c r="K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M112" i="15" s="1"/>
  <c r="I112" i="15"/>
  <c r="K112" i="15"/>
  <c r="O112" i="15"/>
  <c r="Q112" i="15"/>
  <c r="V112" i="15"/>
  <c r="G113" i="15"/>
  <c r="M113" i="15" s="1"/>
  <c r="I113" i="15"/>
  <c r="K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G117" i="15"/>
  <c r="M117" i="15" s="1"/>
  <c r="M116" i="15" s="1"/>
  <c r="I117" i="15"/>
  <c r="I116" i="15" s="1"/>
  <c r="K117" i="15"/>
  <c r="K116" i="15" s="1"/>
  <c r="O117" i="15"/>
  <c r="O116" i="15" s="1"/>
  <c r="Q117" i="15"/>
  <c r="Q116" i="15" s="1"/>
  <c r="V117" i="15"/>
  <c r="V116" i="15" s="1"/>
  <c r="G119" i="15"/>
  <c r="I119" i="15"/>
  <c r="K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G122" i="15"/>
  <c r="M122" i="15" s="1"/>
  <c r="I122" i="15"/>
  <c r="K122" i="15"/>
  <c r="O122" i="15"/>
  <c r="Q122" i="15"/>
  <c r="V122" i="15"/>
  <c r="G123" i="15"/>
  <c r="M123" i="15" s="1"/>
  <c r="I123" i="15"/>
  <c r="K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M125" i="15" s="1"/>
  <c r="I125" i="15"/>
  <c r="K125" i="15"/>
  <c r="O125" i="15"/>
  <c r="Q125" i="15"/>
  <c r="V125" i="15"/>
  <c r="G126" i="15"/>
  <c r="M126" i="15" s="1"/>
  <c r="I126" i="15"/>
  <c r="K126" i="15"/>
  <c r="O126" i="15"/>
  <c r="Q126" i="15"/>
  <c r="V126" i="15"/>
  <c r="G127" i="15"/>
  <c r="M127" i="15" s="1"/>
  <c r="I127" i="15"/>
  <c r="K127" i="15"/>
  <c r="O127" i="15"/>
  <c r="Q127" i="15"/>
  <c r="V127" i="15"/>
  <c r="G128" i="15"/>
  <c r="M128" i="15" s="1"/>
  <c r="I128" i="15"/>
  <c r="K128" i="15"/>
  <c r="O128" i="15"/>
  <c r="Q128" i="15"/>
  <c r="V128" i="15"/>
  <c r="G129" i="15"/>
  <c r="M129" i="15" s="1"/>
  <c r="I129" i="15"/>
  <c r="K129" i="15"/>
  <c r="O129" i="15"/>
  <c r="Q129" i="15"/>
  <c r="V129" i="15"/>
  <c r="G130" i="15"/>
  <c r="M130" i="15" s="1"/>
  <c r="I130" i="15"/>
  <c r="K130" i="15"/>
  <c r="O130" i="15"/>
  <c r="Q130" i="15"/>
  <c r="V130" i="15"/>
  <c r="G131" i="15"/>
  <c r="M131" i="15" s="1"/>
  <c r="I131" i="15"/>
  <c r="K131" i="15"/>
  <c r="O131" i="15"/>
  <c r="Q131" i="15"/>
  <c r="V131" i="15"/>
  <c r="G132" i="15"/>
  <c r="M132" i="15" s="1"/>
  <c r="I132" i="15"/>
  <c r="K132" i="15"/>
  <c r="O132" i="15"/>
  <c r="Q132" i="15"/>
  <c r="V132" i="15"/>
  <c r="G133" i="15"/>
  <c r="M133" i="15" s="1"/>
  <c r="I133" i="15"/>
  <c r="K133" i="15"/>
  <c r="O133" i="15"/>
  <c r="Q133" i="15"/>
  <c r="V133" i="15"/>
  <c r="G134" i="15"/>
  <c r="M134" i="15" s="1"/>
  <c r="I134" i="15"/>
  <c r="K134" i="15"/>
  <c r="O134" i="15"/>
  <c r="Q134" i="15"/>
  <c r="V134" i="15"/>
  <c r="G135" i="15"/>
  <c r="M135" i="15" s="1"/>
  <c r="I135" i="15"/>
  <c r="K135" i="15"/>
  <c r="O135" i="15"/>
  <c r="Q135" i="15"/>
  <c r="V135" i="15"/>
  <c r="G136" i="15"/>
  <c r="M136" i="15" s="1"/>
  <c r="I136" i="15"/>
  <c r="K136" i="15"/>
  <c r="O136" i="15"/>
  <c r="Q136" i="15"/>
  <c r="V136" i="15"/>
  <c r="G137" i="15"/>
  <c r="M137" i="15" s="1"/>
  <c r="I137" i="15"/>
  <c r="K137" i="15"/>
  <c r="O137" i="15"/>
  <c r="Q137" i="15"/>
  <c r="V137" i="15"/>
  <c r="G138" i="15"/>
  <c r="M138" i="15" s="1"/>
  <c r="I138" i="15"/>
  <c r="K138" i="15"/>
  <c r="O138" i="15"/>
  <c r="Q138" i="15"/>
  <c r="V138" i="15"/>
  <c r="G139" i="15"/>
  <c r="M139" i="15" s="1"/>
  <c r="I139" i="15"/>
  <c r="K139" i="15"/>
  <c r="O139" i="15"/>
  <c r="Q139" i="15"/>
  <c r="V139" i="15"/>
  <c r="G140" i="15"/>
  <c r="M140" i="15" s="1"/>
  <c r="I140" i="15"/>
  <c r="K140" i="15"/>
  <c r="O140" i="15"/>
  <c r="Q140" i="15"/>
  <c r="V140" i="15"/>
  <c r="G141" i="15"/>
  <c r="M141" i="15" s="1"/>
  <c r="I141" i="15"/>
  <c r="K141" i="15"/>
  <c r="O141" i="15"/>
  <c r="Q141" i="15"/>
  <c r="V141" i="15"/>
  <c r="AE143" i="15"/>
  <c r="F46" i="1" s="1"/>
  <c r="BA348" i="14"/>
  <c r="BA183" i="14"/>
  <c r="BA171" i="14"/>
  <c r="BA136" i="14"/>
  <c r="BA132" i="14"/>
  <c r="BA128" i="14"/>
  <c r="BA106" i="14"/>
  <c r="BA103" i="14"/>
  <c r="BA99" i="14"/>
  <c r="BA87" i="14"/>
  <c r="BA59" i="14"/>
  <c r="BA30" i="14"/>
  <c r="BA27" i="14"/>
  <c r="BA22" i="14"/>
  <c r="BA19" i="14"/>
  <c r="BA10" i="14"/>
  <c r="G9" i="14"/>
  <c r="M9" i="14" s="1"/>
  <c r="I9" i="14"/>
  <c r="K9" i="14"/>
  <c r="O9" i="14"/>
  <c r="Q9" i="14"/>
  <c r="V9" i="14"/>
  <c r="G12" i="14"/>
  <c r="M12" i="14" s="1"/>
  <c r="I12" i="14"/>
  <c r="K12" i="14"/>
  <c r="O12" i="14"/>
  <c r="Q12" i="14"/>
  <c r="V12" i="14"/>
  <c r="G18" i="14"/>
  <c r="M18" i="14" s="1"/>
  <c r="I18" i="14"/>
  <c r="K18" i="14"/>
  <c r="O18" i="14"/>
  <c r="Q18" i="14"/>
  <c r="V18" i="14"/>
  <c r="G21" i="14"/>
  <c r="M21" i="14" s="1"/>
  <c r="I21" i="14"/>
  <c r="K21" i="14"/>
  <c r="O21" i="14"/>
  <c r="Q21" i="14"/>
  <c r="V21" i="14"/>
  <c r="G26" i="14"/>
  <c r="M26" i="14" s="1"/>
  <c r="I26" i="14"/>
  <c r="K26" i="14"/>
  <c r="O26" i="14"/>
  <c r="Q26" i="14"/>
  <c r="V26" i="14"/>
  <c r="G29" i="14"/>
  <c r="M29" i="14" s="1"/>
  <c r="I29" i="14"/>
  <c r="K29" i="14"/>
  <c r="O29" i="14"/>
  <c r="Q29" i="14"/>
  <c r="V29" i="14"/>
  <c r="G58" i="14"/>
  <c r="M58" i="14" s="1"/>
  <c r="I58" i="14"/>
  <c r="K58" i="14"/>
  <c r="O58" i="14"/>
  <c r="Q58" i="14"/>
  <c r="V58" i="14"/>
  <c r="G86" i="14"/>
  <c r="M86" i="14" s="1"/>
  <c r="I86" i="14"/>
  <c r="K86" i="14"/>
  <c r="O86" i="14"/>
  <c r="Q86" i="14"/>
  <c r="V86" i="14"/>
  <c r="G98" i="14"/>
  <c r="M98" i="14" s="1"/>
  <c r="I98" i="14"/>
  <c r="K98" i="14"/>
  <c r="O98" i="14"/>
  <c r="Q98" i="14"/>
  <c r="V98" i="14"/>
  <c r="G102" i="14"/>
  <c r="M102" i="14" s="1"/>
  <c r="I102" i="14"/>
  <c r="K102" i="14"/>
  <c r="O102" i="14"/>
  <c r="Q102" i="14"/>
  <c r="V102" i="14"/>
  <c r="G105" i="14"/>
  <c r="M105" i="14" s="1"/>
  <c r="I105" i="14"/>
  <c r="K105" i="14"/>
  <c r="O105" i="14"/>
  <c r="Q105" i="14"/>
  <c r="V105" i="14"/>
  <c r="G108" i="14"/>
  <c r="M108" i="14" s="1"/>
  <c r="I108" i="14"/>
  <c r="K108" i="14"/>
  <c r="O108" i="14"/>
  <c r="Q108" i="14"/>
  <c r="V108" i="14"/>
  <c r="G114" i="14"/>
  <c r="M114" i="14" s="1"/>
  <c r="I114" i="14"/>
  <c r="K114" i="14"/>
  <c r="O114" i="14"/>
  <c r="Q114" i="14"/>
  <c r="V114" i="14"/>
  <c r="G123" i="14"/>
  <c r="M123" i="14" s="1"/>
  <c r="I123" i="14"/>
  <c r="K123" i="14"/>
  <c r="O123" i="14"/>
  <c r="Q123" i="14"/>
  <c r="V123" i="14"/>
  <c r="G125" i="14"/>
  <c r="M125" i="14" s="1"/>
  <c r="I125" i="14"/>
  <c r="K125" i="14"/>
  <c r="O125" i="14"/>
  <c r="Q125" i="14"/>
  <c r="V125" i="14"/>
  <c r="G127" i="14"/>
  <c r="M127" i="14" s="1"/>
  <c r="I127" i="14"/>
  <c r="K127" i="14"/>
  <c r="O127" i="14"/>
  <c r="Q127" i="14"/>
  <c r="V127" i="14"/>
  <c r="G131" i="14"/>
  <c r="M131" i="14" s="1"/>
  <c r="I131" i="14"/>
  <c r="K131" i="14"/>
  <c r="O131" i="14"/>
  <c r="Q131" i="14"/>
  <c r="V131" i="14"/>
  <c r="G135" i="14"/>
  <c r="M135" i="14" s="1"/>
  <c r="I135" i="14"/>
  <c r="K135" i="14"/>
  <c r="O135" i="14"/>
  <c r="Q135" i="14"/>
  <c r="V135" i="14"/>
  <c r="G139" i="14"/>
  <c r="M139" i="14" s="1"/>
  <c r="I139" i="14"/>
  <c r="K139" i="14"/>
  <c r="O139" i="14"/>
  <c r="Q139" i="14"/>
  <c r="V139" i="14"/>
  <c r="G151" i="14"/>
  <c r="M151" i="14" s="1"/>
  <c r="I151" i="14"/>
  <c r="K151" i="14"/>
  <c r="O151" i="14"/>
  <c r="Q151" i="14"/>
  <c r="V151" i="14"/>
  <c r="G155" i="14"/>
  <c r="M155" i="14" s="1"/>
  <c r="I155" i="14"/>
  <c r="K155" i="14"/>
  <c r="O155" i="14"/>
  <c r="Q155" i="14"/>
  <c r="V155" i="14"/>
  <c r="G158" i="14"/>
  <c r="M158" i="14" s="1"/>
  <c r="I158" i="14"/>
  <c r="K158" i="14"/>
  <c r="O158" i="14"/>
  <c r="Q158" i="14"/>
  <c r="V158" i="14"/>
  <c r="G162" i="14"/>
  <c r="M162" i="14" s="1"/>
  <c r="I162" i="14"/>
  <c r="K162" i="14"/>
  <c r="O162" i="14"/>
  <c r="Q162" i="14"/>
  <c r="V162" i="14"/>
  <c r="G165" i="14"/>
  <c r="M165" i="14" s="1"/>
  <c r="I165" i="14"/>
  <c r="K165" i="14"/>
  <c r="O165" i="14"/>
  <c r="Q165" i="14"/>
  <c r="V165" i="14"/>
  <c r="G170" i="14"/>
  <c r="M170" i="14" s="1"/>
  <c r="I170" i="14"/>
  <c r="K170" i="14"/>
  <c r="O170" i="14"/>
  <c r="Q170" i="14"/>
  <c r="V170" i="14"/>
  <c r="G177" i="14"/>
  <c r="M177" i="14" s="1"/>
  <c r="I177" i="14"/>
  <c r="K177" i="14"/>
  <c r="O177" i="14"/>
  <c r="Q177" i="14"/>
  <c r="V177" i="14"/>
  <c r="G180" i="14"/>
  <c r="M180" i="14" s="1"/>
  <c r="I180" i="14"/>
  <c r="K180" i="14"/>
  <c r="O180" i="14"/>
  <c r="Q180" i="14"/>
  <c r="V180" i="14"/>
  <c r="G182" i="14"/>
  <c r="M182" i="14" s="1"/>
  <c r="I182" i="14"/>
  <c r="K182" i="14"/>
  <c r="O182" i="14"/>
  <c r="Q182" i="14"/>
  <c r="V182" i="14"/>
  <c r="G184" i="14"/>
  <c r="M184" i="14" s="1"/>
  <c r="I184" i="14"/>
  <c r="K184" i="14"/>
  <c r="O184" i="14"/>
  <c r="Q184" i="14"/>
  <c r="V184" i="14"/>
  <c r="G185" i="14"/>
  <c r="M185" i="14" s="1"/>
  <c r="I185" i="14"/>
  <c r="K185" i="14"/>
  <c r="O185" i="14"/>
  <c r="Q185" i="14"/>
  <c r="V185" i="14"/>
  <c r="G186" i="14"/>
  <c r="M186" i="14" s="1"/>
  <c r="I186" i="14"/>
  <c r="K186" i="14"/>
  <c r="O186" i="14"/>
  <c r="Q186" i="14"/>
  <c r="V186" i="14"/>
  <c r="G188" i="14"/>
  <c r="M188" i="14" s="1"/>
  <c r="I188" i="14"/>
  <c r="K188" i="14"/>
  <c r="O188" i="14"/>
  <c r="Q188" i="14"/>
  <c r="V188" i="14"/>
  <c r="G190" i="14"/>
  <c r="M190" i="14" s="1"/>
  <c r="I190" i="14"/>
  <c r="K190" i="14"/>
  <c r="O190" i="14"/>
  <c r="Q190" i="14"/>
  <c r="V190" i="14"/>
  <c r="G193" i="14"/>
  <c r="M193" i="14" s="1"/>
  <c r="I193" i="14"/>
  <c r="K193" i="14"/>
  <c r="O193" i="14"/>
  <c r="Q193" i="14"/>
  <c r="V193" i="14"/>
  <c r="G196" i="14"/>
  <c r="M196" i="14" s="1"/>
  <c r="I196" i="14"/>
  <c r="K196" i="14"/>
  <c r="O196" i="14"/>
  <c r="Q196" i="14"/>
  <c r="V196" i="14"/>
  <c r="G197" i="14"/>
  <c r="M197" i="14" s="1"/>
  <c r="I197" i="14"/>
  <c r="K197" i="14"/>
  <c r="O197" i="14"/>
  <c r="Q197" i="14"/>
  <c r="V197" i="14"/>
  <c r="G198" i="14"/>
  <c r="M198" i="14" s="1"/>
  <c r="I198" i="14"/>
  <c r="K198" i="14"/>
  <c r="O198" i="14"/>
  <c r="Q198" i="14"/>
  <c r="V198" i="14"/>
  <c r="G200" i="14"/>
  <c r="G199" i="14" s="1"/>
  <c r="I63" i="1" s="1"/>
  <c r="I200" i="14"/>
  <c r="I199" i="14" s="1"/>
  <c r="K200" i="14"/>
  <c r="K199" i="14" s="1"/>
  <c r="O200" i="14"/>
  <c r="O199" i="14" s="1"/>
  <c r="Q200" i="14"/>
  <c r="Q199" i="14" s="1"/>
  <c r="V200" i="14"/>
  <c r="V199" i="14" s="1"/>
  <c r="G203" i="14"/>
  <c r="M203" i="14" s="1"/>
  <c r="I203" i="14"/>
  <c r="K203" i="14"/>
  <c r="O203" i="14"/>
  <c r="Q203" i="14"/>
  <c r="V203" i="14"/>
  <c r="G212" i="14"/>
  <c r="M212" i="14" s="1"/>
  <c r="I212" i="14"/>
  <c r="K212" i="14"/>
  <c r="O212" i="14"/>
  <c r="Q212" i="14"/>
  <c r="V212" i="14"/>
  <c r="G213" i="14"/>
  <c r="M213" i="14" s="1"/>
  <c r="I213" i="14"/>
  <c r="K213" i="14"/>
  <c r="O213" i="14"/>
  <c r="Q213" i="14"/>
  <c r="V213" i="14"/>
  <c r="G216" i="14"/>
  <c r="M216" i="14" s="1"/>
  <c r="I216" i="14"/>
  <c r="K216" i="14"/>
  <c r="O216" i="14"/>
  <c r="Q216" i="14"/>
  <c r="V216" i="14"/>
  <c r="G218" i="14"/>
  <c r="M218" i="14" s="1"/>
  <c r="I218" i="14"/>
  <c r="K218" i="14"/>
  <c r="O218" i="14"/>
  <c r="Q218" i="14"/>
  <c r="V218" i="14"/>
  <c r="G220" i="14"/>
  <c r="M220" i="14" s="1"/>
  <c r="I220" i="14"/>
  <c r="K220" i="14"/>
  <c r="O220" i="14"/>
  <c r="Q220" i="14"/>
  <c r="V220" i="14"/>
  <c r="G223" i="14"/>
  <c r="M223" i="14" s="1"/>
  <c r="I223" i="14"/>
  <c r="K223" i="14"/>
  <c r="O223" i="14"/>
  <c r="Q223" i="14"/>
  <c r="V223" i="14"/>
  <c r="G224" i="14"/>
  <c r="M224" i="14" s="1"/>
  <c r="I224" i="14"/>
  <c r="K224" i="14"/>
  <c r="O224" i="14"/>
  <c r="Q224" i="14"/>
  <c r="V224" i="14"/>
  <c r="G225" i="14"/>
  <c r="M225" i="14" s="1"/>
  <c r="I225" i="14"/>
  <c r="K225" i="14"/>
  <c r="O225" i="14"/>
  <c r="Q225" i="14"/>
  <c r="V225" i="14"/>
  <c r="G227" i="14"/>
  <c r="M227" i="14" s="1"/>
  <c r="I227" i="14"/>
  <c r="K227" i="14"/>
  <c r="O227" i="14"/>
  <c r="Q227" i="14"/>
  <c r="V227" i="14"/>
  <c r="G228" i="14"/>
  <c r="M228" i="14" s="1"/>
  <c r="I228" i="14"/>
  <c r="K228" i="14"/>
  <c r="O228" i="14"/>
  <c r="Q228" i="14"/>
  <c r="V228" i="14"/>
  <c r="G229" i="14"/>
  <c r="M229" i="14" s="1"/>
  <c r="I229" i="14"/>
  <c r="K229" i="14"/>
  <c r="O229" i="14"/>
  <c r="Q229" i="14"/>
  <c r="V229" i="14"/>
  <c r="G230" i="14"/>
  <c r="M230" i="14" s="1"/>
  <c r="I230" i="14"/>
  <c r="K230" i="14"/>
  <c r="O230" i="14"/>
  <c r="Q230" i="14"/>
  <c r="V230" i="14"/>
  <c r="G231" i="14"/>
  <c r="M231" i="14" s="1"/>
  <c r="I231" i="14"/>
  <c r="K231" i="14"/>
  <c r="O231" i="14"/>
  <c r="Q231" i="14"/>
  <c r="V231" i="14"/>
  <c r="G233" i="14"/>
  <c r="M233" i="14" s="1"/>
  <c r="M232" i="14" s="1"/>
  <c r="I233" i="14"/>
  <c r="I232" i="14" s="1"/>
  <c r="K233" i="14"/>
  <c r="K232" i="14" s="1"/>
  <c r="O233" i="14"/>
  <c r="O232" i="14" s="1"/>
  <c r="Q233" i="14"/>
  <c r="Q232" i="14" s="1"/>
  <c r="V233" i="14"/>
  <c r="V232" i="14" s="1"/>
  <c r="G236" i="14"/>
  <c r="M236" i="14" s="1"/>
  <c r="I236" i="14"/>
  <c r="K236" i="14"/>
  <c r="O236" i="14"/>
  <c r="Q236" i="14"/>
  <c r="V236" i="14"/>
  <c r="G239" i="14"/>
  <c r="M239" i="14" s="1"/>
  <c r="I239" i="14"/>
  <c r="K239" i="14"/>
  <c r="O239" i="14"/>
  <c r="Q239" i="14"/>
  <c r="V239" i="14"/>
  <c r="G243" i="14"/>
  <c r="M243" i="14" s="1"/>
  <c r="I243" i="14"/>
  <c r="K243" i="14"/>
  <c r="O243" i="14"/>
  <c r="Q243" i="14"/>
  <c r="V243" i="14"/>
  <c r="G246" i="14"/>
  <c r="M246" i="14" s="1"/>
  <c r="I246" i="14"/>
  <c r="K246" i="14"/>
  <c r="O246" i="14"/>
  <c r="Q246" i="14"/>
  <c r="V246" i="14"/>
  <c r="G248" i="14"/>
  <c r="M248" i="14" s="1"/>
  <c r="I248" i="14"/>
  <c r="K248" i="14"/>
  <c r="O248" i="14"/>
  <c r="Q248" i="14"/>
  <c r="V248" i="14"/>
  <c r="G250" i="14"/>
  <c r="M250" i="14" s="1"/>
  <c r="I250" i="14"/>
  <c r="K250" i="14"/>
  <c r="O250" i="14"/>
  <c r="Q250" i="14"/>
  <c r="V250" i="14"/>
  <c r="G252" i="14"/>
  <c r="M252" i="14" s="1"/>
  <c r="I252" i="14"/>
  <c r="K252" i="14"/>
  <c r="O252" i="14"/>
  <c r="Q252" i="14"/>
  <c r="V252" i="14"/>
  <c r="G254" i="14"/>
  <c r="M254" i="14" s="1"/>
  <c r="I254" i="14"/>
  <c r="K254" i="14"/>
  <c r="O254" i="14"/>
  <c r="Q254" i="14"/>
  <c r="V254" i="14"/>
  <c r="G256" i="14"/>
  <c r="M256" i="14" s="1"/>
  <c r="I256" i="14"/>
  <c r="K256" i="14"/>
  <c r="O256" i="14"/>
  <c r="Q256" i="14"/>
  <c r="V256" i="14"/>
  <c r="G258" i="14"/>
  <c r="M258" i="14" s="1"/>
  <c r="I258" i="14"/>
  <c r="K258" i="14"/>
  <c r="O258" i="14"/>
  <c r="Q258" i="14"/>
  <c r="V258" i="14"/>
  <c r="G260" i="14"/>
  <c r="M260" i="14" s="1"/>
  <c r="I260" i="14"/>
  <c r="K260" i="14"/>
  <c r="O260" i="14"/>
  <c r="Q260" i="14"/>
  <c r="V260" i="14"/>
  <c r="G262" i="14"/>
  <c r="M262" i="14" s="1"/>
  <c r="I262" i="14"/>
  <c r="K262" i="14"/>
  <c r="O262" i="14"/>
  <c r="Q262" i="14"/>
  <c r="V262" i="14"/>
  <c r="G264" i="14"/>
  <c r="M264" i="14" s="1"/>
  <c r="I264" i="14"/>
  <c r="K264" i="14"/>
  <c r="O264" i="14"/>
  <c r="Q264" i="14"/>
  <c r="V264" i="14"/>
  <c r="G266" i="14"/>
  <c r="M266" i="14" s="1"/>
  <c r="I266" i="14"/>
  <c r="K266" i="14"/>
  <c r="O266" i="14"/>
  <c r="Q266" i="14"/>
  <c r="V266" i="14"/>
  <c r="G267" i="14"/>
  <c r="M267" i="14" s="1"/>
  <c r="I267" i="14"/>
  <c r="K267" i="14"/>
  <c r="O267" i="14"/>
  <c r="Q267" i="14"/>
  <c r="V267" i="14"/>
  <c r="G268" i="14"/>
  <c r="M268" i="14" s="1"/>
  <c r="I268" i="14"/>
  <c r="K268" i="14"/>
  <c r="O268" i="14"/>
  <c r="Q268" i="14"/>
  <c r="V268" i="14"/>
  <c r="G270" i="14"/>
  <c r="M270" i="14" s="1"/>
  <c r="I270" i="14"/>
  <c r="K270" i="14"/>
  <c r="O270" i="14"/>
  <c r="Q270" i="14"/>
  <c r="V270" i="14"/>
  <c r="G272" i="14"/>
  <c r="M272" i="14" s="1"/>
  <c r="I272" i="14"/>
  <c r="K272" i="14"/>
  <c r="O272" i="14"/>
  <c r="Q272" i="14"/>
  <c r="V272" i="14"/>
  <c r="G274" i="14"/>
  <c r="M274" i="14" s="1"/>
  <c r="I274" i="14"/>
  <c r="K274" i="14"/>
  <c r="O274" i="14"/>
  <c r="Q274" i="14"/>
  <c r="V274" i="14"/>
  <c r="G276" i="14"/>
  <c r="M276" i="14" s="1"/>
  <c r="I276" i="14"/>
  <c r="K276" i="14"/>
  <c r="O276" i="14"/>
  <c r="Q276" i="14"/>
  <c r="V276" i="14"/>
  <c r="G277" i="14"/>
  <c r="M277" i="14" s="1"/>
  <c r="I277" i="14"/>
  <c r="K277" i="14"/>
  <c r="O277" i="14"/>
  <c r="Q277" i="14"/>
  <c r="V277" i="14"/>
  <c r="G278" i="14"/>
  <c r="M278" i="14" s="1"/>
  <c r="I278" i="14"/>
  <c r="K278" i="14"/>
  <c r="O278" i="14"/>
  <c r="Q278" i="14"/>
  <c r="V278" i="14"/>
  <c r="G279" i="14"/>
  <c r="M279" i="14" s="1"/>
  <c r="I279" i="14"/>
  <c r="K279" i="14"/>
  <c r="O279" i="14"/>
  <c r="Q279" i="14"/>
  <c r="V279" i="14"/>
  <c r="G280" i="14"/>
  <c r="M280" i="14" s="1"/>
  <c r="I280" i="14"/>
  <c r="K280" i="14"/>
  <c r="O280" i="14"/>
  <c r="Q280" i="14"/>
  <c r="V280" i="14"/>
  <c r="G281" i="14"/>
  <c r="M281" i="14" s="1"/>
  <c r="I281" i="14"/>
  <c r="K281" i="14"/>
  <c r="O281" i="14"/>
  <c r="Q281" i="14"/>
  <c r="V281" i="14"/>
  <c r="G282" i="14"/>
  <c r="M282" i="14" s="1"/>
  <c r="I282" i="14"/>
  <c r="K282" i="14"/>
  <c r="O282" i="14"/>
  <c r="Q282" i="14"/>
  <c r="V282" i="14"/>
  <c r="G283" i="14"/>
  <c r="M283" i="14" s="1"/>
  <c r="I283" i="14"/>
  <c r="K283" i="14"/>
  <c r="O283" i="14"/>
  <c r="Q283" i="14"/>
  <c r="V283" i="14"/>
  <c r="G285" i="14"/>
  <c r="M285" i="14" s="1"/>
  <c r="I285" i="14"/>
  <c r="K285" i="14"/>
  <c r="O285" i="14"/>
  <c r="Q285" i="14"/>
  <c r="V285" i="14"/>
  <c r="G287" i="14"/>
  <c r="M287" i="14" s="1"/>
  <c r="I287" i="14"/>
  <c r="K287" i="14"/>
  <c r="O287" i="14"/>
  <c r="Q287" i="14"/>
  <c r="V287" i="14"/>
  <c r="G289" i="14"/>
  <c r="M289" i="14" s="1"/>
  <c r="I289" i="14"/>
  <c r="K289" i="14"/>
  <c r="O289" i="14"/>
  <c r="Q289" i="14"/>
  <c r="V289" i="14"/>
  <c r="G291" i="14"/>
  <c r="M291" i="14" s="1"/>
  <c r="I291" i="14"/>
  <c r="K291" i="14"/>
  <c r="O291" i="14"/>
  <c r="Q291" i="14"/>
  <c r="V291" i="14"/>
  <c r="G293" i="14"/>
  <c r="M293" i="14" s="1"/>
  <c r="I293" i="14"/>
  <c r="K293" i="14"/>
  <c r="O293" i="14"/>
  <c r="Q293" i="14"/>
  <c r="V293" i="14"/>
  <c r="G295" i="14"/>
  <c r="M295" i="14" s="1"/>
  <c r="I295" i="14"/>
  <c r="K295" i="14"/>
  <c r="O295" i="14"/>
  <c r="Q295" i="14"/>
  <c r="V295" i="14"/>
  <c r="G297" i="14"/>
  <c r="M297" i="14" s="1"/>
  <c r="I297" i="14"/>
  <c r="K297" i="14"/>
  <c r="O297" i="14"/>
  <c r="Q297" i="14"/>
  <c r="V297" i="14"/>
  <c r="G299" i="14"/>
  <c r="M299" i="14" s="1"/>
  <c r="I299" i="14"/>
  <c r="K299" i="14"/>
  <c r="O299" i="14"/>
  <c r="Q299" i="14"/>
  <c r="V299" i="14"/>
  <c r="G301" i="14"/>
  <c r="M301" i="14" s="1"/>
  <c r="I301" i="14"/>
  <c r="K301" i="14"/>
  <c r="O301" i="14"/>
  <c r="Q301" i="14"/>
  <c r="V301" i="14"/>
  <c r="G303" i="14"/>
  <c r="M303" i="14" s="1"/>
  <c r="I303" i="14"/>
  <c r="K303" i="14"/>
  <c r="O303" i="14"/>
  <c r="Q303" i="14"/>
  <c r="V303" i="14"/>
  <c r="G305" i="14"/>
  <c r="M305" i="14" s="1"/>
  <c r="I305" i="14"/>
  <c r="K305" i="14"/>
  <c r="O305" i="14"/>
  <c r="Q305" i="14"/>
  <c r="V305" i="14"/>
  <c r="G307" i="14"/>
  <c r="M307" i="14" s="1"/>
  <c r="I307" i="14"/>
  <c r="K307" i="14"/>
  <c r="O307" i="14"/>
  <c r="Q307" i="14"/>
  <c r="V307" i="14"/>
  <c r="G309" i="14"/>
  <c r="M309" i="14" s="1"/>
  <c r="I309" i="14"/>
  <c r="K309" i="14"/>
  <c r="O309" i="14"/>
  <c r="Q309" i="14"/>
  <c r="V309" i="14"/>
  <c r="G311" i="14"/>
  <c r="M311" i="14" s="1"/>
  <c r="I311" i="14"/>
  <c r="K311" i="14"/>
  <c r="O311" i="14"/>
  <c r="Q311" i="14"/>
  <c r="V311" i="14"/>
  <c r="G313" i="14"/>
  <c r="M313" i="14" s="1"/>
  <c r="I313" i="14"/>
  <c r="K313" i="14"/>
  <c r="O313" i="14"/>
  <c r="Q313" i="14"/>
  <c r="V313" i="14"/>
  <c r="G315" i="14"/>
  <c r="M315" i="14" s="1"/>
  <c r="I315" i="14"/>
  <c r="K315" i="14"/>
  <c r="O315" i="14"/>
  <c r="Q315" i="14"/>
  <c r="V315" i="14"/>
  <c r="G316" i="14"/>
  <c r="M316" i="14" s="1"/>
  <c r="I316" i="14"/>
  <c r="K316" i="14"/>
  <c r="O316" i="14"/>
  <c r="Q316" i="14"/>
  <c r="V316" i="14"/>
  <c r="G317" i="14"/>
  <c r="M317" i="14" s="1"/>
  <c r="I317" i="14"/>
  <c r="K317" i="14"/>
  <c r="O317" i="14"/>
  <c r="Q317" i="14"/>
  <c r="V317" i="14"/>
  <c r="G318" i="14"/>
  <c r="M318" i="14" s="1"/>
  <c r="I318" i="14"/>
  <c r="K318" i="14"/>
  <c r="O318" i="14"/>
  <c r="Q318" i="14"/>
  <c r="V318" i="14"/>
  <c r="G319" i="14"/>
  <c r="M319" i="14" s="1"/>
  <c r="I319" i="14"/>
  <c r="K319" i="14"/>
  <c r="O319" i="14"/>
  <c r="Q319" i="14"/>
  <c r="V319" i="14"/>
  <c r="G320" i="14"/>
  <c r="M320" i="14" s="1"/>
  <c r="I320" i="14"/>
  <c r="K320" i="14"/>
  <c r="O320" i="14"/>
  <c r="Q320" i="14"/>
  <c r="V320" i="14"/>
  <c r="G321" i="14"/>
  <c r="M321" i="14" s="1"/>
  <c r="I321" i="14"/>
  <c r="K321" i="14"/>
  <c r="O321" i="14"/>
  <c r="Q321" i="14"/>
  <c r="V321" i="14"/>
  <c r="G322" i="14"/>
  <c r="M322" i="14" s="1"/>
  <c r="I322" i="14"/>
  <c r="K322" i="14"/>
  <c r="O322" i="14"/>
  <c r="Q322" i="14"/>
  <c r="V322" i="14"/>
  <c r="G323" i="14"/>
  <c r="M323" i="14" s="1"/>
  <c r="I323" i="14"/>
  <c r="K323" i="14"/>
  <c r="O323" i="14"/>
  <c r="Q323" i="14"/>
  <c r="V323" i="14"/>
  <c r="G324" i="14"/>
  <c r="M324" i="14" s="1"/>
  <c r="I324" i="14"/>
  <c r="K324" i="14"/>
  <c r="O324" i="14"/>
  <c r="Q324" i="14"/>
  <c r="V324" i="14"/>
  <c r="G325" i="14"/>
  <c r="M325" i="14" s="1"/>
  <c r="I325" i="14"/>
  <c r="K325" i="14"/>
  <c r="O325" i="14"/>
  <c r="Q325" i="14"/>
  <c r="V325" i="14"/>
  <c r="G327" i="14"/>
  <c r="M327" i="14" s="1"/>
  <c r="I327" i="14"/>
  <c r="K327" i="14"/>
  <c r="O327" i="14"/>
  <c r="Q327" i="14"/>
  <c r="V327" i="14"/>
  <c r="G329" i="14"/>
  <c r="M329" i="14" s="1"/>
  <c r="I329" i="14"/>
  <c r="K329" i="14"/>
  <c r="O329" i="14"/>
  <c r="Q329" i="14"/>
  <c r="V329" i="14"/>
  <c r="G331" i="14"/>
  <c r="M331" i="14" s="1"/>
  <c r="I331" i="14"/>
  <c r="K331" i="14"/>
  <c r="O331" i="14"/>
  <c r="Q331" i="14"/>
  <c r="V331" i="14"/>
  <c r="G333" i="14"/>
  <c r="M333" i="14" s="1"/>
  <c r="I333" i="14"/>
  <c r="K333" i="14"/>
  <c r="O333" i="14"/>
  <c r="Q333" i="14"/>
  <c r="V333" i="14"/>
  <c r="G335" i="14"/>
  <c r="M335" i="14" s="1"/>
  <c r="I335" i="14"/>
  <c r="K335" i="14"/>
  <c r="O335" i="14"/>
  <c r="Q335" i="14"/>
  <c r="V335" i="14"/>
  <c r="G337" i="14"/>
  <c r="M337" i="14" s="1"/>
  <c r="I337" i="14"/>
  <c r="K337" i="14"/>
  <c r="O337" i="14"/>
  <c r="Q337" i="14"/>
  <c r="V337" i="14"/>
  <c r="G339" i="14"/>
  <c r="M339" i="14" s="1"/>
  <c r="I339" i="14"/>
  <c r="K339" i="14"/>
  <c r="O339" i="14"/>
  <c r="Q339" i="14"/>
  <c r="V339" i="14"/>
  <c r="G341" i="14"/>
  <c r="M341" i="14" s="1"/>
  <c r="I341" i="14"/>
  <c r="K341" i="14"/>
  <c r="O341" i="14"/>
  <c r="Q341" i="14"/>
  <c r="V341" i="14"/>
  <c r="G343" i="14"/>
  <c r="M343" i="14" s="1"/>
  <c r="I343" i="14"/>
  <c r="K343" i="14"/>
  <c r="O343" i="14"/>
  <c r="Q343" i="14"/>
  <c r="V343" i="14"/>
  <c r="G345" i="14"/>
  <c r="M345" i="14" s="1"/>
  <c r="I345" i="14"/>
  <c r="K345" i="14"/>
  <c r="O345" i="14"/>
  <c r="Q345" i="14"/>
  <c r="V345" i="14"/>
  <c r="G347" i="14"/>
  <c r="M347" i="14" s="1"/>
  <c r="M346" i="14" s="1"/>
  <c r="I347" i="14"/>
  <c r="I346" i="14" s="1"/>
  <c r="K347" i="14"/>
  <c r="K346" i="14" s="1"/>
  <c r="O347" i="14"/>
  <c r="O346" i="14" s="1"/>
  <c r="Q347" i="14"/>
  <c r="Q346" i="14" s="1"/>
  <c r="V347" i="14"/>
  <c r="V346" i="14" s="1"/>
  <c r="G352" i="14"/>
  <c r="M352" i="14" s="1"/>
  <c r="I352" i="14"/>
  <c r="K352" i="14"/>
  <c r="O352" i="14"/>
  <c r="Q352" i="14"/>
  <c r="V352" i="14"/>
  <c r="G353" i="14"/>
  <c r="M353" i="14" s="1"/>
  <c r="I353" i="14"/>
  <c r="K353" i="14"/>
  <c r="O353" i="14"/>
  <c r="Q353" i="14"/>
  <c r="V353" i="14"/>
  <c r="G355" i="14"/>
  <c r="G354" i="14" s="1"/>
  <c r="I355" i="14"/>
  <c r="I354" i="14" s="1"/>
  <c r="K355" i="14"/>
  <c r="K354" i="14" s="1"/>
  <c r="O355" i="14"/>
  <c r="O354" i="14" s="1"/>
  <c r="Q355" i="14"/>
  <c r="Q354" i="14" s="1"/>
  <c r="V355" i="14"/>
  <c r="V354" i="14" s="1"/>
  <c r="G363" i="14"/>
  <c r="M363" i="14" s="1"/>
  <c r="I363" i="14"/>
  <c r="K363" i="14"/>
  <c r="O363" i="14"/>
  <c r="Q363" i="14"/>
  <c r="V363" i="14"/>
  <c r="G364" i="14"/>
  <c r="M364" i="14" s="1"/>
  <c r="I364" i="14"/>
  <c r="K364" i="14"/>
  <c r="O364" i="14"/>
  <c r="Q364" i="14"/>
  <c r="V364" i="14"/>
  <c r="G365" i="14"/>
  <c r="M365" i="14" s="1"/>
  <c r="I365" i="14"/>
  <c r="K365" i="14"/>
  <c r="O365" i="14"/>
  <c r="Q365" i="14"/>
  <c r="V365" i="14"/>
  <c r="G366" i="14"/>
  <c r="M366" i="14" s="1"/>
  <c r="I366" i="14"/>
  <c r="K366" i="14"/>
  <c r="O366" i="14"/>
  <c r="Q366" i="14"/>
  <c r="V366" i="14"/>
  <c r="G367" i="14"/>
  <c r="M367" i="14" s="1"/>
  <c r="I367" i="14"/>
  <c r="K367" i="14"/>
  <c r="O367" i="14"/>
  <c r="Q367" i="14"/>
  <c r="V367" i="14"/>
  <c r="G369" i="14"/>
  <c r="M369" i="14" s="1"/>
  <c r="I369" i="14"/>
  <c r="K369" i="14"/>
  <c r="O369" i="14"/>
  <c r="Q369" i="14"/>
  <c r="V369" i="14"/>
  <c r="G375" i="14"/>
  <c r="M375" i="14" s="1"/>
  <c r="I375" i="14"/>
  <c r="K375" i="14"/>
  <c r="O375" i="14"/>
  <c r="Q375" i="14"/>
  <c r="V375" i="14"/>
  <c r="G376" i="14"/>
  <c r="M376" i="14" s="1"/>
  <c r="I376" i="14"/>
  <c r="K376" i="14"/>
  <c r="O376" i="14"/>
  <c r="Q376" i="14"/>
  <c r="V376" i="14"/>
  <c r="G377" i="14"/>
  <c r="M377" i="14" s="1"/>
  <c r="I377" i="14"/>
  <c r="K377" i="14"/>
  <c r="O377" i="14"/>
  <c r="Q377" i="14"/>
  <c r="V377" i="14"/>
  <c r="G378" i="14"/>
  <c r="M378" i="14" s="1"/>
  <c r="I378" i="14"/>
  <c r="K378" i="14"/>
  <c r="O378" i="14"/>
  <c r="Q378" i="14"/>
  <c r="V378" i="14"/>
  <c r="G379" i="14"/>
  <c r="M379" i="14" s="1"/>
  <c r="I379" i="14"/>
  <c r="K379" i="14"/>
  <c r="O379" i="14"/>
  <c r="Q379" i="14"/>
  <c r="V379" i="14"/>
  <c r="G380" i="14"/>
  <c r="M380" i="14" s="1"/>
  <c r="I380" i="14"/>
  <c r="K380" i="14"/>
  <c r="O380" i="14"/>
  <c r="Q380" i="14"/>
  <c r="V380" i="14"/>
  <c r="G381" i="14"/>
  <c r="M381" i="14" s="1"/>
  <c r="I381" i="14"/>
  <c r="K381" i="14"/>
  <c r="O381" i="14"/>
  <c r="Q381" i="14"/>
  <c r="V381" i="14"/>
  <c r="G387" i="14"/>
  <c r="M387" i="14" s="1"/>
  <c r="I387" i="14"/>
  <c r="K387" i="14"/>
  <c r="O387" i="14"/>
  <c r="Q387" i="14"/>
  <c r="V387" i="14"/>
  <c r="G389" i="14"/>
  <c r="M389" i="14" s="1"/>
  <c r="I389" i="14"/>
  <c r="K389" i="14"/>
  <c r="O389" i="14"/>
  <c r="Q389" i="14"/>
  <c r="V389" i="14"/>
  <c r="G391" i="14"/>
  <c r="M391" i="14" s="1"/>
  <c r="I391" i="14"/>
  <c r="K391" i="14"/>
  <c r="O391" i="14"/>
  <c r="Q391" i="14"/>
  <c r="V391" i="14"/>
  <c r="G392" i="14"/>
  <c r="M392" i="14" s="1"/>
  <c r="I392" i="14"/>
  <c r="K392" i="14"/>
  <c r="O392" i="14"/>
  <c r="Q392" i="14"/>
  <c r="V392" i="14"/>
  <c r="G393" i="14"/>
  <c r="I393" i="14"/>
  <c r="K393" i="14"/>
  <c r="O393" i="14"/>
  <c r="Q393" i="14"/>
  <c r="V393" i="14"/>
  <c r="G395" i="14"/>
  <c r="M395" i="14" s="1"/>
  <c r="I395" i="14"/>
  <c r="K395" i="14"/>
  <c r="O395" i="14"/>
  <c r="Q395" i="14"/>
  <c r="V395" i="14"/>
  <c r="G397" i="14"/>
  <c r="M397" i="14" s="1"/>
  <c r="I397" i="14"/>
  <c r="K397" i="14"/>
  <c r="O397" i="14"/>
  <c r="Q397" i="14"/>
  <c r="V397" i="14"/>
  <c r="G399" i="14"/>
  <c r="M399" i="14" s="1"/>
  <c r="I399" i="14"/>
  <c r="K399" i="14"/>
  <c r="O399" i="14"/>
  <c r="Q399" i="14"/>
  <c r="V399" i="14"/>
  <c r="G401" i="14"/>
  <c r="M401" i="14" s="1"/>
  <c r="I401" i="14"/>
  <c r="K401" i="14"/>
  <c r="O401" i="14"/>
  <c r="Q401" i="14"/>
  <c r="V401" i="14"/>
  <c r="G402" i="14"/>
  <c r="M402" i="14" s="1"/>
  <c r="I402" i="14"/>
  <c r="K402" i="14"/>
  <c r="O402" i="14"/>
  <c r="Q402" i="14"/>
  <c r="V402" i="14"/>
  <c r="G404" i="14"/>
  <c r="M404" i="14" s="1"/>
  <c r="I404" i="14"/>
  <c r="K404" i="14"/>
  <c r="O404" i="14"/>
  <c r="Q404" i="14"/>
  <c r="V404" i="14"/>
  <c r="G405" i="14"/>
  <c r="M405" i="14" s="1"/>
  <c r="I405" i="14"/>
  <c r="K405" i="14"/>
  <c r="O405" i="14"/>
  <c r="Q405" i="14"/>
  <c r="V405" i="14"/>
  <c r="G411" i="14"/>
  <c r="M411" i="14" s="1"/>
  <c r="I411" i="14"/>
  <c r="K411" i="14"/>
  <c r="O411" i="14"/>
  <c r="Q411" i="14"/>
  <c r="V411" i="14"/>
  <c r="G412" i="14"/>
  <c r="M412" i="14" s="1"/>
  <c r="I412" i="14"/>
  <c r="K412" i="14"/>
  <c r="O412" i="14"/>
  <c r="Q412" i="14"/>
  <c r="V412" i="14"/>
  <c r="G413" i="14"/>
  <c r="M413" i="14" s="1"/>
  <c r="I413" i="14"/>
  <c r="K413" i="14"/>
  <c r="O413" i="14"/>
  <c r="Q413" i="14"/>
  <c r="V413" i="14"/>
  <c r="G414" i="14"/>
  <c r="M414" i="14" s="1"/>
  <c r="I414" i="14"/>
  <c r="K414" i="14"/>
  <c r="O414" i="14"/>
  <c r="Q414" i="14"/>
  <c r="V414" i="14"/>
  <c r="G415" i="14"/>
  <c r="M415" i="14" s="1"/>
  <c r="I415" i="14"/>
  <c r="K415" i="14"/>
  <c r="O415" i="14"/>
  <c r="Q415" i="14"/>
  <c r="V415" i="14"/>
  <c r="G421" i="14"/>
  <c r="M421" i="14" s="1"/>
  <c r="I421" i="14"/>
  <c r="K421" i="14"/>
  <c r="O421" i="14"/>
  <c r="Q421" i="14"/>
  <c r="V421" i="14"/>
  <c r="G425" i="14"/>
  <c r="M425" i="14" s="1"/>
  <c r="I425" i="14"/>
  <c r="K425" i="14"/>
  <c r="O425" i="14"/>
  <c r="Q425" i="14"/>
  <c r="V425" i="14"/>
  <c r="G429" i="14"/>
  <c r="M429" i="14" s="1"/>
  <c r="I429" i="14"/>
  <c r="K429" i="14"/>
  <c r="O429" i="14"/>
  <c r="Q429" i="14"/>
  <c r="V429" i="14"/>
  <c r="G433" i="14"/>
  <c r="M433" i="14" s="1"/>
  <c r="I433" i="14"/>
  <c r="K433" i="14"/>
  <c r="O433" i="14"/>
  <c r="Q433" i="14"/>
  <c r="V433" i="14"/>
  <c r="AE439" i="14"/>
  <c r="F45" i="1" s="1"/>
  <c r="BA171" i="13"/>
  <c r="BA127" i="13"/>
  <c r="BA125" i="13"/>
  <c r="BA123" i="13"/>
  <c r="BA107" i="13"/>
  <c r="BA89" i="13"/>
  <c r="BA78" i="13"/>
  <c r="BA56" i="13"/>
  <c r="BA53" i="13"/>
  <c r="BA29" i="13"/>
  <c r="BA16" i="13"/>
  <c r="BA12" i="13"/>
  <c r="BA10" i="13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5" i="13"/>
  <c r="M15" i="13" s="1"/>
  <c r="I15" i="13"/>
  <c r="K15" i="13"/>
  <c r="O15" i="13"/>
  <c r="Q15" i="13"/>
  <c r="V15" i="13"/>
  <c r="G28" i="13"/>
  <c r="M28" i="13" s="1"/>
  <c r="I28" i="13"/>
  <c r="K28" i="13"/>
  <c r="O28" i="13"/>
  <c r="Q28" i="13"/>
  <c r="V28" i="13"/>
  <c r="G43" i="13"/>
  <c r="M43" i="13" s="1"/>
  <c r="I43" i="13"/>
  <c r="K43" i="13"/>
  <c r="O43" i="13"/>
  <c r="Q43" i="13"/>
  <c r="V43" i="13"/>
  <c r="G46" i="13"/>
  <c r="I46" i="13"/>
  <c r="K46" i="13"/>
  <c r="O46" i="13"/>
  <c r="Q46" i="13"/>
  <c r="V46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5" i="13"/>
  <c r="M55" i="13" s="1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62" i="13"/>
  <c r="M62" i="13" s="1"/>
  <c r="I62" i="13"/>
  <c r="K62" i="13"/>
  <c r="O62" i="13"/>
  <c r="Q62" i="13"/>
  <c r="V62" i="13"/>
  <c r="G65" i="13"/>
  <c r="M65" i="13" s="1"/>
  <c r="I65" i="13"/>
  <c r="K65" i="13"/>
  <c r="O65" i="13"/>
  <c r="Q65" i="13"/>
  <c r="V65" i="13"/>
  <c r="G68" i="13"/>
  <c r="M68" i="13" s="1"/>
  <c r="I68" i="13"/>
  <c r="K68" i="13"/>
  <c r="O68" i="13"/>
  <c r="Q68" i="13"/>
  <c r="V68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5" i="13"/>
  <c r="M75" i="13" s="1"/>
  <c r="I75" i="13"/>
  <c r="K75" i="13"/>
  <c r="O75" i="13"/>
  <c r="Q75" i="13"/>
  <c r="V75" i="13"/>
  <c r="G77" i="13"/>
  <c r="M77" i="13" s="1"/>
  <c r="I77" i="13"/>
  <c r="K77" i="13"/>
  <c r="O77" i="13"/>
  <c r="Q77" i="13"/>
  <c r="V77" i="13"/>
  <c r="G82" i="13"/>
  <c r="M82" i="13" s="1"/>
  <c r="I82" i="13"/>
  <c r="K82" i="13"/>
  <c r="O82" i="13"/>
  <c r="Q82" i="13"/>
  <c r="V82" i="13"/>
  <c r="G86" i="13"/>
  <c r="M86" i="13" s="1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90" i="13"/>
  <c r="M90" i="13" s="1"/>
  <c r="I90" i="13"/>
  <c r="K90" i="13"/>
  <c r="O90" i="13"/>
  <c r="Q90" i="13"/>
  <c r="V90" i="13"/>
  <c r="G91" i="13"/>
  <c r="M91" i="13" s="1"/>
  <c r="I91" i="13"/>
  <c r="K91" i="13"/>
  <c r="O91" i="13"/>
  <c r="Q91" i="13"/>
  <c r="V91" i="13"/>
  <c r="G93" i="13"/>
  <c r="M93" i="13" s="1"/>
  <c r="I93" i="13"/>
  <c r="K93" i="13"/>
  <c r="O93" i="13"/>
  <c r="Q93" i="13"/>
  <c r="V93" i="13"/>
  <c r="G96" i="13"/>
  <c r="M96" i="13" s="1"/>
  <c r="M95" i="13" s="1"/>
  <c r="I96" i="13"/>
  <c r="I95" i="13" s="1"/>
  <c r="K96" i="13"/>
  <c r="K95" i="13" s="1"/>
  <c r="O96" i="13"/>
  <c r="O95" i="13" s="1"/>
  <c r="Q96" i="13"/>
  <c r="Q95" i="13" s="1"/>
  <c r="V96" i="13"/>
  <c r="V95" i="13" s="1"/>
  <c r="G102" i="13"/>
  <c r="M102" i="13" s="1"/>
  <c r="I102" i="13"/>
  <c r="K102" i="13"/>
  <c r="O102" i="13"/>
  <c r="Q102" i="13"/>
  <c r="V102" i="13"/>
  <c r="G106" i="13"/>
  <c r="M106" i="13" s="1"/>
  <c r="I106" i="13"/>
  <c r="K106" i="13"/>
  <c r="O106" i="13"/>
  <c r="Q106" i="13"/>
  <c r="V106" i="13"/>
  <c r="G109" i="13"/>
  <c r="M109" i="13" s="1"/>
  <c r="I109" i="13"/>
  <c r="K109" i="13"/>
  <c r="O109" i="13"/>
  <c r="Q109" i="13"/>
  <c r="V109" i="13"/>
  <c r="G112" i="13"/>
  <c r="M112" i="13" s="1"/>
  <c r="I112" i="13"/>
  <c r="K112" i="13"/>
  <c r="O112" i="13"/>
  <c r="Q112" i="13"/>
  <c r="V112" i="13"/>
  <c r="G115" i="13"/>
  <c r="M115" i="13" s="1"/>
  <c r="I115" i="13"/>
  <c r="K115" i="13"/>
  <c r="O115" i="13"/>
  <c r="Q115" i="13"/>
  <c r="V115" i="13"/>
  <c r="G118" i="13"/>
  <c r="M118" i="13" s="1"/>
  <c r="I118" i="13"/>
  <c r="K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M122" i="13" s="1"/>
  <c r="I122" i="13"/>
  <c r="K122" i="13"/>
  <c r="O122" i="13"/>
  <c r="Q122" i="13"/>
  <c r="V122" i="13"/>
  <c r="G124" i="13"/>
  <c r="I124" i="13"/>
  <c r="K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29" i="13"/>
  <c r="M129" i="13" s="1"/>
  <c r="I129" i="13"/>
  <c r="K129" i="13"/>
  <c r="O129" i="13"/>
  <c r="Q129" i="13"/>
  <c r="V129" i="13"/>
  <c r="G131" i="13"/>
  <c r="M131" i="13" s="1"/>
  <c r="I131" i="13"/>
  <c r="K131" i="13"/>
  <c r="O131" i="13"/>
  <c r="Q131" i="13"/>
  <c r="V131" i="13"/>
  <c r="G133" i="13"/>
  <c r="M133" i="13" s="1"/>
  <c r="I133" i="13"/>
  <c r="K133" i="13"/>
  <c r="O133" i="13"/>
  <c r="Q133" i="13"/>
  <c r="V133" i="13"/>
  <c r="G135" i="13"/>
  <c r="M135" i="13" s="1"/>
  <c r="I135" i="13"/>
  <c r="K135" i="13"/>
  <c r="O135" i="13"/>
  <c r="Q135" i="13"/>
  <c r="V135" i="13"/>
  <c r="G137" i="13"/>
  <c r="M137" i="13" s="1"/>
  <c r="I137" i="13"/>
  <c r="K137" i="13"/>
  <c r="O137" i="13"/>
  <c r="Q137" i="13"/>
  <c r="V137" i="13"/>
  <c r="G139" i="13"/>
  <c r="M139" i="13" s="1"/>
  <c r="I139" i="13"/>
  <c r="K139" i="13"/>
  <c r="O139" i="13"/>
  <c r="Q139" i="13"/>
  <c r="V139" i="13"/>
  <c r="G141" i="13"/>
  <c r="M141" i="13" s="1"/>
  <c r="I141" i="13"/>
  <c r="K141" i="13"/>
  <c r="O141" i="13"/>
  <c r="Q141" i="13"/>
  <c r="V141" i="13"/>
  <c r="G144" i="13"/>
  <c r="G143" i="13" s="1"/>
  <c r="I69" i="1" s="1"/>
  <c r="I144" i="13"/>
  <c r="I143" i="13" s="1"/>
  <c r="K144" i="13"/>
  <c r="K143" i="13" s="1"/>
  <c r="O144" i="13"/>
  <c r="O143" i="13" s="1"/>
  <c r="Q144" i="13"/>
  <c r="Q143" i="13" s="1"/>
  <c r="V144" i="13"/>
  <c r="V143" i="13" s="1"/>
  <c r="G147" i="13"/>
  <c r="M147" i="13" s="1"/>
  <c r="M146" i="13" s="1"/>
  <c r="I147" i="13"/>
  <c r="I146" i="13" s="1"/>
  <c r="K147" i="13"/>
  <c r="K146" i="13" s="1"/>
  <c r="O147" i="13"/>
  <c r="O146" i="13" s="1"/>
  <c r="Q147" i="13"/>
  <c r="Q146" i="13" s="1"/>
  <c r="V147" i="13"/>
  <c r="V146" i="13" s="1"/>
  <c r="G149" i="13"/>
  <c r="M149" i="13" s="1"/>
  <c r="I149" i="13"/>
  <c r="K149" i="13"/>
  <c r="O149" i="13"/>
  <c r="Q149" i="13"/>
  <c r="V149" i="13"/>
  <c r="G151" i="13"/>
  <c r="M151" i="13" s="1"/>
  <c r="I151" i="13"/>
  <c r="K151" i="13"/>
  <c r="O151" i="13"/>
  <c r="Q151" i="13"/>
  <c r="V151" i="13"/>
  <c r="G153" i="13"/>
  <c r="M153" i="13" s="1"/>
  <c r="I153" i="13"/>
  <c r="K153" i="13"/>
  <c r="O153" i="13"/>
  <c r="Q153" i="13"/>
  <c r="V153" i="13"/>
  <c r="G155" i="13"/>
  <c r="I155" i="13"/>
  <c r="K155" i="13"/>
  <c r="O155" i="13"/>
  <c r="Q155" i="13"/>
  <c r="V155" i="13"/>
  <c r="G157" i="13"/>
  <c r="M157" i="13" s="1"/>
  <c r="I157" i="13"/>
  <c r="K157" i="13"/>
  <c r="O157" i="13"/>
  <c r="Q157" i="13"/>
  <c r="V157" i="13"/>
  <c r="G159" i="13"/>
  <c r="M159" i="13" s="1"/>
  <c r="I159" i="13"/>
  <c r="K159" i="13"/>
  <c r="O159" i="13"/>
  <c r="Q159" i="13"/>
  <c r="V159" i="13"/>
  <c r="G161" i="13"/>
  <c r="M161" i="13" s="1"/>
  <c r="I161" i="13"/>
  <c r="K161" i="13"/>
  <c r="O161" i="13"/>
  <c r="Q161" i="13"/>
  <c r="V161" i="13"/>
  <c r="G163" i="13"/>
  <c r="M163" i="13" s="1"/>
  <c r="I163" i="13"/>
  <c r="K163" i="13"/>
  <c r="O163" i="13"/>
  <c r="Q163" i="13"/>
  <c r="V163" i="13"/>
  <c r="G165" i="13"/>
  <c r="M165" i="13" s="1"/>
  <c r="I165" i="13"/>
  <c r="K165" i="13"/>
  <c r="O165" i="13"/>
  <c r="Q165" i="13"/>
  <c r="V165" i="13"/>
  <c r="G167" i="13"/>
  <c r="M167" i="13" s="1"/>
  <c r="I167" i="13"/>
  <c r="K167" i="13"/>
  <c r="O167" i="13"/>
  <c r="Q167" i="13"/>
  <c r="V167" i="13"/>
  <c r="G169" i="13"/>
  <c r="M169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3" i="13"/>
  <c r="M173" i="13" s="1"/>
  <c r="M172" i="13" s="1"/>
  <c r="I173" i="13"/>
  <c r="I172" i="13" s="1"/>
  <c r="K173" i="13"/>
  <c r="K172" i="13" s="1"/>
  <c r="O173" i="13"/>
  <c r="O172" i="13" s="1"/>
  <c r="Q173" i="13"/>
  <c r="Q172" i="13" s="1"/>
  <c r="V173" i="13"/>
  <c r="V172" i="13" s="1"/>
  <c r="G179" i="13"/>
  <c r="I179" i="13"/>
  <c r="K179" i="13"/>
  <c r="O179" i="13"/>
  <c r="Q179" i="13"/>
  <c r="V179" i="13"/>
  <c r="G181" i="13"/>
  <c r="M181" i="13" s="1"/>
  <c r="I181" i="13"/>
  <c r="K181" i="13"/>
  <c r="O181" i="13"/>
  <c r="Q181" i="13"/>
  <c r="V181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9" i="13"/>
  <c r="M199" i="13" s="1"/>
  <c r="I199" i="13"/>
  <c r="K199" i="13"/>
  <c r="O199" i="13"/>
  <c r="Q199" i="13"/>
  <c r="V199" i="13"/>
  <c r="G201" i="13"/>
  <c r="M201" i="13" s="1"/>
  <c r="I201" i="13"/>
  <c r="K201" i="13"/>
  <c r="O201" i="13"/>
  <c r="Q201" i="13"/>
  <c r="V201" i="13"/>
  <c r="G203" i="13"/>
  <c r="I203" i="13"/>
  <c r="K203" i="13"/>
  <c r="O203" i="13"/>
  <c r="Q203" i="13"/>
  <c r="V203" i="13"/>
  <c r="G204" i="13"/>
  <c r="M204" i="13" s="1"/>
  <c r="I204" i="13"/>
  <c r="K204" i="13"/>
  <c r="O204" i="13"/>
  <c r="Q204" i="13"/>
  <c r="V204" i="13"/>
  <c r="G205" i="13"/>
  <c r="M205" i="13" s="1"/>
  <c r="I205" i="13"/>
  <c r="K205" i="13"/>
  <c r="O205" i="13"/>
  <c r="Q205" i="13"/>
  <c r="V205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M209" i="13" s="1"/>
  <c r="I209" i="13"/>
  <c r="K209" i="13"/>
  <c r="O209" i="13"/>
  <c r="Q209" i="13"/>
  <c r="V209" i="13"/>
  <c r="G210" i="13"/>
  <c r="M210" i="13" s="1"/>
  <c r="I210" i="13"/>
  <c r="K210" i="13"/>
  <c r="O210" i="13"/>
  <c r="Q210" i="13"/>
  <c r="V210" i="13"/>
  <c r="G211" i="13"/>
  <c r="M211" i="13" s="1"/>
  <c r="I211" i="13"/>
  <c r="K211" i="13"/>
  <c r="O211" i="13"/>
  <c r="Q211" i="13"/>
  <c r="V211" i="13"/>
  <c r="G212" i="13"/>
  <c r="M212" i="13" s="1"/>
  <c r="I212" i="13"/>
  <c r="K212" i="13"/>
  <c r="O212" i="13"/>
  <c r="Q212" i="13"/>
  <c r="V212" i="13"/>
  <c r="G213" i="13"/>
  <c r="M213" i="13" s="1"/>
  <c r="I213" i="13"/>
  <c r="K213" i="13"/>
  <c r="O213" i="13"/>
  <c r="Q213" i="13"/>
  <c r="V213" i="13"/>
  <c r="G214" i="13"/>
  <c r="M214" i="13" s="1"/>
  <c r="I214" i="13"/>
  <c r="K214" i="13"/>
  <c r="O214" i="13"/>
  <c r="Q214" i="13"/>
  <c r="V214" i="13"/>
  <c r="G215" i="13"/>
  <c r="M215" i="13" s="1"/>
  <c r="I215" i="13"/>
  <c r="K215" i="13"/>
  <c r="O215" i="13"/>
  <c r="Q215" i="13"/>
  <c r="V215" i="13"/>
  <c r="G216" i="13"/>
  <c r="M216" i="13" s="1"/>
  <c r="I216" i="13"/>
  <c r="K216" i="13"/>
  <c r="O216" i="13"/>
  <c r="Q216" i="13"/>
  <c r="V216" i="13"/>
  <c r="G217" i="13"/>
  <c r="M217" i="13" s="1"/>
  <c r="I217" i="13"/>
  <c r="K217" i="13"/>
  <c r="O217" i="13"/>
  <c r="Q217" i="13"/>
  <c r="V217" i="13"/>
  <c r="G218" i="13"/>
  <c r="M218" i="13" s="1"/>
  <c r="I218" i="13"/>
  <c r="K218" i="13"/>
  <c r="O218" i="13"/>
  <c r="Q218" i="13"/>
  <c r="V218" i="13"/>
  <c r="G219" i="13"/>
  <c r="M219" i="13" s="1"/>
  <c r="I219" i="13"/>
  <c r="K219" i="13"/>
  <c r="O219" i="13"/>
  <c r="Q219" i="13"/>
  <c r="V219" i="13"/>
  <c r="G220" i="13"/>
  <c r="M220" i="13" s="1"/>
  <c r="I220" i="13"/>
  <c r="K220" i="13"/>
  <c r="O220" i="13"/>
  <c r="Q220" i="13"/>
  <c r="V220" i="13"/>
  <c r="G221" i="13"/>
  <c r="M221" i="13" s="1"/>
  <c r="I221" i="13"/>
  <c r="K221" i="13"/>
  <c r="O221" i="13"/>
  <c r="Q221" i="13"/>
  <c r="V221" i="13"/>
  <c r="G222" i="13"/>
  <c r="M222" i="13" s="1"/>
  <c r="I222" i="13"/>
  <c r="K222" i="13"/>
  <c r="O222" i="13"/>
  <c r="Q222" i="13"/>
  <c r="V222" i="13"/>
  <c r="G223" i="13"/>
  <c r="M223" i="13" s="1"/>
  <c r="I223" i="13"/>
  <c r="K223" i="13"/>
  <c r="O223" i="13"/>
  <c r="Q223" i="13"/>
  <c r="V223" i="13"/>
  <c r="G224" i="13"/>
  <c r="M224" i="13" s="1"/>
  <c r="I224" i="13"/>
  <c r="K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M226" i="13" s="1"/>
  <c r="I226" i="13"/>
  <c r="K226" i="13"/>
  <c r="O226" i="13"/>
  <c r="Q226" i="13"/>
  <c r="V226" i="13"/>
  <c r="G229" i="13"/>
  <c r="M229" i="13" s="1"/>
  <c r="I229" i="13"/>
  <c r="K229" i="13"/>
  <c r="O229" i="13"/>
  <c r="Q229" i="13"/>
  <c r="V229" i="13"/>
  <c r="G232" i="13"/>
  <c r="M232" i="13" s="1"/>
  <c r="I232" i="13"/>
  <c r="K232" i="13"/>
  <c r="O232" i="13"/>
  <c r="Q232" i="13"/>
  <c r="V232" i="13"/>
  <c r="G233" i="13"/>
  <c r="M233" i="13" s="1"/>
  <c r="I233" i="13"/>
  <c r="K233" i="13"/>
  <c r="O233" i="13"/>
  <c r="Q233" i="13"/>
  <c r="V233" i="13"/>
  <c r="G234" i="13"/>
  <c r="M234" i="13" s="1"/>
  <c r="I234" i="13"/>
  <c r="K234" i="13"/>
  <c r="O234" i="13"/>
  <c r="Q234" i="13"/>
  <c r="V234" i="13"/>
  <c r="G235" i="13"/>
  <c r="M235" i="13" s="1"/>
  <c r="I235" i="13"/>
  <c r="K235" i="13"/>
  <c r="O235" i="13"/>
  <c r="Q235" i="13"/>
  <c r="V235" i="13"/>
  <c r="G236" i="13"/>
  <c r="M236" i="13" s="1"/>
  <c r="I236" i="13"/>
  <c r="K236" i="13"/>
  <c r="O236" i="13"/>
  <c r="Q236" i="13"/>
  <c r="V236" i="13"/>
  <c r="G237" i="13"/>
  <c r="M237" i="13" s="1"/>
  <c r="I237" i="13"/>
  <c r="K237" i="13"/>
  <c r="O237" i="13"/>
  <c r="Q237" i="13"/>
  <c r="V237" i="13"/>
  <c r="G238" i="13"/>
  <c r="M238" i="13" s="1"/>
  <c r="I238" i="13"/>
  <c r="K238" i="13"/>
  <c r="O238" i="13"/>
  <c r="Q238" i="13"/>
  <c r="V238" i="13"/>
  <c r="G240" i="13"/>
  <c r="M240" i="13" s="1"/>
  <c r="I240" i="13"/>
  <c r="K240" i="13"/>
  <c r="O240" i="13"/>
  <c r="Q240" i="13"/>
  <c r="V240" i="13"/>
  <c r="G241" i="13"/>
  <c r="M241" i="13" s="1"/>
  <c r="I241" i="13"/>
  <c r="K241" i="13"/>
  <c r="O241" i="13"/>
  <c r="Q241" i="13"/>
  <c r="V241" i="13"/>
  <c r="G242" i="13"/>
  <c r="M242" i="13" s="1"/>
  <c r="I242" i="13"/>
  <c r="K242" i="13"/>
  <c r="O242" i="13"/>
  <c r="Q242" i="13"/>
  <c r="V242" i="13"/>
  <c r="G243" i="13"/>
  <c r="M243" i="13" s="1"/>
  <c r="I243" i="13"/>
  <c r="K243" i="13"/>
  <c r="O243" i="13"/>
  <c r="Q243" i="13"/>
  <c r="V243" i="13"/>
  <c r="G244" i="13"/>
  <c r="M244" i="13" s="1"/>
  <c r="I244" i="13"/>
  <c r="K244" i="13"/>
  <c r="O244" i="13"/>
  <c r="Q244" i="13"/>
  <c r="V244" i="13"/>
  <c r="G245" i="13"/>
  <c r="M245" i="13" s="1"/>
  <c r="I245" i="13"/>
  <c r="K245" i="13"/>
  <c r="O245" i="13"/>
  <c r="Q245" i="13"/>
  <c r="V245" i="13"/>
  <c r="G246" i="13"/>
  <c r="M246" i="13" s="1"/>
  <c r="I246" i="13"/>
  <c r="K246" i="13"/>
  <c r="O246" i="13"/>
  <c r="Q246" i="13"/>
  <c r="V246" i="13"/>
  <c r="G247" i="13"/>
  <c r="M247" i="13" s="1"/>
  <c r="I247" i="13"/>
  <c r="K247" i="13"/>
  <c r="O247" i="13"/>
  <c r="Q247" i="13"/>
  <c r="V247" i="13"/>
  <c r="G248" i="13"/>
  <c r="M248" i="13" s="1"/>
  <c r="I248" i="13"/>
  <c r="K248" i="13"/>
  <c r="O248" i="13"/>
  <c r="Q248" i="13"/>
  <c r="V248" i="13"/>
  <c r="G249" i="13"/>
  <c r="M249" i="13" s="1"/>
  <c r="I249" i="13"/>
  <c r="K249" i="13"/>
  <c r="O249" i="13"/>
  <c r="Q249" i="13"/>
  <c r="V249" i="13"/>
  <c r="G250" i="13"/>
  <c r="M250" i="13" s="1"/>
  <c r="I250" i="13"/>
  <c r="K250" i="13"/>
  <c r="O250" i="13"/>
  <c r="Q250" i="13"/>
  <c r="V250" i="13"/>
  <c r="G251" i="13"/>
  <c r="M251" i="13" s="1"/>
  <c r="I251" i="13"/>
  <c r="K251" i="13"/>
  <c r="O251" i="13"/>
  <c r="Q251" i="13"/>
  <c r="V251" i="13"/>
  <c r="G252" i="13"/>
  <c r="M252" i="13" s="1"/>
  <c r="I252" i="13"/>
  <c r="K252" i="13"/>
  <c r="O252" i="13"/>
  <c r="Q252" i="13"/>
  <c r="V252" i="13"/>
  <c r="G253" i="13"/>
  <c r="M253" i="13" s="1"/>
  <c r="I253" i="13"/>
  <c r="K253" i="13"/>
  <c r="O253" i="13"/>
  <c r="Q253" i="13"/>
  <c r="V253" i="13"/>
  <c r="G254" i="13"/>
  <c r="M254" i="13" s="1"/>
  <c r="I254" i="13"/>
  <c r="K254" i="13"/>
  <c r="O254" i="13"/>
  <c r="Q254" i="13"/>
  <c r="V254" i="13"/>
  <c r="G255" i="13"/>
  <c r="M255" i="13" s="1"/>
  <c r="I255" i="13"/>
  <c r="K255" i="13"/>
  <c r="O255" i="13"/>
  <c r="Q255" i="13"/>
  <c r="V255" i="13"/>
  <c r="G258" i="13"/>
  <c r="M258" i="13" s="1"/>
  <c r="I258" i="13"/>
  <c r="K258" i="13"/>
  <c r="O258" i="13"/>
  <c r="Q258" i="13"/>
  <c r="V258" i="13"/>
  <c r="G261" i="13"/>
  <c r="M261" i="13" s="1"/>
  <c r="I261" i="13"/>
  <c r="K261" i="13"/>
  <c r="O261" i="13"/>
  <c r="Q261" i="13"/>
  <c r="V261" i="13"/>
  <c r="G263" i="13"/>
  <c r="M263" i="13" s="1"/>
  <c r="I263" i="13"/>
  <c r="K263" i="13"/>
  <c r="O263" i="13"/>
  <c r="Q263" i="13"/>
  <c r="V263" i="13"/>
  <c r="G264" i="13"/>
  <c r="M264" i="13" s="1"/>
  <c r="I264" i="13"/>
  <c r="K264" i="13"/>
  <c r="O264" i="13"/>
  <c r="Q264" i="13"/>
  <c r="V264" i="13"/>
  <c r="G266" i="13"/>
  <c r="M266" i="13" s="1"/>
  <c r="I266" i="13"/>
  <c r="K266" i="13"/>
  <c r="O266" i="13"/>
  <c r="Q266" i="13"/>
  <c r="V266" i="13"/>
  <c r="G268" i="13"/>
  <c r="M268" i="13" s="1"/>
  <c r="I268" i="13"/>
  <c r="K268" i="13"/>
  <c r="O268" i="13"/>
  <c r="Q268" i="13"/>
  <c r="V268" i="13"/>
  <c r="G270" i="13"/>
  <c r="M270" i="13" s="1"/>
  <c r="I270" i="13"/>
  <c r="K270" i="13"/>
  <c r="O270" i="13"/>
  <c r="Q270" i="13"/>
  <c r="V270" i="13"/>
  <c r="G272" i="13"/>
  <c r="M272" i="13" s="1"/>
  <c r="I272" i="13"/>
  <c r="K272" i="13"/>
  <c r="O272" i="13"/>
  <c r="Q272" i="13"/>
  <c r="V272" i="13"/>
  <c r="G274" i="13"/>
  <c r="M274" i="13" s="1"/>
  <c r="I274" i="13"/>
  <c r="K274" i="13"/>
  <c r="O274" i="13"/>
  <c r="Q274" i="13"/>
  <c r="V274" i="13"/>
  <c r="G275" i="13"/>
  <c r="M275" i="13" s="1"/>
  <c r="I275" i="13"/>
  <c r="K275" i="13"/>
  <c r="O275" i="13"/>
  <c r="Q275" i="13"/>
  <c r="V275" i="13"/>
  <c r="G276" i="13"/>
  <c r="M276" i="13" s="1"/>
  <c r="I276" i="13"/>
  <c r="K276" i="13"/>
  <c r="O276" i="13"/>
  <c r="Q276" i="13"/>
  <c r="V276" i="13"/>
  <c r="G277" i="13"/>
  <c r="M277" i="13" s="1"/>
  <c r="I277" i="13"/>
  <c r="K277" i="13"/>
  <c r="O277" i="13"/>
  <c r="Q277" i="13"/>
  <c r="V277" i="13"/>
  <c r="G278" i="13"/>
  <c r="M278" i="13" s="1"/>
  <c r="I278" i="13"/>
  <c r="K278" i="13"/>
  <c r="O278" i="13"/>
  <c r="Q278" i="13"/>
  <c r="V278" i="13"/>
  <c r="G279" i="13"/>
  <c r="M279" i="13" s="1"/>
  <c r="I279" i="13"/>
  <c r="K279" i="13"/>
  <c r="O279" i="13"/>
  <c r="Q279" i="13"/>
  <c r="V279" i="13"/>
  <c r="G280" i="13"/>
  <c r="M280" i="13" s="1"/>
  <c r="I280" i="13"/>
  <c r="K280" i="13"/>
  <c r="O280" i="13"/>
  <c r="Q280" i="13"/>
  <c r="V280" i="13"/>
  <c r="G281" i="13"/>
  <c r="M281" i="13" s="1"/>
  <c r="I281" i="13"/>
  <c r="K281" i="13"/>
  <c r="O281" i="13"/>
  <c r="Q281" i="13"/>
  <c r="V281" i="13"/>
  <c r="G282" i="13"/>
  <c r="M282" i="13" s="1"/>
  <c r="I282" i="13"/>
  <c r="K282" i="13"/>
  <c r="O282" i="13"/>
  <c r="Q282" i="13"/>
  <c r="V282" i="13"/>
  <c r="G283" i="13"/>
  <c r="M283" i="13" s="1"/>
  <c r="I283" i="13"/>
  <c r="K283" i="13"/>
  <c r="O283" i="13"/>
  <c r="Q283" i="13"/>
  <c r="V283" i="13"/>
  <c r="G284" i="13"/>
  <c r="M284" i="13" s="1"/>
  <c r="I284" i="13"/>
  <c r="K284" i="13"/>
  <c r="O284" i="13"/>
  <c r="Q284" i="13"/>
  <c r="V284" i="13"/>
  <c r="G285" i="13"/>
  <c r="M285" i="13" s="1"/>
  <c r="I285" i="13"/>
  <c r="K285" i="13"/>
  <c r="O285" i="13"/>
  <c r="Q285" i="13"/>
  <c r="V285" i="13"/>
  <c r="G286" i="13"/>
  <c r="M286" i="13" s="1"/>
  <c r="I286" i="13"/>
  <c r="K286" i="13"/>
  <c r="O286" i="13"/>
  <c r="Q286" i="13"/>
  <c r="V286" i="13"/>
  <c r="G287" i="13"/>
  <c r="M287" i="13" s="1"/>
  <c r="I287" i="13"/>
  <c r="K287" i="13"/>
  <c r="O287" i="13"/>
  <c r="Q287" i="13"/>
  <c r="V287" i="13"/>
  <c r="G288" i="13"/>
  <c r="M288" i="13" s="1"/>
  <c r="I288" i="13"/>
  <c r="K288" i="13"/>
  <c r="O288" i="13"/>
  <c r="Q288" i="13"/>
  <c r="V288" i="13"/>
  <c r="G289" i="13"/>
  <c r="M289" i="13" s="1"/>
  <c r="I289" i="13"/>
  <c r="K289" i="13"/>
  <c r="O289" i="13"/>
  <c r="Q289" i="13"/>
  <c r="V289" i="13"/>
  <c r="G296" i="13"/>
  <c r="I296" i="13"/>
  <c r="K296" i="13"/>
  <c r="O296" i="13"/>
  <c r="Q296" i="13"/>
  <c r="V296" i="13"/>
  <c r="G297" i="13"/>
  <c r="M297" i="13" s="1"/>
  <c r="I297" i="13"/>
  <c r="K297" i="13"/>
  <c r="O297" i="13"/>
  <c r="Q297" i="13"/>
  <c r="V297" i="13"/>
  <c r="G299" i="13"/>
  <c r="M299" i="13" s="1"/>
  <c r="I299" i="13"/>
  <c r="K299" i="13"/>
  <c r="O299" i="13"/>
  <c r="Q299" i="13"/>
  <c r="V299" i="13"/>
  <c r="G300" i="13"/>
  <c r="M300" i="13" s="1"/>
  <c r="I300" i="13"/>
  <c r="K300" i="13"/>
  <c r="O300" i="13"/>
  <c r="Q300" i="13"/>
  <c r="V300" i="13"/>
  <c r="G302" i="13"/>
  <c r="M302" i="13" s="1"/>
  <c r="I302" i="13"/>
  <c r="K302" i="13"/>
  <c r="O302" i="13"/>
  <c r="Q302" i="13"/>
  <c r="V302" i="13"/>
  <c r="G304" i="13"/>
  <c r="M304" i="13" s="1"/>
  <c r="I304" i="13"/>
  <c r="K304" i="13"/>
  <c r="O304" i="13"/>
  <c r="Q304" i="13"/>
  <c r="V304" i="13"/>
  <c r="G305" i="13"/>
  <c r="M305" i="13" s="1"/>
  <c r="I305" i="13"/>
  <c r="K305" i="13"/>
  <c r="O305" i="13"/>
  <c r="Q305" i="13"/>
  <c r="V305" i="13"/>
  <c r="G306" i="13"/>
  <c r="M306" i="13" s="1"/>
  <c r="I306" i="13"/>
  <c r="K306" i="13"/>
  <c r="O306" i="13"/>
  <c r="Q306" i="13"/>
  <c r="V306" i="13"/>
  <c r="G307" i="13"/>
  <c r="M307" i="13" s="1"/>
  <c r="I307" i="13"/>
  <c r="K307" i="13"/>
  <c r="O307" i="13"/>
  <c r="Q307" i="13"/>
  <c r="V307" i="13"/>
  <c r="G308" i="13"/>
  <c r="M308" i="13" s="1"/>
  <c r="I308" i="13"/>
  <c r="K308" i="13"/>
  <c r="O308" i="13"/>
  <c r="Q308" i="13"/>
  <c r="V308" i="13"/>
  <c r="G309" i="13"/>
  <c r="M309" i="13" s="1"/>
  <c r="I309" i="13"/>
  <c r="K309" i="13"/>
  <c r="O309" i="13"/>
  <c r="Q309" i="13"/>
  <c r="V309" i="13"/>
  <c r="G310" i="13"/>
  <c r="M310" i="13" s="1"/>
  <c r="I310" i="13"/>
  <c r="K310" i="13"/>
  <c r="O310" i="13"/>
  <c r="Q310" i="13"/>
  <c r="V310" i="13"/>
  <c r="G311" i="13"/>
  <c r="M311" i="13" s="1"/>
  <c r="I311" i="13"/>
  <c r="K311" i="13"/>
  <c r="O311" i="13"/>
  <c r="Q311" i="13"/>
  <c r="V311" i="13"/>
  <c r="G317" i="13"/>
  <c r="I317" i="13"/>
  <c r="K317" i="13"/>
  <c r="O317" i="13"/>
  <c r="Q317" i="13"/>
  <c r="V317" i="13"/>
  <c r="G318" i="13"/>
  <c r="M318" i="13" s="1"/>
  <c r="I318" i="13"/>
  <c r="K318" i="13"/>
  <c r="O318" i="13"/>
  <c r="Q318" i="13"/>
  <c r="V318" i="13"/>
  <c r="G319" i="13"/>
  <c r="M319" i="13" s="1"/>
  <c r="I319" i="13"/>
  <c r="K319" i="13"/>
  <c r="O319" i="13"/>
  <c r="Q319" i="13"/>
  <c r="V319" i="13"/>
  <c r="G320" i="13"/>
  <c r="M320" i="13" s="1"/>
  <c r="I320" i="13"/>
  <c r="K320" i="13"/>
  <c r="O320" i="13"/>
  <c r="Q320" i="13"/>
  <c r="V320" i="13"/>
  <c r="G321" i="13"/>
  <c r="M321" i="13" s="1"/>
  <c r="I321" i="13"/>
  <c r="K321" i="13"/>
  <c r="O321" i="13"/>
  <c r="Q321" i="13"/>
  <c r="V321" i="13"/>
  <c r="G322" i="13"/>
  <c r="M322" i="13" s="1"/>
  <c r="I322" i="13"/>
  <c r="K322" i="13"/>
  <c r="O322" i="13"/>
  <c r="Q322" i="13"/>
  <c r="V322" i="13"/>
  <c r="G323" i="13"/>
  <c r="M323" i="13" s="1"/>
  <c r="I323" i="13"/>
  <c r="K323" i="13"/>
  <c r="O323" i="13"/>
  <c r="Q323" i="13"/>
  <c r="V323" i="13"/>
  <c r="G324" i="13"/>
  <c r="M324" i="13" s="1"/>
  <c r="I324" i="13"/>
  <c r="K324" i="13"/>
  <c r="O324" i="13"/>
  <c r="Q324" i="13"/>
  <c r="V324" i="13"/>
  <c r="G325" i="13"/>
  <c r="M325" i="13" s="1"/>
  <c r="I325" i="13"/>
  <c r="K325" i="13"/>
  <c r="O325" i="13"/>
  <c r="Q325" i="13"/>
  <c r="V325" i="13"/>
  <c r="G331" i="13"/>
  <c r="M331" i="13" s="1"/>
  <c r="M330" i="13" s="1"/>
  <c r="I331" i="13"/>
  <c r="I330" i="13" s="1"/>
  <c r="K331" i="13"/>
  <c r="K330" i="13" s="1"/>
  <c r="O331" i="13"/>
  <c r="O330" i="13" s="1"/>
  <c r="Q331" i="13"/>
  <c r="Q330" i="13" s="1"/>
  <c r="V331" i="13"/>
  <c r="V330" i="13" s="1"/>
  <c r="G333" i="13"/>
  <c r="M333" i="13" s="1"/>
  <c r="I333" i="13"/>
  <c r="K333" i="13"/>
  <c r="O333" i="13"/>
  <c r="Q333" i="13"/>
  <c r="V333" i="13"/>
  <c r="G337" i="13"/>
  <c r="M337" i="13" s="1"/>
  <c r="I337" i="13"/>
  <c r="K337" i="13"/>
  <c r="O337" i="13"/>
  <c r="Q337" i="13"/>
  <c r="V337" i="13"/>
  <c r="G341" i="13"/>
  <c r="M341" i="13" s="1"/>
  <c r="I341" i="13"/>
  <c r="K341" i="13"/>
  <c r="O341" i="13"/>
  <c r="Q341" i="13"/>
  <c r="V341" i="13"/>
  <c r="G345" i="13"/>
  <c r="M345" i="13" s="1"/>
  <c r="I345" i="13"/>
  <c r="K345" i="13"/>
  <c r="O345" i="13"/>
  <c r="Q345" i="13"/>
  <c r="V345" i="13"/>
  <c r="AE351" i="13"/>
  <c r="F44" i="1" s="1"/>
  <c r="G9" i="12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AE30" i="12"/>
  <c r="F40" i="1" s="1"/>
  <c r="H42" i="1"/>
  <c r="J28" i="1"/>
  <c r="J26" i="1"/>
  <c r="G38" i="1"/>
  <c r="F38" i="1"/>
  <c r="J23" i="1"/>
  <c r="J24" i="1"/>
  <c r="J25" i="1"/>
  <c r="J27" i="1"/>
  <c r="E24" i="1"/>
  <c r="E26" i="1"/>
  <c r="G346" i="14" l="1"/>
  <c r="I70" i="1" s="1"/>
  <c r="G116" i="15"/>
  <c r="I84" i="1" s="1"/>
  <c r="K192" i="14"/>
  <c r="G101" i="13"/>
  <c r="I67" i="1" s="1"/>
  <c r="V10" i="15"/>
  <c r="O351" i="14"/>
  <c r="Q10" i="15"/>
  <c r="V101" i="13"/>
  <c r="O189" i="13"/>
  <c r="V189" i="13"/>
  <c r="V222" i="14"/>
  <c r="Q21" i="12"/>
  <c r="O8" i="12"/>
  <c r="V148" i="13"/>
  <c r="V111" i="13"/>
  <c r="I420" i="14"/>
  <c r="V351" i="14"/>
  <c r="O10" i="15"/>
  <c r="Q351" i="14"/>
  <c r="K189" i="13"/>
  <c r="Q420" i="14"/>
  <c r="K351" i="14"/>
  <c r="G21" i="12"/>
  <c r="I88" i="1" s="1"/>
  <c r="I20" i="1" s="1"/>
  <c r="O410" i="14"/>
  <c r="I351" i="14"/>
  <c r="G232" i="14"/>
  <c r="I66" i="1" s="1"/>
  <c r="F39" i="1"/>
  <c r="I178" i="13"/>
  <c r="G118" i="15"/>
  <c r="I332" i="13"/>
  <c r="G178" i="13"/>
  <c r="O101" i="13"/>
  <c r="O420" i="14"/>
  <c r="M10" i="15"/>
  <c r="F47" i="1"/>
  <c r="G23" i="1" s="1"/>
  <c r="K8" i="12"/>
  <c r="O235" i="14"/>
  <c r="K86" i="15"/>
  <c r="K332" i="13"/>
  <c r="Q316" i="13"/>
  <c r="I295" i="13"/>
  <c r="K198" i="13"/>
  <c r="V178" i="13"/>
  <c r="I148" i="13"/>
  <c r="G146" i="13"/>
  <c r="I71" i="1" s="1"/>
  <c r="O111" i="13"/>
  <c r="K420" i="14"/>
  <c r="M410" i="14"/>
  <c r="AF439" i="14"/>
  <c r="G45" i="1" s="1"/>
  <c r="H45" i="1" s="1"/>
  <c r="I45" i="1" s="1"/>
  <c r="V202" i="14"/>
  <c r="O118" i="15"/>
  <c r="I104" i="15"/>
  <c r="I86" i="15"/>
  <c r="I10" i="15"/>
  <c r="G295" i="13"/>
  <c r="I77" i="1" s="1"/>
  <c r="M374" i="14"/>
  <c r="O15" i="15"/>
  <c r="O295" i="13"/>
  <c r="G8" i="12"/>
  <c r="I316" i="13"/>
  <c r="I198" i="13"/>
  <c r="Q178" i="13"/>
  <c r="G172" i="13"/>
  <c r="I73" i="1" s="1"/>
  <c r="I101" i="13"/>
  <c r="G8" i="13"/>
  <c r="I8" i="13"/>
  <c r="K410" i="14"/>
  <c r="K386" i="14"/>
  <c r="I386" i="14"/>
  <c r="V362" i="14"/>
  <c r="Q222" i="14"/>
  <c r="V8" i="14"/>
  <c r="AF143" i="15"/>
  <c r="G46" i="1" s="1"/>
  <c r="H46" i="1" s="1"/>
  <c r="I46" i="1" s="1"/>
  <c r="Q104" i="15"/>
  <c r="I97" i="15"/>
  <c r="Q86" i="15"/>
  <c r="G15" i="15"/>
  <c r="I80" i="1" s="1"/>
  <c r="I15" i="15"/>
  <c r="F41" i="1"/>
  <c r="M21" i="12"/>
  <c r="K295" i="13"/>
  <c r="I21" i="12"/>
  <c r="V198" i="13"/>
  <c r="O8" i="13"/>
  <c r="I8" i="12"/>
  <c r="O316" i="13"/>
  <c r="V332" i="13"/>
  <c r="V295" i="13"/>
  <c r="Q198" i="13"/>
  <c r="Q189" i="13"/>
  <c r="I189" i="13"/>
  <c r="G148" i="13"/>
  <c r="Q148" i="13"/>
  <c r="G111" i="13"/>
  <c r="I111" i="13"/>
  <c r="G420" i="14"/>
  <c r="G386" i="14"/>
  <c r="V374" i="14"/>
  <c r="M355" i="14"/>
  <c r="M354" i="14" s="1"/>
  <c r="Q202" i="14"/>
  <c r="O202" i="14"/>
  <c r="Q192" i="14"/>
  <c r="Q8" i="14"/>
  <c r="V118" i="15"/>
  <c r="G10" i="15"/>
  <c r="I79" i="1" s="1"/>
  <c r="G8" i="15"/>
  <c r="V8" i="12"/>
  <c r="AF351" i="13"/>
  <c r="G316" i="13"/>
  <c r="Q295" i="13"/>
  <c r="G189" i="13"/>
  <c r="K178" i="13"/>
  <c r="O148" i="13"/>
  <c r="Q101" i="13"/>
  <c r="I410" i="14"/>
  <c r="G410" i="14"/>
  <c r="Q374" i="14"/>
  <c r="K362" i="14"/>
  <c r="O362" i="14"/>
  <c r="V235" i="14"/>
  <c r="O222" i="14"/>
  <c r="I202" i="14"/>
  <c r="K202" i="14"/>
  <c r="V192" i="14"/>
  <c r="O192" i="14"/>
  <c r="O8" i="14"/>
  <c r="Q118" i="15"/>
  <c r="G104" i="15"/>
  <c r="I83" i="1" s="1"/>
  <c r="G97" i="15"/>
  <c r="I82" i="1" s="1"/>
  <c r="Q97" i="15"/>
  <c r="G86" i="15"/>
  <c r="I81" i="1" s="1"/>
  <c r="F43" i="1"/>
  <c r="M332" i="13"/>
  <c r="Q111" i="13"/>
  <c r="K104" i="15"/>
  <c r="V21" i="12"/>
  <c r="O21" i="12"/>
  <c r="Q8" i="12"/>
  <c r="Q332" i="13"/>
  <c r="O332" i="13"/>
  <c r="K316" i="13"/>
  <c r="G198" i="13"/>
  <c r="M144" i="13"/>
  <c r="M143" i="13" s="1"/>
  <c r="G95" i="13"/>
  <c r="V8" i="13"/>
  <c r="V420" i="14"/>
  <c r="V386" i="14"/>
  <c r="M351" i="14"/>
  <c r="Q235" i="14"/>
  <c r="K222" i="14"/>
  <c r="O97" i="15"/>
  <c r="V15" i="15"/>
  <c r="K118" i="15"/>
  <c r="O104" i="15"/>
  <c r="O86" i="15"/>
  <c r="K15" i="15"/>
  <c r="K10" i="15"/>
  <c r="K148" i="13"/>
  <c r="M101" i="13"/>
  <c r="K8" i="13"/>
  <c r="V410" i="14"/>
  <c r="Q386" i="14"/>
  <c r="I374" i="14"/>
  <c r="O374" i="14"/>
  <c r="K374" i="14"/>
  <c r="Q362" i="14"/>
  <c r="I362" i="14"/>
  <c r="I222" i="14"/>
  <c r="M202" i="14"/>
  <c r="I192" i="14"/>
  <c r="K8" i="14"/>
  <c r="K21" i="12"/>
  <c r="M9" i="12"/>
  <c r="M8" i="12" s="1"/>
  <c r="V316" i="13"/>
  <c r="O198" i="13"/>
  <c r="O178" i="13"/>
  <c r="K111" i="13"/>
  <c r="K101" i="13"/>
  <c r="Q8" i="13"/>
  <c r="Q410" i="14"/>
  <c r="O386" i="14"/>
  <c r="I235" i="14"/>
  <c r="K235" i="14"/>
  <c r="I8" i="14"/>
  <c r="I118" i="15"/>
  <c r="V104" i="15"/>
  <c r="V97" i="15"/>
  <c r="K97" i="15"/>
  <c r="V86" i="15"/>
  <c r="Q15" i="15"/>
  <c r="A23" i="1"/>
  <c r="M119" i="15"/>
  <c r="M118" i="15" s="1"/>
  <c r="M107" i="15"/>
  <c r="M104" i="15" s="1"/>
  <c r="M101" i="15"/>
  <c r="M97" i="15" s="1"/>
  <c r="M89" i="15"/>
  <c r="M86" i="15" s="1"/>
  <c r="M23" i="15"/>
  <c r="M15" i="15" s="1"/>
  <c r="M362" i="14"/>
  <c r="M192" i="14"/>
  <c r="M222" i="14"/>
  <c r="M8" i="14"/>
  <c r="M235" i="14"/>
  <c r="M420" i="14"/>
  <c r="M200" i="14"/>
  <c r="M199" i="14" s="1"/>
  <c r="G222" i="14"/>
  <c r="I65" i="1" s="1"/>
  <c r="G8" i="14"/>
  <c r="G374" i="14"/>
  <c r="G351" i="14"/>
  <c r="G235" i="14"/>
  <c r="G202" i="14"/>
  <c r="G362" i="14"/>
  <c r="G192" i="14"/>
  <c r="I62" i="1" s="1"/>
  <c r="M393" i="14"/>
  <c r="M386" i="14" s="1"/>
  <c r="M189" i="13"/>
  <c r="G330" i="13"/>
  <c r="I85" i="1" s="1"/>
  <c r="M317" i="13"/>
  <c r="M316" i="13" s="1"/>
  <c r="M296" i="13"/>
  <c r="M295" i="13" s="1"/>
  <c r="M203" i="13"/>
  <c r="M198" i="13" s="1"/>
  <c r="M179" i="13"/>
  <c r="M178" i="13" s="1"/>
  <c r="M155" i="13"/>
  <c r="M148" i="13" s="1"/>
  <c r="M124" i="13"/>
  <c r="M111" i="13" s="1"/>
  <c r="M46" i="13"/>
  <c r="M8" i="13" s="1"/>
  <c r="G332" i="13"/>
  <c r="AF30" i="12"/>
  <c r="I74" i="1" l="1"/>
  <c r="G143" i="15"/>
  <c r="I18" i="1"/>
  <c r="I86" i="1"/>
  <c r="I68" i="1"/>
  <c r="G439" i="14"/>
  <c r="G44" i="1"/>
  <c r="H44" i="1" s="1"/>
  <c r="I44" i="1" s="1"/>
  <c r="G43" i="1"/>
  <c r="H43" i="1" s="1"/>
  <c r="I43" i="1" s="1"/>
  <c r="I72" i="1"/>
  <c r="I87" i="1"/>
  <c r="I19" i="1" s="1"/>
  <c r="G30" i="12"/>
  <c r="I64" i="1"/>
  <c r="I61" i="1"/>
  <c r="G351" i="13"/>
  <c r="G39" i="1"/>
  <c r="G41" i="1"/>
  <c r="H41" i="1" s="1"/>
  <c r="I41" i="1" s="1"/>
  <c r="G40" i="1"/>
  <c r="H40" i="1" s="1"/>
  <c r="I40" i="1" s="1"/>
  <c r="I75" i="1"/>
  <c r="I76" i="1"/>
  <c r="I78" i="1"/>
  <c r="G24" i="1"/>
  <c r="A24" i="1"/>
  <c r="I17" i="1" l="1"/>
  <c r="G47" i="1"/>
  <c r="H39" i="1"/>
  <c r="I16" i="1"/>
  <c r="I89" i="1"/>
  <c r="I21" i="1" l="1"/>
  <c r="J86" i="1"/>
  <c r="J64" i="1"/>
  <c r="J69" i="1"/>
  <c r="J73" i="1"/>
  <c r="J75" i="1"/>
  <c r="J67" i="1"/>
  <c r="J85" i="1"/>
  <c r="J82" i="1"/>
  <c r="J80" i="1"/>
  <c r="J78" i="1"/>
  <c r="J62" i="1"/>
  <c r="J71" i="1"/>
  <c r="J66" i="1"/>
  <c r="J84" i="1"/>
  <c r="J79" i="1"/>
  <c r="J74" i="1"/>
  <c r="J65" i="1"/>
  <c r="J72" i="1"/>
  <c r="J68" i="1"/>
  <c r="J76" i="1"/>
  <c r="J70" i="1"/>
  <c r="J77" i="1"/>
  <c r="J63" i="1"/>
  <c r="J81" i="1"/>
  <c r="J61" i="1"/>
  <c r="J83" i="1"/>
  <c r="J88" i="1"/>
  <c r="J87" i="1"/>
  <c r="I39" i="1"/>
  <c r="I47" i="1" s="1"/>
  <c r="H47" i="1"/>
  <c r="G25" i="1"/>
  <c r="G28" i="1"/>
  <c r="J89" i="1" l="1"/>
  <c r="A25" i="1"/>
  <c r="J40" i="1"/>
  <c r="J46" i="1"/>
  <c r="J39" i="1"/>
  <c r="J47" i="1" s="1"/>
  <c r="J44" i="1"/>
  <c r="J41" i="1"/>
  <c r="J43" i="1"/>
  <c r="J45" i="1"/>
  <c r="G26" i="1" l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EEC2BA9A-E4D7-4D17-91FF-32A63162D01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6809ED-BDD8-4430-9CE5-CFB5DB22054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273A2DAF-2985-4C6B-83C5-5898B892B4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DF46F61-4387-41D5-BB3A-BB7BADEC086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D2104C51-FE8B-40EB-B436-BA0C6FD993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7E4AE22-4A45-40FC-90DA-6F83A7559F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81A70BFA-C6E5-4C8E-8F1E-756B574EB75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8A65697-587A-4DC0-BF05-08ED2CA46D8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<sst xmlns="http://schemas.openxmlformats.org/spreadsheetml/2006/main" count="5359" uniqueCount="1367">
  <si>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</si>
  <si>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</si>
  <si>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</si>
  <si>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</si>
  <si>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</si>
  <si>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</si>
  <si>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</si>
  <si>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</si>
  <si>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</si>
  <si>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</si>
  <si>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</si>
  <si>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</si>
  <si>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</si>
  <si>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</si>
  <si>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</si>
  <si>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</si>
  <si>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</si>
  <si>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</si>
  <si>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</si>
  <si>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</si>
  <si>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</si>
  <si>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</si>
  <si>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</si>
  <si>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</si>
  <si>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</si>
  <si>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</si>
  <si>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</si>
  <si>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</si>
  <si>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</si>
  <si>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</si>
  <si>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</si>
  <si>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</si>
  <si>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</si>
  <si>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</si>
  <si>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</si>
  <si>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</si>
  <si>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</si>
  <si>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</si>
  <si>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</si>
  <si>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</si>
  <si>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</si>
  <si>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</si>
  <si>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</si>
  <si>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2145.2_3</t>
  </si>
  <si>
    <t>Sklad posypových materiálů Bystřice nad Pernštejnem - 2.ETAPA_SO 23_Inženýrské sítě</t>
  </si>
  <si>
    <t>Krajská správa a údržba silnic Vysočiny, příspěvková organizace</t>
  </si>
  <si>
    <t>Kosovská 1122/16</t>
  </si>
  <si>
    <t>Jihlava</t>
  </si>
  <si>
    <t>58601</t>
  </si>
  <si>
    <t>00090450</t>
  </si>
  <si>
    <t>CZ00090450</t>
  </si>
  <si>
    <t>Ing. Milan Pelikán</t>
  </si>
  <si>
    <t>Lučiny 1186/1</t>
  </si>
  <si>
    <t>Žďár nad Sázavou-Žďár nad Sázavou 1</t>
  </si>
  <si>
    <t>59101</t>
  </si>
  <si>
    <t>18117422</t>
  </si>
  <si>
    <t>CZ6210150133</t>
  </si>
  <si>
    <t>Stavba</t>
  </si>
  <si>
    <t>Ostatní a vedlejší náklady</t>
  </si>
  <si>
    <t>SO 00</t>
  </si>
  <si>
    <t>Vedlejší a ostatní náklady</t>
  </si>
  <si>
    <t>Stavební objekt</t>
  </si>
  <si>
    <t>SO 23</t>
  </si>
  <si>
    <t>Inženýrské sítě - 2.etapa</t>
  </si>
  <si>
    <t>SO 23.1</t>
  </si>
  <si>
    <t>Vodovod</t>
  </si>
  <si>
    <t>SO 23.2</t>
  </si>
  <si>
    <t>Dešťová kanalizace</t>
  </si>
  <si>
    <t>SO 23.3</t>
  </si>
  <si>
    <t>Areálové rozvody NN</t>
  </si>
  <si>
    <t>Celkem za stavbu</t>
  </si>
  <si>
    <t>CZK</t>
  </si>
  <si>
    <t>#POPS</t>
  </si>
  <si>
    <t>Popis stavby: 2145.2_3 - Sklad posypových materiálů Bystřice nad Pernštejnem - 2.ETAPA_SO 23_Inženýrské sítě</t>
  </si>
  <si>
    <t>#POPO</t>
  </si>
  <si>
    <t>Popis objektu: 00 - Vedlejší a ostatní náklady</t>
  </si>
  <si>
    <t>#POPR</t>
  </si>
  <si>
    <t>Popis rozpočtu: SO 00 - Vedlejší a ostatní náklady</t>
  </si>
  <si>
    <t>Popis objektu: SO 23 - Inženýrské sítě - 2.etapa</t>
  </si>
  <si>
    <t>Popis rozpočtu: SO 23.1 - Vodovod</t>
  </si>
  <si>
    <t>Popis rozpočtu: SO 23.2 - Dešťová kanalizace</t>
  </si>
  <si>
    <t>Popis rozpočtu: SO 23.3 - Areálové rozvody NN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</si>
  <si>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</si>
  <si>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</si>
  <si>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</si>
  <si>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</si>
  <si>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</si>
  <si>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</si>
  <si>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</si>
  <si>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</si>
  <si>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</si>
  <si>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</si>
  <si>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</si>
  <si>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</si>
  <si>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</si>
  <si>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</si>
  <si>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</si>
  <si>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</si>
  <si>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</si>
  <si>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</si>
  <si>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</si>
  <si>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</si>
  <si>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</si>
  <si>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</si>
  <si>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</si>
  <si>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</si>
  <si>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</si>
  <si>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</si>
  <si>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</si>
  <si>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</si>
  <si>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</si>
  <si>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</si>
  <si>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</si>
  <si>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</si>
  <si>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</si>
  <si>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</si>
  <si>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724</t>
  </si>
  <si>
    <t>Strojní vybavení</t>
  </si>
  <si>
    <t>767</t>
  </si>
  <si>
    <t>Konstrukce zámečnické</t>
  </si>
  <si>
    <t>D96</t>
  </si>
  <si>
    <t>Přesuny suti a vybouraných hmot</t>
  </si>
  <si>
    <t>M21</t>
  </si>
  <si>
    <t>Elektromontáže</t>
  </si>
  <si>
    <t>M21.5</t>
  </si>
  <si>
    <t>Svítidla vč.zdrojů</t>
  </si>
  <si>
    <t>M21.8</t>
  </si>
  <si>
    <t>Rozvaděče</t>
  </si>
  <si>
    <t>M211</t>
  </si>
  <si>
    <t>Hromosvod</t>
  </si>
  <si>
    <t>M22.3</t>
  </si>
  <si>
    <t>Revize</t>
  </si>
  <si>
    <t>M46</t>
  </si>
  <si>
    <t>Zemní práce při montážích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</si>
  <si>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</si>
  <si>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</si>
  <si>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</si>
  <si>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</si>
  <si>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</si>
  <si>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</si>
  <si>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</si>
  <si>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</si>
  <si>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</si>
  <si>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</si>
  <si>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</si>
  <si>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</si>
  <si>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</si>
  <si>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</si>
  <si>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</si>
  <si>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</si>
  <si>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</si>
  <si>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</si>
  <si>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</si>
  <si>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</si>
  <si>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</si>
  <si>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</si>
  <si>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</si>
  <si>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</si>
  <si>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</si>
  <si>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</si>
  <si>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</si>
  <si>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</si>
  <si>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</si>
  <si>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</si>
  <si>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</si>
  <si>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</si>
  <si>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</si>
  <si>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</si>
  <si>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0007T</t>
  </si>
  <si>
    <t>Zkoušky únosnosti pláně</t>
  </si>
  <si>
    <t>Soubor</t>
  </si>
  <si>
    <t>Vlastní</t>
  </si>
  <si>
    <t>Indiv</t>
  </si>
  <si>
    <t>VRN</t>
  </si>
  <si>
    <t>Běžná</t>
  </si>
  <si>
    <t>POL99_0</t>
  </si>
  <si>
    <t>00511 R</t>
  </si>
  <si>
    <t xml:space="preserve">Geodetické práce </t>
  </si>
  <si>
    <t>RTS 23/ II</t>
  </si>
  <si>
    <t>POL99_2</t>
  </si>
  <si>
    <t>005111020R</t>
  </si>
  <si>
    <t>Vytyčení stavby</t>
  </si>
  <si>
    <t>005111020T</t>
  </si>
  <si>
    <t>Geodetické vytyčení stavby - dešťová kanalizace</t>
  </si>
  <si>
    <t>005111021T</t>
  </si>
  <si>
    <t>Geodetické vytyčení stavby - vodovod</t>
  </si>
  <si>
    <t>00511T</t>
  </si>
  <si>
    <t>Geodetické zaměření stavby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</si>
  <si>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</si>
  <si>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</si>
  <si>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</si>
  <si>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</si>
  <si>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</si>
  <si>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</si>
  <si>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005241030T</t>
  </si>
  <si>
    <t>Vyhotovení geometrického plánu</t>
  </si>
  <si>
    <t xml:space="preserve">kanalizace, vodovod : </t>
  </si>
  <si>
    <t>VV</t>
  </si>
  <si>
    <t>1,00</t>
  </si>
  <si>
    <t>00852T</t>
  </si>
  <si>
    <t>Každodenní úklid dotčených ploch stavbou</t>
  </si>
  <si>
    <t>00896T</t>
  </si>
  <si>
    <t>Oplocení staveniště po celou dobu výstavby</t>
  </si>
  <si>
    <t>00523  R</t>
  </si>
  <si>
    <t>Zkoušky a revize</t>
  </si>
  <si>
    <t>005241010R</t>
  </si>
  <si>
    <t xml:space="preserve">Dokumentace skutečného provedení </t>
  </si>
  <si>
    <t xml:space="preserve">Stavební část, kanalizace, vodovod : </t>
  </si>
  <si>
    <t>005241020R</t>
  </si>
  <si>
    <t xml:space="preserve">Geodetické zaměření skutečného provedení  </t>
  </si>
  <si>
    <t>SUM</t>
  </si>
  <si>
    <t>END</t>
  </si>
  <si>
    <t>Položkový soupis prací a dodávek</t>
  </si>
  <si>
    <t>113202111R00</t>
  </si>
  <si>
    <t>Vytrhání obrub z krajníků nebo obrubníků stojatých</t>
  </si>
  <si>
    <t>m</t>
  </si>
  <si>
    <t>822-1</t>
  </si>
  <si>
    <t>RTS 23/ I</t>
  </si>
  <si>
    <t>Práce</t>
  </si>
  <si>
    <t>POL1_1</t>
  </si>
  <si>
    <t>s vybouráním lože, s přemístěním hmot na skládku na vzdálenost do 3 m nebo naložením na dopravní prostředek</t>
  </si>
  <si>
    <t>SPI</t>
  </si>
  <si>
    <t>121101101R00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</si>
  <si>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</si>
  <si>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</si>
  <si>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</si>
  <si>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</si>
  <si>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1,3*3,5*0,1</t>
  </si>
  <si>
    <t>0,8*13,0*0,1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</si>
  <si>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</si>
  <si>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</si>
  <si>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</si>
  <si>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1,3*(1,00+1,00)/2*3,5+1,3*(1,00+1,00)/2*3,1+1,3*(1,00+1,00)/2*6,9</t>
  </si>
  <si>
    <t>souběh s kanalizací : 0,8*(1,00+1,00)/2*3,5+0,8*(1,00+1,00)/2*13,3+0,8*(1,00+1,00)/2*5,7</t>
  </si>
  <si>
    <t>0,8*(1,00+1,00)/2*12,0+0,8*(1,00+1,00)/2*2,7+0,8*(1,00+0,90)/2*11,1</t>
  </si>
  <si>
    <t>0,8*(0,90+0,96)/2*2,4+0,8*(0,96+1,00)/2*9,9+0,8*(1,00+1,00)/2*4,7</t>
  </si>
  <si>
    <t>0,8*(1,00+1,00)/2*1,4+0,8*(1,00+0,99)/2*1,8+0,8*(0,99+0,99)/2*0,4</t>
  </si>
  <si>
    <t>0,8*(0,99+0,97)/2*2,9</t>
  </si>
  <si>
    <t>1,3*(0,97+0,97)/2*1,0+1,3*(0,97+0,90)/2*3,3+1,3*(0,90+0,90)/2*4,1</t>
  </si>
  <si>
    <t>1,3*(0,90+0,92)/25*1,3+1,3*(0,92+0,96)/2*2,2+1,3*(0,96+1,00)/2*2,3</t>
  </si>
  <si>
    <t>přívody od studní : 0,8*1,0*6,0</t>
  </si>
  <si>
    <t>0,8*1,0*7,0</t>
  </si>
  <si>
    <t>ornice : -1,4950</t>
  </si>
  <si>
    <t>132301212R00</t>
  </si>
  <si>
    <t xml:space="preserve">Hloubení rýh šířky přes 60 do 200 cm do 1000 m3, v hornině 4, hloubení strojně </t>
  </si>
  <si>
    <t>1,3*(1,45+1,36)/2*3,5+1,3*(1,36+1,35)/2*3,1+1,3*(1,35+1,41)/2*6,9</t>
  </si>
  <si>
    <t>souběh s kanalizací : 0,8*(1,41+1,55)/2*3,5+0,8*(1,55+1,57)/2*13,3+0,8*(1,57+1,54)/2*5,7</t>
  </si>
  <si>
    <t>0,8*(1,54+1,54)/2*12,0+0,8*(1,54+1,15)/2*2,7+0,8*(1,15+0,90)/2*11,1</t>
  </si>
  <si>
    <t>0,8*(0,90+0,96)/2*2,4+0,8*(0,96+1,01)/2*9,9+0,8*(1,01+1,05)/2*4,7</t>
  </si>
  <si>
    <t>0,8*(1,05+1,03)/2*1,4+0,8*(1,03+0,99)/2*1,8+0,8*(0,99+0,99)/2*0,4</t>
  </si>
  <si>
    <t>přívody od studní : 0,8*1,3*6,0</t>
  </si>
  <si>
    <t>0,8*1,3*7,0</t>
  </si>
  <si>
    <t>stávající komunikace, : -1,3*0,45*10,0</t>
  </si>
  <si>
    <t>v SO komunikací : -0,8*0,45*37,2</t>
  </si>
  <si>
    <t>hornina 3 : -100,40718</t>
  </si>
  <si>
    <t>139711101R00</t>
  </si>
  <si>
    <t>Vykopávka v uzavřených prostorách v hornině 1-4</t>
  </si>
  <si>
    <t>s naložením výkopku na dopravní prostředek</t>
  </si>
  <si>
    <t>1,0*1,0*0,95*2</t>
  </si>
  <si>
    <t>151101101R00</t>
  </si>
  <si>
    <t>Zřízení pažení a rozepření stěn rýh příložné  pro jakoukoliv mezerovitost, hloubky do 2 m</t>
  </si>
  <si>
    <t>m2</t>
  </si>
  <si>
    <t>pro podzemní vedení pro všechny šířky rýhy,</t>
  </si>
  <si>
    <t>(1,45+1,36)/2*3,5+(1,36+1,35)/2*3,1+(1,35+1,41)/2*6,9</t>
  </si>
  <si>
    <t>18,64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</si>
  <si>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</si>
  <si>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</si>
  <si>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</si>
  <si>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</si>
  <si>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</si>
  <si>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</si>
  <si>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(98,91218+7,20720)*0,5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</si>
  <si>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</si>
  <si>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</si>
  <si>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</si>
  <si>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</si>
  <si>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</si>
  <si>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</si>
  <si>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1,3*0,463*27,7</t>
  </si>
  <si>
    <t>0,8*0,463*71,8</t>
  </si>
  <si>
    <t>0,8*0,450*13,0</t>
  </si>
  <si>
    <t>162701109R00</t>
  </si>
  <si>
    <t>Vodorovné přemístění výkopku příplatek k ceně za každých dalších i započatých 1 000 m přes 10 000 m z horniny 1 až 4</t>
  </si>
  <si>
    <t>47,94735*10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</si>
  <si>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</si>
  <si>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</si>
  <si>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</si>
  <si>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1,9+2,3</t>
  </si>
  <si>
    <t>167101201R00</t>
  </si>
  <si>
    <t>Nakládání, skládání, překládání neulehlého výkopku nakládání, skládání, překládání neulehléno výkopku nebo zeminy - ručně z horniny 1 až 4</t>
  </si>
  <si>
    <t>1,0*1,0*1,15*2</t>
  </si>
  <si>
    <t>171201101R00</t>
  </si>
  <si>
    <t>Uložení sypaniny do násypů nezhutněných</t>
  </si>
  <si>
    <t>174101101R00</t>
  </si>
  <si>
    <t>Zásyp sypaninou se zhutněním jam, šachet, rýh nebo kolem objektů v těchto vykopávkách</t>
  </si>
  <si>
    <t>z jakékoliv horniny s uložením výkopku po vrstvách,</t>
  </si>
  <si>
    <t>98,91218+7,20720</t>
  </si>
  <si>
    <t>-47,94735</t>
  </si>
  <si>
    <t>174101102R00</t>
  </si>
  <si>
    <t>Zásyp sypaninou se zhutněním v uzavřených prostorách s urovnáním povrchu zásypu s ručním zhutněním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</si>
  <si>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</si>
  <si>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</si>
  <si>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</si>
  <si>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((1,3*0,363)-0,0062)*27,7</t>
  </si>
  <si>
    <t>((0,8*0,363)-0,0062)*71,8</t>
  </si>
  <si>
    <t>((0,8*0,350)-0,0020)*13,0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</si>
  <si>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</si>
  <si>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</si>
  <si>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</si>
  <si>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</si>
  <si>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1,3*3,5</t>
  </si>
  <si>
    <t>0,8*13,0</t>
  </si>
  <si>
    <t>181201101R00</t>
  </si>
  <si>
    <t>Úprava pláně v násypech v hornině 1 až 4, bez zhutnění</t>
  </si>
  <si>
    <t>vyrovnání výškových rozdílů, plochy vodorovné a plochy do sklonu 1 : 5,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</si>
  <si>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</si>
  <si>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</si>
  <si>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</si>
  <si>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199000002R00</t>
  </si>
  <si>
    <t>Poplatky za skládku horniny 1- 4</t>
  </si>
  <si>
    <t>00572400R</t>
  </si>
  <si>
    <t>směs travní parková, pro běžnou zátěž</t>
  </si>
  <si>
    <t>kg</t>
  </si>
  <si>
    <t>SPCM</t>
  </si>
  <si>
    <t>Specifikace</t>
  </si>
  <si>
    <t>POL3_1</t>
  </si>
  <si>
    <t>14,95*0,025*1,05</t>
  </si>
  <si>
    <t>58344154R</t>
  </si>
  <si>
    <t>štěrkodrť frakce 0,0 až 22,0 mm; třída A</t>
  </si>
  <si>
    <t>t</t>
  </si>
  <si>
    <t>36,91945*1,01*1,7</t>
  </si>
  <si>
    <t>451573111R00</t>
  </si>
  <si>
    <t>Lože pod potrubí, stoky a drobné objekty z písku a štěrkopísku  do 65 mm</t>
  </si>
  <si>
    <t>827-1</t>
  </si>
  <si>
    <t>v otevřeném výkopu,</t>
  </si>
  <si>
    <t>1,3*0,10*27,7</t>
  </si>
  <si>
    <t>0,8*0,10*71,8</t>
  </si>
  <si>
    <t>0,8*0,10*13,0</t>
  </si>
  <si>
    <t>631315611R00</t>
  </si>
  <si>
    <t xml:space="preserve">Mazanina z betonu prostého tl. přes 120 do 240 mm třídy C 16/20 </t>
  </si>
  <si>
    <t>801-1</t>
  </si>
  <si>
    <t>(z kameniva) hlazená dřevěným hladítkem</t>
  </si>
  <si>
    <t>1,0*1,0*0,15*2</t>
  </si>
  <si>
    <t>0,3*0,3*1,0</t>
  </si>
  <si>
    <t>631571010R00</t>
  </si>
  <si>
    <t>Násyp pod podlahy z kameniva bez dodávky materiálu bez určení tloušťky</t>
  </si>
  <si>
    <t>pod mazaniny a dlažby, popř. na plochých střechách, vodorovný nebo ve spádu, s udusáním a urovnáním povrchu,</t>
  </si>
  <si>
    <t>1,0*1,0*0,2*2</t>
  </si>
  <si>
    <t>58344155R</t>
  </si>
  <si>
    <t>štěrkodrť frakce 0,0 až 22,0 mm; třída B</t>
  </si>
  <si>
    <t>0,4*1,7*1,01</t>
  </si>
  <si>
    <t>871181121R00</t>
  </si>
  <si>
    <t>Montáž potrubí z plastických hmot z tlakových trubek polyetylenových, vnějšího průměru 50 mm</t>
  </si>
  <si>
    <t>13,0+20,0</t>
  </si>
  <si>
    <t>871211121R00</t>
  </si>
  <si>
    <t>Montáž potrubí z plastických hmot z tlakových trubek polyetylenových, vnějšího průměru 63 mm</t>
  </si>
  <si>
    <t>99,5+99,5+0,6+4,6</t>
  </si>
  <si>
    <t>877182121R00</t>
  </si>
  <si>
    <t>Montáž elektrotvarovek Přirážka za 1 spoj elektrotvarovky, vnějšího průměru 50 mm</t>
  </si>
  <si>
    <t>kus</t>
  </si>
  <si>
    <t>877212121R00</t>
  </si>
  <si>
    <t>Montáž elektrotvarovek Přirážka za 1 spoj elektrotvarovky, vnějšího průměru 63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</si>
  <si>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</si>
  <si>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</si>
  <si>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</si>
  <si>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892372111R00</t>
  </si>
  <si>
    <t>Zabezpečení konců vodovodního potrubí při tlakových zkouškách DN do 300 mm</t>
  </si>
  <si>
    <t>úsek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</si>
  <si>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</si>
  <si>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</si>
  <si>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</si>
  <si>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</si>
  <si>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899731113R00</t>
  </si>
  <si>
    <t>Signalizační vodič CYY, 4 mm2</t>
  </si>
  <si>
    <t>28613105.MR</t>
  </si>
  <si>
    <t>spojka/nátrubek PE 100; SDR 11,0; D = 63,0 mm; spoj elektrosvařovaný</t>
  </si>
  <si>
    <t>10*1,015</t>
  </si>
  <si>
    <t>28613125.MR</t>
  </si>
  <si>
    <t>T-kus 90,0 °; PE 100; KIT; SDR 11,0; D = 63,0 mm; spoj elektrosvařovaný</t>
  </si>
  <si>
    <t>1*1,015</t>
  </si>
  <si>
    <t>286134317R</t>
  </si>
  <si>
    <t>trubka plastová vodovodní hladká; HDPE (PE 100); SDR 11,0; PN 16; D = 53,2 mm; s = 4,60 mm</t>
  </si>
  <si>
    <t>33,0*1,015</t>
  </si>
  <si>
    <t>286134321R</t>
  </si>
  <si>
    <t>trubka plastová vodovodní hladká; HDPE (PE 100); SDR 11,0; PN 16; D = 66,2 mm; s = 5,80 mm</t>
  </si>
  <si>
    <t>204,2*1,015</t>
  </si>
  <si>
    <t>28653324.AR</t>
  </si>
  <si>
    <t>koleno PE 100; 90,0 °; SDR 11,0; D = 50,0 mm; hladké; spoj elektrosvařovaný</t>
  </si>
  <si>
    <t>3*1,015</t>
  </si>
  <si>
    <t>28653325.AR</t>
  </si>
  <si>
    <t>koleno PE 100; 90,0 °; SDR 11,0; D = 63,0 mm; hladké; spoj elektrosvařovaný</t>
  </si>
  <si>
    <t>6*1,015</t>
  </si>
  <si>
    <t>28653333.AR</t>
  </si>
  <si>
    <t>koleno PE 100; 45,0 °; SDR 11,0; D = 50,0 mm; hladké; spoj elektrosvařovaný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</si>
  <si>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</si>
  <si>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</si>
  <si>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</si>
  <si>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941955003R00</t>
  </si>
  <si>
    <t>Lešení lehké pracovní pomocné pomocné, o výšce lešeňové podlahy přes 1,9 do 2,5 m</t>
  </si>
  <si>
    <t>800-3</t>
  </si>
  <si>
    <t>965042221RT1</t>
  </si>
  <si>
    <t>Bourání podkladů pod dlažby nebo litých celistvých dlažeb a mazanin  betonových nebo z litého asfaltu, tloušťky přes 100 mm, plochy do 1 m2</t>
  </si>
  <si>
    <t>801-3</t>
  </si>
  <si>
    <t>965082932R00</t>
  </si>
  <si>
    <t>Odstranění násypu pod podlahami a ochranného na střechách tloušťky do 200 mm, plochy do 2 m2</t>
  </si>
  <si>
    <t>970041060R00</t>
  </si>
  <si>
    <t>Jádrové vrtání, kruhové prostupy v prostém betonu jádrové vrtání , do D 60 mm</t>
  </si>
  <si>
    <t>prostup do studní : 0,15*2</t>
  </si>
  <si>
    <t>971033141R00</t>
  </si>
  <si>
    <t>Vybourání otvorů ve zdivu cihelném z jakýchkoliv cihel pálených na jakoukoliv maltu vápenou nebo vápenocementovou, průměr profilu do 60 mm, tloušťky do 300 mm</t>
  </si>
  <si>
    <t>základovém nebo nadzákladovém,</t>
  </si>
  <si>
    <t>971033151R00</t>
  </si>
  <si>
    <t>Vybourání otvorů ve zdivu cihelném z jakýchkoliv cihel pálených na jakoukoliv maltu vápenou nebo vápenocementovou, průměr profilu do 60 mm, tloušťky do 450 mm</t>
  </si>
  <si>
    <t>971033241R00</t>
  </si>
  <si>
    <t>Vybourání otvorů ve zdivu cihelném z jakýchkoliv cihel pálených na jakoukoliv maltu vápenou nebo vápenocementovou, plochy do 0,0225 m2, tloušťky do 300 mm</t>
  </si>
  <si>
    <t>971033251R00</t>
  </si>
  <si>
    <t>Vybourání otvorů ve zdivu cihelném z jakýchkoliv cihel pálených na jakoukoliv maltu vápenou nebo vápenocementovou, plochy do 0,0225 m2, tloušťky do 450 mm</t>
  </si>
  <si>
    <t>971033261R00</t>
  </si>
  <si>
    <t>Vybourání otvorů ve zdivu cihelném z jakýchkoliv cihel pálených na jakoukoliv maltu vápenou nebo vápenocementovou, plochy do 0,0225 m2, tloušťky do 600 mm</t>
  </si>
  <si>
    <t>971033381R00</t>
  </si>
  <si>
    <t>Vybourání otvorů ve zdivu cihelném z jakýchkoliv cihel pálených na jakoukoliv maltu vápenou nebo vápenocementovou, plochy do 0,09 m2, tloušťky do 900 mm</t>
  </si>
  <si>
    <t>971042261R00</t>
  </si>
  <si>
    <t>Vybourání otvorů v betonových příčkách a zdech plochy do 0,0225 m2, tloušťky do 600 mm</t>
  </si>
  <si>
    <t>základových nebo nadzákladových,</t>
  </si>
  <si>
    <t>974049187R00</t>
  </si>
  <si>
    <t>Vysekání rýh v betonových zdech v ploše do hloubky 300 mm, šířky do 300 mm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</si>
  <si>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</si>
  <si>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</si>
  <si>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</si>
  <si>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</si>
  <si>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</si>
  <si>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</si>
  <si>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</si>
  <si>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</si>
  <si>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 xml:space="preserve">Hmotnosti z položek s pořadovými čísly: : </t>
  </si>
  <si>
    <t xml:space="preserve">6,22,23,24,25,27,33,35,38,39,40,41,42,43,44,49,51,52,53,54,55, : </t>
  </si>
  <si>
    <t>Součet: : 86,03481</t>
  </si>
  <si>
    <t>711141559RY1</t>
  </si>
  <si>
    <t>Provedení izolace proti zemní vlhkosti pásy přitavením vodorovná, 1 vrstva, s dodávkou izolačního pásu se skleněnou nebo polyesterovou vložkou, s minerálním posypem</t>
  </si>
  <si>
    <t>800-711</t>
  </si>
  <si>
    <t>POL1_7</t>
  </si>
  <si>
    <t>1,0*1,0*2</t>
  </si>
  <si>
    <t>711140101R00</t>
  </si>
  <si>
    <t>Odstranění izolace proti vodě - pásy přitavením vodorovné, 1 vrstva</t>
  </si>
  <si>
    <t>711757288R00</t>
  </si>
  <si>
    <t>Provedení detailů samolepicím pásem  prostup průměru do 200 mm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</si>
  <si>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</si>
  <si>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</si>
  <si>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</si>
  <si>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58,60, : </t>
  </si>
  <si>
    <t>Součet: : 0,02140</t>
  </si>
  <si>
    <t>721170909R00</t>
  </si>
  <si>
    <t>Opravy odpadního potrubí novodurového vsazení odbočky, D 110, D 114</t>
  </si>
  <si>
    <t>800-721</t>
  </si>
  <si>
    <t>721176104R00</t>
  </si>
  <si>
    <t>Potrubí z plastových trub polypropylenové (PP), připojovací, D 75 mm, s 1,9 mm, DN 70</t>
  </si>
  <si>
    <t>721223430RT1</t>
  </si>
  <si>
    <t>Vpusti, zápachové uzávěrky a odtokové žlaby podlahové, D 75, 110 mm, D 75/110 mm s vodorovným odtokem, s uzávěrem proti vzduté vodě, 3 přítokové trubky D 40/50 mm 123x123mm/115x115mm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</si>
  <si>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</si>
  <si>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</si>
  <si>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</si>
  <si>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 xml:space="preserve">62,63,64, : </t>
  </si>
  <si>
    <t>Součet: : 0,00267</t>
  </si>
  <si>
    <t>891216331R00</t>
  </si>
  <si>
    <t>Montáž vodovodních armatur na potrubí vtokových košů v objektech, DN 50 mm</t>
  </si>
  <si>
    <t>722130801R00</t>
  </si>
  <si>
    <t>Demontáž potrubí z ocelových trubek závitových do DN 25</t>
  </si>
  <si>
    <t>722130802R00</t>
  </si>
  <si>
    <t>Demontáž potrubí z ocelových trubek závitových přes DN 25 do DN 40</t>
  </si>
  <si>
    <t>1+147+30</t>
  </si>
  <si>
    <t>722130901R00</t>
  </si>
  <si>
    <t xml:space="preserve">Opravy vodovodního potrubí závitového zazátkování vývodu,  </t>
  </si>
  <si>
    <t>722130913R00</t>
  </si>
  <si>
    <t>Opravy vodovodního potrubí závitového přeřezání ocelové trubky, do DN 25</t>
  </si>
  <si>
    <t>722131932R00</t>
  </si>
  <si>
    <t>Opravy vodovodního potrubí závitového propojení dosavadního potrubí, DN 20</t>
  </si>
  <si>
    <t>722131933R00</t>
  </si>
  <si>
    <t>Opravy vodovodního potrubí závitového propojení dosavadního potrubí, DN 25</t>
  </si>
  <si>
    <t>722131934R00</t>
  </si>
  <si>
    <t>Opravy vodovodního potrubí závitového propojení dosavadního potrubí, DN 32</t>
  </si>
  <si>
    <t>722131935R00</t>
  </si>
  <si>
    <t>Opravy vodovodního potrubí závitového propojení dosavadního potrubí, DN 40</t>
  </si>
  <si>
    <t>722131936R00</t>
  </si>
  <si>
    <t>Opravy vodovodního potrubí závitového propojení dosavadního potrubí, DN 50</t>
  </si>
  <si>
    <t>722170801R00</t>
  </si>
  <si>
    <t>Demontáž potrubí z trubek z PH tlakových do D 32 mm</t>
  </si>
  <si>
    <t>722170804R00</t>
  </si>
  <si>
    <t>Demontáž potrubí z trubek z PH tlakových přes D 32 mm do D 63 mm</t>
  </si>
  <si>
    <t>722172913R00</t>
  </si>
  <si>
    <t>Opravy vodovodního potrubí z plastových trubek propojení plastového potrubí polyfuzí, D 25 mm</t>
  </si>
  <si>
    <t>722172916R00</t>
  </si>
  <si>
    <t>Opravy vodovodního potrubí z plastových trubek propojení plastového potrubí polyfuzí, D 50 mm</t>
  </si>
  <si>
    <t>722170927R00</t>
  </si>
  <si>
    <t>Opravy vodovodního potrubí z plastových trubek spojka přímá - mosaz vnější závit, 50x6/4</t>
  </si>
  <si>
    <t>722170928R00</t>
  </si>
  <si>
    <t>Opravy vodovodního potrubí z plastových trubek spojka přímá - mosaz vnější závit, 63x2</t>
  </si>
  <si>
    <t>722171913R00</t>
  </si>
  <si>
    <t>Opravy vodovodního potrubí z plastových trubek ostatní práce mimo spojové svary s přidáním materiálu odříznutí plastové trubky, přes D 20 do D 25 mm</t>
  </si>
  <si>
    <t>722171916R00</t>
  </si>
  <si>
    <t>Opravy vodovodního potrubí z plastových trubek ostatní práce mimo spojové svary s přidáním materiálu odříznutí plastové trubky, přes D 40 do D 50 mm</t>
  </si>
  <si>
    <t>722171917R00</t>
  </si>
  <si>
    <t>Opravy vodovodního potrubí z plastových trubek ostatní práce mimo spojové svary s přidáním materiálu odříznutí plastové trubky, přes D 50 do D 63 mm</t>
  </si>
  <si>
    <t>722172711R00</t>
  </si>
  <si>
    <t>Potrubí z plastických hmot polypropylenové potrubí PP-R, D 20 mm, s 2,8 mm, PN 16, polyfúzně svařované, bez zednických výpomocí</t>
  </si>
  <si>
    <t>722172712R00</t>
  </si>
  <si>
    <t>Potrubí z plastických hmot polypropylenové potrubí PP-R, D 25 mm, s 3,5 mm, PN 16, polyfúzně svařované, bez zednických výpomocí</t>
  </si>
  <si>
    <t>722172714R00</t>
  </si>
  <si>
    <t>Potrubí z plastických hmot polypropylenové potrubí PP-R, D 40 mm, s 5,5 mm, PN 16, polyfúzně svařované, bez zednických výpomocí</t>
  </si>
  <si>
    <t>722172715R00</t>
  </si>
  <si>
    <t>Potrubí z plastických hmot polypropylenové potrubí PP-R, D 50 mm, s 6,9 mm, PN 16, polyfúzně svařované, bez zednických výpomocí</t>
  </si>
  <si>
    <t>studna : 80</t>
  </si>
  <si>
    <t>pitná : 1</t>
  </si>
  <si>
    <t>722172716R00</t>
  </si>
  <si>
    <t>Potrubí z plastických hmot polypropylenové potrubí PP-R, D 63 mm, s 8,6 mm, PN 16, polyfúzně svařované, bez zednických výpomocí</t>
  </si>
  <si>
    <t>studna : 100,0</t>
  </si>
  <si>
    <t>pitná : 180,0</t>
  </si>
  <si>
    <t>722176155R00</t>
  </si>
  <si>
    <t>Montáž rozvodů vody podle technologie spojování lepených, D přes 32 do 40 mm</t>
  </si>
  <si>
    <t>722181222RT7</t>
  </si>
  <si>
    <t>Izolace vodovodního potrubí návleková z trubic z pěnového polyetylenu s povrchovou ochrannou hliníkovou fólií zesílenou sklorohoží 5x5 mm, tloušťka stěny 9 mm, d 22 mm</t>
  </si>
  <si>
    <t>722181222RT8</t>
  </si>
  <si>
    <t>Izolace vodovodního potrubí návleková z trubic z pěnového polyetylenu s povrchovou ochrannou hliníkovou fólií zesílenou sklorohoží 5x5 mm, tloušťka stěny 9 mm, d 25 mm</t>
  </si>
  <si>
    <t>722181222RV9</t>
  </si>
  <si>
    <t>Izolace vodovodního potrubí návleková z trubic z pěnového polyetylenu s povrchovou ochrannou hliníkovou fólií zesílenou sklorohoží 5x5 mm, tloušťka stěny 9 mm, d 40 mm</t>
  </si>
  <si>
    <t>722181222RW6</t>
  </si>
  <si>
    <t>Izolace vodovodního potrubí návleková trubice z pěnového polyetylenu s povrchovou ochrannou hliníkovou fólií zesílenou sklorohoží 5x5 mm, tloušťka stěny 9 mm, d 50 mm</t>
  </si>
  <si>
    <t>722181222RY3</t>
  </si>
  <si>
    <t>Izolace vodovodního potrubí návleková trubice z pěnového polyetylenu s povrchovou ochrannou hliníkovou fólií zesílenou sklorohoží 5x5 mm, tloušťka stěny 9 mm, d 63 mm</t>
  </si>
  <si>
    <t>722190901R00</t>
  </si>
  <si>
    <t>Uzavření nebo otevření vodovodního potrubí při opravě</t>
  </si>
  <si>
    <t>včetně vypuštění a napuštění,</t>
  </si>
  <si>
    <t>722219102R00</t>
  </si>
  <si>
    <t>Montáž vodovodních armatur přirubových DN 50</t>
  </si>
  <si>
    <t>722220851R00</t>
  </si>
  <si>
    <t>Demontáž armatur závitových s jedním závitem, G 3/4"</t>
  </si>
  <si>
    <t>722220861R00</t>
  </si>
  <si>
    <t>Demontáž armatur závitových se dvěma závity, G 3/4"</t>
  </si>
  <si>
    <t>722220862R00</t>
  </si>
  <si>
    <t>Demontáž armatur závitových se dvěma závity, G 5/4"</t>
  </si>
  <si>
    <t>722220863R00</t>
  </si>
  <si>
    <t>Demontáž armatur závitových se dvěma závity, G 6/4"</t>
  </si>
  <si>
    <t>722229102R00</t>
  </si>
  <si>
    <t>Montáž armatury závitové s jedním závitem G 3/4"</t>
  </si>
  <si>
    <t>722229103R00</t>
  </si>
  <si>
    <t>Montáž armatury závitové s jedním závitem G 1"</t>
  </si>
  <si>
    <t>722229106R00</t>
  </si>
  <si>
    <t>Montáž armatury závitové s jedním závitem G 2"</t>
  </si>
  <si>
    <t>722239102R00</t>
  </si>
  <si>
    <t>Montáž armatury závitové se dvěma závity vodovodních armatur, G 3/4"</t>
  </si>
  <si>
    <t>722239104R00</t>
  </si>
  <si>
    <t>Montáž armatury závitové se dvěma závity vodovodních armatur, G 5/4"</t>
  </si>
  <si>
    <t>722239105R00</t>
  </si>
  <si>
    <t>Montáž armatury závitové se dvěma závity vodovodních armatur, G 6/4"</t>
  </si>
  <si>
    <t>722239106R00</t>
  </si>
  <si>
    <t>Montáž armatury závitové se dvěma závity vodovodních armatur, G 2"</t>
  </si>
  <si>
    <t>722269112R00</t>
  </si>
  <si>
    <t>Vodoměry montáž vodoměru - vodoměr ve specifikaci závitového jdnovtokového suchoběžného , G 3/4"</t>
  </si>
  <si>
    <t>722269113R00</t>
  </si>
  <si>
    <t>Vodoměry montáž vodoměru - vodoměr ve specifikaci závitového jdnovtokového suchoběžného , G 1"</t>
  </si>
  <si>
    <t>722260812R00</t>
  </si>
  <si>
    <t>Demontáž vodoměrů závitových G 3/4"</t>
  </si>
  <si>
    <t>722290226R00</t>
  </si>
  <si>
    <t>Dílčí tlakové zkoušky vodovodního potrubí závitového, do DN 50</t>
  </si>
  <si>
    <t>9,1</t>
  </si>
  <si>
    <t>378,0</t>
  </si>
  <si>
    <t>722290234R00</t>
  </si>
  <si>
    <t>Proplach a dezinfekce vodovodního potrubí do DN 80</t>
  </si>
  <si>
    <t>4,5</t>
  </si>
  <si>
    <t>198,0</t>
  </si>
  <si>
    <t>722290821R00</t>
  </si>
  <si>
    <t>Vnitrostaveništní přemístění vybouraných hmot svislé, v objektech výšky do 6m</t>
  </si>
  <si>
    <t>vodorovně do 100 m,</t>
  </si>
  <si>
    <t>286119029R1</t>
  </si>
  <si>
    <t>Transparentní lepené PVC potrubí d40, včetně tvaro</t>
  </si>
  <si>
    <t>4*1,015</t>
  </si>
  <si>
    <t>28613174.AR</t>
  </si>
  <si>
    <t>vložka k přechodce PE 100; mosaz; vnější závit; SDR 11,0; D = 63,0 mm; G 2"; spoj elektrosvařovaný</t>
  </si>
  <si>
    <t>2*1,015</t>
  </si>
  <si>
    <t>286134121R</t>
  </si>
  <si>
    <t>trubka plastová vodovodní hladká; HDPE (PE 100); SDR 11,0; PN 16; D = 63,0 mm; s = 5,80 mm</t>
  </si>
  <si>
    <t>9,1*1,015</t>
  </si>
  <si>
    <t>7*1,015</t>
  </si>
  <si>
    <t>28653596T1</t>
  </si>
  <si>
    <t>Nákružek lemový d63 PE100 SDR11+příruba PN16 d63/D</t>
  </si>
  <si>
    <t>ks</t>
  </si>
  <si>
    <t>38821460R</t>
  </si>
  <si>
    <t>vodoměr domovní teplota vody do 40 °C; závitový; lopatkový, vícevtokový, mokroběžný; montážní poloha libovolná; DN 20; jmen. průtok 2,50 m3/hod; stavební délka 195 mm; PN 16</t>
  </si>
  <si>
    <t>388214621R</t>
  </si>
  <si>
    <t>vodoměr domovní teplota vody do 40 °C; závitový; lopatkový, vícevtokový, mokroběžný; montážní poloha libovolná; DN 25; jmen. průtok 6,00 m3/hod; stavební délka 260 mm; PN 16</t>
  </si>
  <si>
    <t>42273900R</t>
  </si>
  <si>
    <t>koš vtokový; DN 50 mm; jmenovitý tlak PN 10; neagresívní tekutina, voda; teplota do 150 °C; prac. tlak do 1,00 MPa; těleso koše šedá litina</t>
  </si>
  <si>
    <t>RTS 18/ I</t>
  </si>
  <si>
    <t>4239278001T1</t>
  </si>
  <si>
    <t>Sady nerezových šroubů, matic a podložek k přír.sp</t>
  </si>
  <si>
    <t>soubor</t>
  </si>
  <si>
    <t>44981300R</t>
  </si>
  <si>
    <t>spojka tlaková, hadicová; typ 25; pracovní tlak 1,6 MPa</t>
  </si>
  <si>
    <t>55113437.AR1</t>
  </si>
  <si>
    <t>Kohout kulový R910 2" plnoprůt. páčka GIACOMINI, s přípravou pro servopohon</t>
  </si>
  <si>
    <t>55113525.AR</t>
  </si>
  <si>
    <t>kohout kulový redukovaný nátrubkový; PN 42; 3/4 "; ovládání páčka</t>
  </si>
  <si>
    <t>55113527.AR</t>
  </si>
  <si>
    <t>kohout kulový redukovaný nátrubkový; PN 35; 1 1/4 "; ovládání páčka</t>
  </si>
  <si>
    <t>55113528.AR</t>
  </si>
  <si>
    <t>kohout kulový redukovaný nátrubkový; PN 35; 1 1/2 "; ovládání páčka</t>
  </si>
  <si>
    <t>55113529.AR</t>
  </si>
  <si>
    <t>kohout kulový redukovaný nátrubkový; PN 35; 2 "; ovládání páčka</t>
  </si>
  <si>
    <t>5511356981R</t>
  </si>
  <si>
    <t>kohout kulový výtokový; PN 10; 3/4 "; ovládání páčka</t>
  </si>
  <si>
    <t>551135735R</t>
  </si>
  <si>
    <t>klapka zpětná PN 12; 1 1/2"; pracovní teplota do 110 ° C</t>
  </si>
  <si>
    <t>5511361553R</t>
  </si>
  <si>
    <t>filtr závitový pro topné systémy; 1 1/2"; PN 16; závit vnitřní - vnitřní</t>
  </si>
  <si>
    <t>5511361554R</t>
  </si>
  <si>
    <t>filtr závitový pro topné systémy; 2"; PN 16; závit vnitřní - vnitřní</t>
  </si>
  <si>
    <t>5513808010R</t>
  </si>
  <si>
    <t>pohon pro 3-cestný ventil nastavovací síla 500 N; 24 V; regulace 2-bodová, 3-bodová</t>
  </si>
  <si>
    <t>998722101R00</t>
  </si>
  <si>
    <t>Přesun hmot pro vnitřní vodovod v objektech výšky do 6 m</t>
  </si>
  <si>
    <t>vodorovně do 50 m</t>
  </si>
  <si>
    <t xml:space="preserve">68,71,73,74,75,76,77,82,83,87,88,89,90,91,92,93,94,95,96,97,99,104,111,112,114,115,120,121,123,124, : </t>
  </si>
  <si>
    <t xml:space="preserve">125,127,128,129,130,131,132,133,134,135,136,137, : </t>
  </si>
  <si>
    <t>Součet: : 0,93578</t>
  </si>
  <si>
    <t>724149101R00</t>
  </si>
  <si>
    <t>Čerpadla vodovodní strojní montáž čerpadel pnorných bez potrubí a příslušnství o výkonu do 40 l</t>
  </si>
  <si>
    <t>724211811R00</t>
  </si>
  <si>
    <t>Demontáž domovních vodáren s čerpadly odstředivými do  300 l</t>
  </si>
  <si>
    <t>horizontálními a s tlakovými nádržemi,</t>
  </si>
  <si>
    <t>724211192R00</t>
  </si>
  <si>
    <t>Montáž domovní vodárny bez potrubí a čerp.stanice</t>
  </si>
  <si>
    <t>724319113R00</t>
  </si>
  <si>
    <t>Tlakové nádrže stojaté montáž (tlaková nádrž ve specifikaci) o obsahu 500 l</t>
  </si>
  <si>
    <t>z černého ocelového plechu, se základním nátěrem vnitřním i vnějším,</t>
  </si>
  <si>
    <t>724590811R00</t>
  </si>
  <si>
    <t>230060001R01</t>
  </si>
  <si>
    <t>Montáž nádrže 1,4 m3, svařované na místě</t>
  </si>
  <si>
    <t>724239102R01</t>
  </si>
  <si>
    <t>Automatické dopouštění přerušovací nádrže, vzájemn, viz. D.1.4.2310.7</t>
  </si>
  <si>
    <t>724239103R01</t>
  </si>
  <si>
    <t>Oživení ATS, uvedení do provozu, naprogramování, z</t>
  </si>
  <si>
    <t>28697960R1</t>
  </si>
  <si>
    <t>Atypická plastová přerušovací nádrž svařená na mís, vybavení viz. D.1.4.2310.7</t>
  </si>
  <si>
    <t>4261192160R1</t>
  </si>
  <si>
    <t>Čerpadlo ponorné Grundfos SP2A-18, 0,75kW, 400V, 0</t>
  </si>
  <si>
    <t>4261192161R1</t>
  </si>
  <si>
    <t>Čerpadlo ponorné Grundfos SP7-12 1,5kW, 400V, 1,5, 1</t>
  </si>
  <si>
    <t>42661190R1</t>
  </si>
  <si>
    <t>Automatická tlaková stanice AQUA KOMPAKT 150/2xCRE, bližší specifikace viz.  D.1.4.2310.7</t>
  </si>
  <si>
    <t>998724101R00</t>
  </si>
  <si>
    <t>Přesun hmot pro strojní vybavení v objektech výšky do 6 m</t>
  </si>
  <si>
    <t xml:space="preserve">139,141,142,147,148,149,150, : </t>
  </si>
  <si>
    <t>Součet: : 0,17126</t>
  </si>
  <si>
    <t>767995101R00</t>
  </si>
  <si>
    <t>Výroba a montáž atypických kovovových doplňků staveb hmotnosti do 5 kg</t>
  </si>
  <si>
    <t>800-767</t>
  </si>
  <si>
    <t>13100000T</t>
  </si>
  <si>
    <t>Doplňkové konstrukce</t>
  </si>
  <si>
    <t>28654102.AR1</t>
  </si>
  <si>
    <t>Žlab nosný pozinkovaný d 20</t>
  </si>
  <si>
    <t>28654102.AR2</t>
  </si>
  <si>
    <t>Žlab nosný pozinkovaný d 25</t>
  </si>
  <si>
    <t>28654102.AR4</t>
  </si>
  <si>
    <t>Žlab nosný pozinkovaný d 40</t>
  </si>
  <si>
    <t>28654102.AR5</t>
  </si>
  <si>
    <t>Žlab nosný pozinkovaný d 50</t>
  </si>
  <si>
    <t>28654102.AR6</t>
  </si>
  <si>
    <t>Žlab nosný pozinkovaný d 63</t>
  </si>
  <si>
    <t>42310123R2</t>
  </si>
  <si>
    <t>Nerezové konzoly pro uchycení potrubí v technické</t>
  </si>
  <si>
    <t>998767101R00</t>
  </si>
  <si>
    <t>Přesun hmot pro kovové stavební doplňk. konstrukce v objektech výšky do 6 m</t>
  </si>
  <si>
    <t>50 m vodorovně</t>
  </si>
  <si>
    <t xml:space="preserve">152,154,155,156,157,158,159, : </t>
  </si>
  <si>
    <t>Součet: : 0,13076</t>
  </si>
  <si>
    <t>460490012R00</t>
  </si>
  <si>
    <t>Fólie výstražná z PVC, šířka 33 cm</t>
  </si>
  <si>
    <t>POL1_9</t>
  </si>
  <si>
    <t>979082213R00</t>
  </si>
  <si>
    <t>Vodorovná doprava suti po suchu bez naložení, ale se složením a hrubým urovnáním na vzdálenost do 1 km</t>
  </si>
  <si>
    <t>Přesun suti</t>
  </si>
  <si>
    <t>POL8_</t>
  </si>
  <si>
    <t xml:space="preserve">Demontážní hmotnosti z položek s pořadovými čísly: : </t>
  </si>
  <si>
    <t xml:space="preserve">1,45,46,47,48,49,50,51,52,53,54,55,59,69,70,78,79,100,101,102,103,113,140, : </t>
  </si>
  <si>
    <t>Součet: : 4,00542</t>
  </si>
  <si>
    <t>979082219R00</t>
  </si>
  <si>
    <t>Vodorovná doprava suti po suchu příplatek k ceně za každý další i započatý 1 km přes 1 km</t>
  </si>
  <si>
    <t>Součet: : 76,10296</t>
  </si>
  <si>
    <t>979990107R00</t>
  </si>
  <si>
    <t>Poplatek za skládku směs betonu,cihel a dřeva</t>
  </si>
  <si>
    <t>979093111R00</t>
  </si>
  <si>
    <t>Uložení suti na skládku bez zhutnění</t>
  </si>
  <si>
    <t>800-6</t>
  </si>
  <si>
    <t>s hrubým urovnáním,</t>
  </si>
  <si>
    <t>0,9*2,0*0,1</t>
  </si>
  <si>
    <t>130901121R00</t>
  </si>
  <si>
    <t>Bourání konstrukcí v hloubených vykopávkách z betonu, prostého, pneumatickým kladivem</t>
  </si>
  <si>
    <t>s přemístěním suti na hromady na vzdálenost do 20 m nebo s uložením na dopravní prostředek,</t>
  </si>
  <si>
    <t>šachty, vpusti : 0,095*2,2*2</t>
  </si>
  <si>
    <t>0,013*1,5</t>
  </si>
  <si>
    <t>0,3*0,5*12,0</t>
  </si>
  <si>
    <t>0,3*1,1*5,5</t>
  </si>
  <si>
    <t>131201201R00</t>
  </si>
  <si>
    <t>Hloubení zapažených jam a zářezů do 100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</si>
  <si>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</si>
  <si>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2,24*2,24*3,0</t>
  </si>
  <si>
    <t>131301201R00</t>
  </si>
  <si>
    <t>Hloubení zapažených jam a zářezů do 100 m3, v hornině 4, hloubení ručně a strojně</t>
  </si>
  <si>
    <t>2,24*2,24*8,05</t>
  </si>
  <si>
    <t>hornina 3 : -15,0528</t>
  </si>
  <si>
    <t>hornina 5 : -10,28608</t>
  </si>
  <si>
    <t>131401201R00</t>
  </si>
  <si>
    <t>Hloubení zapažených jam a zářezů do 100 m3, v hornině 5, hloubení ručně a strojně</t>
  </si>
  <si>
    <t>2,24*2,24*2,05</t>
  </si>
  <si>
    <t>1,2*(1,00+1,00)/2*2,7+1,2*(1,00+1,00)/2*11,7+1,2*(1,00+1,00)/2*7,5</t>
  </si>
  <si>
    <t>1,2*(1,00+1,00)/2*6,1+1,2*(1,00+1,00)/2*10,6+1,2*(1,00+1,00)/2*2,6</t>
  </si>
  <si>
    <t>1,2*(1,00+1,00)/2*7,1+1,2*(1,00+1,00)/2*11,0</t>
  </si>
  <si>
    <t>1,2*(1,00+1,00)/2*2,3+1,2*(1,00+1,00)/2*9,2+1,2*(1,00+1,00)/2*2,3</t>
  </si>
  <si>
    <t>1,2*(1,00+1,00)/2*3,0+1,2*(1,00+1,00)/2*9,5+1,2*(1,00+1,00)/2*5,6</t>
  </si>
  <si>
    <t>1,2*(1,00+1,00)/2*2,2+1,2*(1,00+1,00)/2*3,2</t>
  </si>
  <si>
    <t>1,0*(1,00+0,98)/2*2,2+1,0*(0,98+0,85)/2*2,3</t>
  </si>
  <si>
    <t>1,0*(0,85+0,74)/2*3,7</t>
  </si>
  <si>
    <t>0,9*(0,74+0,72)/2*2,3</t>
  </si>
  <si>
    <t>0,9*(0,74+0,73)/2*3,9+0,9*(0,73+0,72)/2*3,6+0,9*(0,72+0,72)/2*1,7</t>
  </si>
  <si>
    <t>0,9*(0,72+0,43)/2*35,5+0,9*(0,43+0,42)/2*1,6+0,9*(0,42+0,38)/2*4,5</t>
  </si>
  <si>
    <t>0,9*(0,3+1,00)/2*8,6</t>
  </si>
  <si>
    <t/>
  </si>
  <si>
    <t>0,9*(0,79+0,75)/2*1,6+0,9*(0,75+0,63)/2*0,9+0,9*(0,63+0,52)/2*11,5</t>
  </si>
  <si>
    <t>0,9*(0,52+1,16)/2*1,1+0,9*(1,16+0,26)/2*5,6+0,9*(0,26+0,27)/2*1,6</t>
  </si>
  <si>
    <t>0,9*(0,27+0,29)/2*4,6+0,9*(0,29+0,41)/2*3,7+0,9*(0,41+0,34)/2*1,1</t>
  </si>
  <si>
    <t>0,9*(0,90+0,60)/2*7,9+0,9*(0,60+0,25)/2*4,4</t>
  </si>
  <si>
    <t>50% : -0,5*(7,61895+4,79160+2,69595+7,01550)</t>
  </si>
  <si>
    <t>0,9*(1,00+1,00)/2*1,5+0,9*(1,00+1,00)/2*1,5</t>
  </si>
  <si>
    <t>0,9*(1,00+0,58)/2*9,5</t>
  </si>
  <si>
    <t>0,9*(0,72+0,72)/2*3,4+0,9*(0,43+0,43)/2*3,6</t>
  </si>
  <si>
    <t>0,9*(0,63+0,63)/2*0,5</t>
  </si>
  <si>
    <t>vsakovací rýha : 2,2*13,0*0,90</t>
  </si>
  <si>
    <t>50% : -0,5*(0,28350+25,74)</t>
  </si>
  <si>
    <t>ornice : -0,18</t>
  </si>
  <si>
    <t>1,2*(1,60+1,70)/2*2,7+1,2*(1,70+2,30)/2*11,7+1,2*(2,30+2,52)/2*7,5</t>
  </si>
  <si>
    <t>1,2*(2,52+2,69)/2*6,1+1,2*(2,69+2,55)/2*10,6+1,2*(2,55+2,51)/2*2,6</t>
  </si>
  <si>
    <t>1,2*(2,51+2,39)/2*7,1+1,2*(2,39+2,20)/2*11,0</t>
  </si>
  <si>
    <t>stáv.komunikace : -(1,2*59,3*0,45)</t>
  </si>
  <si>
    <t>1,2*(1,75+1,76)/2*2,3+1,2*(1,76+1,42)/2*9,2+1,2*(1,42+1,33)/2*2,3</t>
  </si>
  <si>
    <t>1,2*(1,33+1,37)/2*3,0+1,2*(1,37+2,10)/2*9,5+1,2*(2,10+2,55)/2*5,6</t>
  </si>
  <si>
    <t>1,2*(2,55+2,66)/2*2,2+1,2*(2,66+2,60)/2*3,2</t>
  </si>
  <si>
    <t>1,0*(1,15+0,98)/2*2,2+1,0*(0,98+0,85)/2*2,3</t>
  </si>
  <si>
    <t>0,9*(0,3+2,20)/2*8,6</t>
  </si>
  <si>
    <t>0,9*(1,23+0,60)/2*7,9+0,9*(0,60+0,25)/2*4,4</t>
  </si>
  <si>
    <t>0,9*(2,07+2,07)/2*1,5+0,9*(2,10+2,10)/2*1,5</t>
  </si>
  <si>
    <t>0,9*(1,42+0,58)/2*9,5</t>
  </si>
  <si>
    <t>vsakovací rýha : 2,2*13,0*1,12</t>
  </si>
  <si>
    <t>hornina 3 : -193,44345</t>
  </si>
  <si>
    <t>hornina 5 : -13,17582</t>
  </si>
  <si>
    <t>hornina 6 : -3,19932</t>
  </si>
  <si>
    <t>ŽV2 : 1,7*0,60*6,5</t>
  </si>
  <si>
    <t>132401211R00</t>
  </si>
  <si>
    <t xml:space="preserve">Hloubení rýh šířky přes 60 do 200 cm jakékoliv množství, v hornině 5, hloubení strojně </t>
  </si>
  <si>
    <t>1,2*(0,07+0,24)/2*6,1+1,2*(0,24+0,10)/2*10,6+1,2*(0,10+0,06)/2*2,6</t>
  </si>
  <si>
    <t>1,2*(0,10+0,55)/2*5,6</t>
  </si>
  <si>
    <t>1,2*(0,55+0,66)/2*2,2+1,2*(0,66+0,60)/2*3,2</t>
  </si>
  <si>
    <t>0,9*(-0,30+0,33)/2*7,9</t>
  </si>
  <si>
    <t>50% : -0,5*0,10665</t>
  </si>
  <si>
    <t>0,9*(0,07+0,07)/2*1,5+0,9*(0,10+0,10)/2*1,5</t>
  </si>
  <si>
    <t>vsakovací rýha : 2,2*13,0*0,22</t>
  </si>
  <si>
    <t>-0,5*6,2920</t>
  </si>
  <si>
    <t>132501211R00</t>
  </si>
  <si>
    <t>Hloubení rýh šířky přes 60 do 200 cm jakékoliv množství, v hornině 6, skalní frézou</t>
  </si>
  <si>
    <t>50% : 0,5*0,10665</t>
  </si>
  <si>
    <t>0,5*6,2920</t>
  </si>
  <si>
    <t>138401201R00</t>
  </si>
  <si>
    <t>Dolamování hloubených vykopávek rýh ve vrstvě tloušťky do 500 mm v hornině 5</t>
  </si>
  <si>
    <t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t>
  </si>
  <si>
    <t>13,17582*0,1</t>
  </si>
  <si>
    <t>138501201R00</t>
  </si>
  <si>
    <t>Dolamování hloubených vykopávek rýh ve vrstvě tloušťky do 500 mm v hornině 6</t>
  </si>
  <si>
    <t>3,19932*0,1</t>
  </si>
  <si>
    <t>(1,60+1,70)/2*2,7+(1,70+2,30)/2*11,7</t>
  </si>
  <si>
    <t>(1,75+1,76)/2*2,3+(1,76+1,42)/2*9,2+(1,42+1,33)/2*2,3</t>
  </si>
  <si>
    <t>(1,33+1,37)/2*3,0+(1,37+2,10)/2*9,5</t>
  </si>
  <si>
    <t>70,21450</t>
  </si>
  <si>
    <t>151101102R00</t>
  </si>
  <si>
    <t>Zřízení pažení a rozepření stěn rýh příložné  pro jakoukoliv mezerovitost, hloubky do 4 m</t>
  </si>
  <si>
    <t>(2,30+2,52)/2*7,5</t>
  </si>
  <si>
    <t>(2,52+2,69)/2*6,1+(2,69+2,55)/2*10,6+(2,55+2,51)/2*2,6</t>
  </si>
  <si>
    <t>(2,51+2,39)/2*7,1+(2,39+2,20)/2*11,0</t>
  </si>
  <si>
    <t>(2,10+2,55)/2*5,6</t>
  </si>
  <si>
    <t>(2,55+2,66)/2*2,2+(2,66+2,60)/2*3,2</t>
  </si>
  <si>
    <t>(2,07+2,07)/2*1,5+(2,10+2,10)/2*1,5</t>
  </si>
  <si>
    <t>144,37750</t>
  </si>
  <si>
    <t>151101112R00</t>
  </si>
  <si>
    <t>Odstranění pažení a rozepření rýh příložné , hloubky do 4 m</t>
  </si>
  <si>
    <t>15,0528+15,0528</t>
  </si>
  <si>
    <t>(193,26345+133,38916)*0,5</t>
  </si>
  <si>
    <t>161101151R00</t>
  </si>
  <si>
    <t>Svislé přemístění výkopku z horniny 5 až 7, při hloubce výkopu přes 1 do 2,5 m</t>
  </si>
  <si>
    <t>((13,17582+3,19932)-13,96860)*0,5</t>
  </si>
  <si>
    <t>4,05250</t>
  </si>
  <si>
    <t>161101152R00</t>
  </si>
  <si>
    <t>Svislé přemístění výkopku z horniny 5 až 7, při hloubce výkopu přes 2,5 do 4 m</t>
  </si>
  <si>
    <t>1,2*(0,52+0,69)/2*6,1+1,2*(0,69+0,55)/2*10,6+1,2*(0,55+0,51)/2*2,6</t>
  </si>
  <si>
    <t>-13,96860*0,5</t>
  </si>
  <si>
    <t>0,9*0,56*66,2</t>
  </si>
  <si>
    <t>0,9*0,60*47,0</t>
  </si>
  <si>
    <t>0,9*0,60*12,5</t>
  </si>
  <si>
    <t>1,0*0,65*8,2</t>
  </si>
  <si>
    <t>1,2*0,715*96,6</t>
  </si>
  <si>
    <t>šachty : 1,21*8,05</t>
  </si>
  <si>
    <t>0,142*3,05</t>
  </si>
  <si>
    <t>ŽV2 : 0,699*0,595*5,5</t>
  </si>
  <si>
    <t>vsakovací rýha : 1,2*1,12*12,0</t>
  </si>
  <si>
    <t>hornina 5 a 6 : -16,37514</t>
  </si>
  <si>
    <t>162701155R00</t>
  </si>
  <si>
    <t>Vodorovné přemístění výkopku z horniny 5 až 7, na vzdálenost přes 9 000  do 10 000 m</t>
  </si>
  <si>
    <t>13,17582+3,19932</t>
  </si>
  <si>
    <t>165,92154*10</t>
  </si>
  <si>
    <t>162701159R00</t>
  </si>
  <si>
    <t>Vodorovné přemístění výkopku příplatek k ceně za každých dalších i započatých 1 000 m přes 10 000 m z horniny 5 až 7</t>
  </si>
  <si>
    <t>16,37514*10</t>
  </si>
  <si>
    <t>4,05250*10</t>
  </si>
  <si>
    <t>165,92154+16,37514</t>
  </si>
  <si>
    <t>15,0528+15,0528+10,28608</t>
  </si>
  <si>
    <t>193,26345+133,38916+13,17582+3,19932</t>
  </si>
  <si>
    <t>-182,29668</t>
  </si>
  <si>
    <t>((0,9*0,46)-0,0201)*66,2</t>
  </si>
  <si>
    <t>((0,9*0,50)-0,0314)*47,0</t>
  </si>
  <si>
    <t>((0,9*0,50)-0,0314)*12,5</t>
  </si>
  <si>
    <t>((1,0*0,55)-0,0491)*8,2</t>
  </si>
  <si>
    <t>((1,2*0,615)-0,0779)*96,6</t>
  </si>
  <si>
    <t>0,9*2,0</t>
  </si>
  <si>
    <t>199000003R00</t>
  </si>
  <si>
    <t>Poplatky za skládku horniny 5 - 7</t>
  </si>
  <si>
    <t>1,8*0,025*1,05</t>
  </si>
  <si>
    <t>50,98288*1,01*1,7</t>
  </si>
  <si>
    <t>58344169R</t>
  </si>
  <si>
    <t>štěrkodrť frakce 0,0 až 32,0 mm; třída A</t>
  </si>
  <si>
    <t>67,87304*1,01*1,7</t>
  </si>
  <si>
    <t>213151121R00</t>
  </si>
  <si>
    <t>Montáž vsakovacích nádrží položení geotextílie</t>
  </si>
  <si>
    <t>(1,2+1,2+0,52+0,52)*12,0</t>
  </si>
  <si>
    <t>0,52*1,2*2</t>
  </si>
  <si>
    <t>213151111R01</t>
  </si>
  <si>
    <t>Montáž vsakovacího bloku nebo tunelu</t>
  </si>
  <si>
    <t>28697901R1</t>
  </si>
  <si>
    <t>Plastový blok voštinového typu 2,4x1,2x0,52m EP600</t>
  </si>
  <si>
    <t>69366198R</t>
  </si>
  <si>
    <t>geotextilie PP; funkce separační, ochranná, výztužná, filtrační; plošná hmotnost 300 g/m2; zpevněná oboustranně</t>
  </si>
  <si>
    <t>338171122R00</t>
  </si>
  <si>
    <t>Osazování sloupků a vzpěr plotových ocelových výšky do 2,60 m, se zabetonováním do 0,5 m3 do předem připravených jamek betonem C 25/30</t>
  </si>
  <si>
    <t>801-5</t>
  </si>
  <si>
    <t>trubkových nebo profilovaných</t>
  </si>
  <si>
    <t>0,9*0,10*66,2</t>
  </si>
  <si>
    <t>0,9*0,10*47,0</t>
  </si>
  <si>
    <t>0,9*0,10*12,5</t>
  </si>
  <si>
    <t>1,0*0,10*8,2</t>
  </si>
  <si>
    <t>1,2*0,10*96,6</t>
  </si>
  <si>
    <t>šachty : 1,59*0,1*3</t>
  </si>
  <si>
    <t>vsakovací rýha : 1,2*0,1*12,0*2</t>
  </si>
  <si>
    <t>452112111R00</t>
  </si>
  <si>
    <t>Osazení betonových dílců pod potrubí prstenců nebo rámůpod poklopy a mříže výšky do 100 mm</t>
  </si>
  <si>
    <t>452311111R00</t>
  </si>
  <si>
    <t>Podkladní a zajišťovací konstrukce z betonu desky pod potrubí, stoky a drobné objekty , z betonu prostého třídy C -/7,5</t>
  </si>
  <si>
    <t>z cementu portlandského nebo struskoportlandského, v otevřeném výkopu,</t>
  </si>
  <si>
    <t>3,94*0,1*3</t>
  </si>
  <si>
    <t>59224346R</t>
  </si>
  <si>
    <t>prstenec vyrovnávací šachetní; betonový; TBW; DN = 625,0 mm; h = 40,0 mm; s = 120,00 mm</t>
  </si>
  <si>
    <t>1*1,01</t>
  </si>
  <si>
    <t>59224347.AR</t>
  </si>
  <si>
    <t>prstenec vyrovnávací šachetní; betonový; TBW; DN = 625,0 mm; h = 60,0 mm; s = 120,00 mm</t>
  </si>
  <si>
    <t>2*1,01</t>
  </si>
  <si>
    <t>59224348.AR</t>
  </si>
  <si>
    <t>prstenec vyrovnávací šachetní; betonový; TBW; DN = 625,0 mm; h = 80,0 mm; s = 120,00 mm</t>
  </si>
  <si>
    <t>597101114RT1</t>
  </si>
  <si>
    <t>Montáž odvodňovacího žlabu z polymerbetonu včetně beton. lože C 25/30, zatížení E 600, F 900 kN</t>
  </si>
  <si>
    <t>597103112RT1</t>
  </si>
  <si>
    <t>Montáž odvodňovacího žlabu z polymerbetonu včetně obetonování C 12/15, zatížení D 400 - E 600 kN</t>
  </si>
  <si>
    <t>899201111R00</t>
  </si>
  <si>
    <t>Osazení mříží litinových o hmotnost jednotlivě do 50 kg</t>
  </si>
  <si>
    <t>včetně rámů a košů na bahno,</t>
  </si>
  <si>
    <t>5534298140R2</t>
  </si>
  <si>
    <t>Litinový rošt E 600 kN, bez rychlouzávěru NW300, M, včetně spojovacího materiálu</t>
  </si>
  <si>
    <t>592271000R16</t>
  </si>
  <si>
    <t>Žlab betonový s litinovou hranou délka 1000 mm pro</t>
  </si>
  <si>
    <t>59227130R2</t>
  </si>
  <si>
    <t>Vpusť s litinovou hranou a přesuvkou DN 200 šířka, dvojdílná</t>
  </si>
  <si>
    <t>59227140R2</t>
  </si>
  <si>
    <t>Kalový koš ke vpusti, 300 sklolaminát bílý</t>
  </si>
  <si>
    <t>59227151R2</t>
  </si>
  <si>
    <t>Čelní koncová stěna, pozinkovaná NW300</t>
  </si>
  <si>
    <t>617451501R01</t>
  </si>
  <si>
    <t>Potěry dna šachet hlazené ocelovým hladítkem, ceme, spojení kónusu a prstenců</t>
  </si>
  <si>
    <t>0,226*4</t>
  </si>
  <si>
    <t>871313121R00</t>
  </si>
  <si>
    <t>Montáž potrubí z trub z plastů těsněných gumovým kroužkem  DN 150 mm</t>
  </si>
  <si>
    <t>v otevřeném výkopu ve sklonu do 20 %,</t>
  </si>
  <si>
    <t>66,2+2,0</t>
  </si>
  <si>
    <t>871353121R00</t>
  </si>
  <si>
    <t>Montáž potrubí z trub z plastů těsněných gumovým kroužkem  DN 200 mm</t>
  </si>
  <si>
    <t>47,0+1,0</t>
  </si>
  <si>
    <t>12,5</t>
  </si>
  <si>
    <t>871373121R00</t>
  </si>
  <si>
    <t>Montáž potrubí z trub z plastů těsněných gumovým kroužkem  DN 300 mm</t>
  </si>
  <si>
    <t>8,2+96,6</t>
  </si>
  <si>
    <t>877353121R00</t>
  </si>
  <si>
    <t>Montáž tvarovek na potrubí z trub z plastů těsněných gumovým kroužkem odbočných DN 200 mm</t>
  </si>
  <si>
    <t>877373121R00</t>
  </si>
  <si>
    <t>Montáž tvarovek na potrubí z trub z plastů těsněných gumovým kroužkem odbočných DN 300 mm</t>
  </si>
  <si>
    <t>877313122R00</t>
  </si>
  <si>
    <t>Montáž tvarovek na potrubí z trub z plastů těsněných gumovým kroužkem přesuvek DN 150 mm</t>
  </si>
  <si>
    <t>877353122R00</t>
  </si>
  <si>
    <t>Montáž tvarovek na potrubí z trub z plastů těsněných gumovým kroužkem přesuvek DN 200 mm</t>
  </si>
  <si>
    <t>877373122R00</t>
  </si>
  <si>
    <t>Montáž tvarovek na potrubí z trub z plastů těsněných gumovým kroužkem přesuvek DN 300</t>
  </si>
  <si>
    <t>877313123R00</t>
  </si>
  <si>
    <t>Montáž tvarovek na potrubí z trub z plastů těsněných gumovým kroužkem jednoosých DN 150 mm</t>
  </si>
  <si>
    <t>877353123R00</t>
  </si>
  <si>
    <t>Montáž tvarovek na potrubí z trub z plastů těsněných gumovým kroužkem jednoosých DN 200 mm</t>
  </si>
  <si>
    <t>892575111R00</t>
  </si>
  <si>
    <t>Zkoušky těsnosti kanalizačního potrubí zabezpečení konců a zkouška vzduchem kanalizačního potrubí  do DN 200 mm</t>
  </si>
  <si>
    <t>vodou nebo vzduchem,</t>
  </si>
  <si>
    <t>892585111R00</t>
  </si>
  <si>
    <t>Zkoušky těsnosti kanalizačního potrubí zabezpečení konců a zkouška vzduchem kanalizačního potrubí  do DN 300 mm</t>
  </si>
  <si>
    <t>892916111R00</t>
  </si>
  <si>
    <t>Zkoušky těsnosti kanalizačního potrubí utěsnění přípojek při zkoušce kanalizačního potrubí DN přípojek do 200 mm</t>
  </si>
  <si>
    <t>sada</t>
  </si>
  <si>
    <t>892855115R00</t>
  </si>
  <si>
    <t>Kamerové prohlídky potrubí do 500 m</t>
  </si>
  <si>
    <t>894403011R00</t>
  </si>
  <si>
    <t>Osazení betonových dílců pro šachty stropních jakéhokoliv druhu</t>
  </si>
  <si>
    <t>894421111RT1</t>
  </si>
  <si>
    <t>Osazení betonových dílců pro šachty podle DIN 4034 skruže rovné, o hmotnosti do 0,5 t</t>
  </si>
  <si>
    <t>na kroužek,</t>
  </si>
  <si>
    <t>894421112RT1</t>
  </si>
  <si>
    <t>Osazení betonových dílců pro šachty podle DIN 4034 skruže rovné, o hmotnosti do 1,4 t</t>
  </si>
  <si>
    <t>894422111RT1</t>
  </si>
  <si>
    <t>Osazení betonových dílců pro šachty podle DIN 4034 skruže přechodové, pro jakoukoliv hmotnost</t>
  </si>
  <si>
    <t>894423111RT1</t>
  </si>
  <si>
    <t>Osazení betonových dílců pro šachty podle DIN 4034 šachtového dna, o hmotnosti do 2 t</t>
  </si>
  <si>
    <t>894432112R00</t>
  </si>
  <si>
    <t>Osazení plastových šachet revizních průměr 425 mm</t>
  </si>
  <si>
    <t>899101111R00</t>
  </si>
  <si>
    <t>Osazení poklopů litinových a ocelových o hmotnost jednotlivě do 50 kg</t>
  </si>
  <si>
    <t>899102111R00</t>
  </si>
  <si>
    <t>Osazení poklopů litinových a ocelových o hmotnost jednotlivě přes 50  do 100 kg</t>
  </si>
  <si>
    <t>877355251T01</t>
  </si>
  <si>
    <t>Montáž manžety DN 200</t>
  </si>
  <si>
    <t>899103111R01</t>
  </si>
  <si>
    <t>Osazení poklopu s rámem do 150 kg - samonivelační</t>
  </si>
  <si>
    <t>899104211VL</t>
  </si>
  <si>
    <t>Demontáž poklop litina + rám do 150kg</t>
  </si>
  <si>
    <t>899204212VL</t>
  </si>
  <si>
    <t>Demontáž mríž litina + rám do 150kg</t>
  </si>
  <si>
    <t>286111903R1</t>
  </si>
  <si>
    <t>Trubka kanalizační PVC QUANTUM SN 16 DN 150/6000, hladká, s hrdlem, červenohnědá</t>
  </si>
  <si>
    <t>68,2/6,0*1,093</t>
  </si>
  <si>
    <t>286111913R</t>
  </si>
  <si>
    <t>trubka plastová kanalizační PVC; hladká, s hrdlem; Sn 12 kN/m2; D = 200,0 mm; s = 6,60 mm; l = 6 000,0 mm</t>
  </si>
  <si>
    <t>12,5/6,0*1,093</t>
  </si>
  <si>
    <t>286111913R1</t>
  </si>
  <si>
    <t>Trubka kanalizační PVC QUANTUM SN 16 DN 200/6000, hladká, s hrdlem, červenohnědá</t>
  </si>
  <si>
    <t>48,0/6,0*1,093</t>
  </si>
  <si>
    <t>286111923R</t>
  </si>
  <si>
    <t>trubka plastová kanalizační PVC; hladká, s hrdlem; Sn 12 kN/m2; D = 250,0 mm; s = 8,20 mm; l = 6 000,0 mm</t>
  </si>
  <si>
    <t>8,2/6,0*1,093</t>
  </si>
  <si>
    <t>286111933R</t>
  </si>
  <si>
    <t>trubka plastová kanalizační PVC; hladká, s hrdlem; Sn 12 kN/m2; D = 315,0 mm; s = 10,00 mm; l = 6 000,0 mm</t>
  </si>
  <si>
    <t>96,6/6,0*1,093</t>
  </si>
  <si>
    <t>286506011R</t>
  </si>
  <si>
    <t>koleno PVC; 15,0 °; SDR 34,0; DN 200,0 mm; D = 200,0 mm; hladké, s 1 hrdlem; spoj násuvný</t>
  </si>
  <si>
    <t>286506011R1</t>
  </si>
  <si>
    <t>Koleno kanalizační PVC QUANTUM SDR 34 DN 150/90°, hladké, s hrdlem, červenohnědé</t>
  </si>
  <si>
    <t>286506012R</t>
  </si>
  <si>
    <t>koleno PVC; 30,0 °; SDR 34,0; DN 200,0 mm; D = 200,0 mm; hladké, s 1 hrdlem; spoj násuvný</t>
  </si>
  <si>
    <t>286506013R2</t>
  </si>
  <si>
    <t>Koleno kanalizační PVC QUANTUM SDR 34 DN 150/45°, hladké, s hrdlem, červenohnědé</t>
  </si>
  <si>
    <t>286506111R</t>
  </si>
  <si>
    <t>odbočka PVC; 45,0 °; d1 = 200 mm; d2 = 160 mm; SDR 34,0; l = 515 mm; hladká, hrdlovaná; spoj násuvný; DN 200,0 mm; DN2 150 mm</t>
  </si>
  <si>
    <t>286506132R</t>
  </si>
  <si>
    <t>odbočka PVC; 45,0 °; d1 = 315 mm; d2 = 200 mm; SDR 34,0; hladká, hrdlovaná; spoj násuvný; DN 300,0 mm; DN2 200 mm</t>
  </si>
  <si>
    <t>28650621R</t>
  </si>
  <si>
    <t>spojka přesuvná (přesuvka) PVC; DN 150,0 mm; SDR 34,0; l = 190 mm; hladká, hrdlovaná; spoj násuvný</t>
  </si>
  <si>
    <t>28650622R</t>
  </si>
  <si>
    <t>spojka přesuvná (přesuvka) PVC; DN 200,0 mm; SDR 34,0; l = 230 mm; hladká, hrdlovaná; spoj násuvný</t>
  </si>
  <si>
    <t>28650624R</t>
  </si>
  <si>
    <t>spojka přesuvná (přesuvka) PVC; DN 300,0 mm; SDR 34,0; l = 240 mm; hladká, hrdlovaná; spoj násuvný</t>
  </si>
  <si>
    <t>28651691.AR</t>
  </si>
  <si>
    <t>redukce excentrická; PVC; d = 160,0 mm; d2 = 110 mm; l = 181 mm; hladká, hrdlová</t>
  </si>
  <si>
    <t>28651693.AR</t>
  </si>
  <si>
    <t>redukce excentrická; PVC; d = 200,0 mm; d2 = 160 mm; l = 213 mm; hladká, hrdlová</t>
  </si>
  <si>
    <t>286971402R</t>
  </si>
  <si>
    <t>trubka plastová kanalizační PVC-U; korugovaná; D = 476,0 mm; l = 1 500,0 mm</t>
  </si>
  <si>
    <t>286971412R</t>
  </si>
  <si>
    <t>trubka plastová kanalizační PVC-U; hladká, teleskopická; l = 375,0 mm</t>
  </si>
  <si>
    <t>286971672R</t>
  </si>
  <si>
    <t>dno šachetní s výkyvnými hrdly; průtočné; PP; úhel odpadu 0 °; DN = 478,0 mm; l = 570 mm; š = 478 mm; h = 611 mm; DN žlabu 160 mm</t>
  </si>
  <si>
    <t>286971673R</t>
  </si>
  <si>
    <t>dno šachetní s výkyvnými hrdly; průtočné; PP; úhel odpadu 30 °; DN = 478,0 mm; š = 478 mm; h = 611 mm; DN žlabu 160 mm</t>
  </si>
  <si>
    <t>286971682R</t>
  </si>
  <si>
    <t>dno šachetní s výkyvnými hrdly; s přítokem levým nebo pravým; PP; typ T; úhel odpadu 0 °; DN = 478,0 mm; l = 619 mm; š = 478 mm; h = 638 mm; DN žlabu 200 mm</t>
  </si>
  <si>
    <t>286971832R1</t>
  </si>
  <si>
    <t>Šachta Š11 plastová DN400 s regulátorem odtoku, specifikace na výkrese č. D.1.4.230.2</t>
  </si>
  <si>
    <t>55241701R</t>
  </si>
  <si>
    <t>poklop kanalizační do šachtové roury; DN šachty 425 mm; litinový; únosnost 1 500 kg</t>
  </si>
  <si>
    <t>55243064.AR</t>
  </si>
  <si>
    <t>poklop kanalizační kruhový do teleskopu; DN šachty 425 mm; litinový; únosnost 40 000 kg</t>
  </si>
  <si>
    <t>55243344T1</t>
  </si>
  <si>
    <t>Poklop s rámem D400, kruh., tvárná litina, odvětrá, KDM84B</t>
  </si>
  <si>
    <t>55291200R</t>
  </si>
  <si>
    <t>spojka potrubí; nerez, pryž; tl. 7,5 mm; š = 150,0 mm; d spojovaného potrubí 175 až 200 mm; pracovní tlak 2,5 bar</t>
  </si>
  <si>
    <t>59224353.AR</t>
  </si>
  <si>
    <t>konus šachetní; železobetonový; TBR; d = 1 240,0 mm; DN = 1 000,0 mm; DN 2 = 625 mm; h = 580 mm; počet stupadel 2; ocelové s PE povlakem, kapsové</t>
  </si>
  <si>
    <t>59224354R</t>
  </si>
  <si>
    <t>deska zákrytová šachetní železobetonová; TZK; D1 = 1 000 mm; D = 1 240 mm; D vnitřní 625 mm; h = 165 mm</t>
  </si>
  <si>
    <t>59224358.AR</t>
  </si>
  <si>
    <t>skruž železobetonová TBS; DN = 1 000,0 mm; h = 250,0 mm; s = 120,00 mm; počet stupadel 1; ocelové s PE povlakem; beton C 40/50</t>
  </si>
  <si>
    <t>59224358.AR1</t>
  </si>
  <si>
    <t>Skruž šachetní TBS-Q.1 100/25/12 PS, obklad čedičem</t>
  </si>
  <si>
    <t>59224364.AR</t>
  </si>
  <si>
    <t>skruž železobetonová TBS; DN = 1 000,0 mm; h = 1 000,0 mm; s = 120,00 mm; počet stupadel 4; ocelové s PE povlakem; beton C 40/50</t>
  </si>
  <si>
    <t>59224364.AR1</t>
  </si>
  <si>
    <t>Skruž šachetní TBS-Q.1 100/100/12 PS, 3 x otvor</t>
  </si>
  <si>
    <t>59224364.AR2</t>
  </si>
  <si>
    <t>Skruž šachetní TBS-Q.1 100/100/12 PS, 2 x otvor, obklad čedičem</t>
  </si>
  <si>
    <t>59224366.AR1</t>
  </si>
  <si>
    <t>Dno šachetní přímé TBZ-Q.1 100/60 V max. 40, bez nástupnice a žlabu</t>
  </si>
  <si>
    <t>59224366.AR2</t>
  </si>
  <si>
    <t>Dno šachetní přímé TBZ-Q.1 100/532 KOM.</t>
  </si>
  <si>
    <t>59224366.AR3</t>
  </si>
  <si>
    <t>Dno šachetní přímé TBZ-Q.1 100/60, kompletní obkla</t>
  </si>
  <si>
    <t>59224373.AR</t>
  </si>
  <si>
    <t>profil těsnicí elastomerní; pro spojení betonových šachetních dílů; tvar kruh; d = 1 000,0 mm</t>
  </si>
  <si>
    <t>936311113R00</t>
  </si>
  <si>
    <t>Zabetonování potrubí z betonu vodostavebního třídy C 25/30 XA2, o ploše otvoru do 0,25 m2</t>
  </si>
  <si>
    <t>uloženého ve vynechaných otvorech ve dně nebo ve stěnách nádrží z betonu vodostavebního, pevné spojení potrubí nebo trubní zděře s betonem v otvoru, očištění potrubí před betonáží, bednění a odbednění,</t>
  </si>
  <si>
    <t>0,0201*0,2</t>
  </si>
  <si>
    <t>0,071*0,2</t>
  </si>
  <si>
    <t>970041160R00</t>
  </si>
  <si>
    <t>Jádrové vrtání, kruhové prostupy v prostém betonu jádrové vrtání , do D 160 mm</t>
  </si>
  <si>
    <t>970041300R00</t>
  </si>
  <si>
    <t>Jádrové vrtání, kruhové prostupy v prostém betonu jádrové vrtání , do D 300 mm</t>
  </si>
  <si>
    <t xml:space="preserve">5,12,13,31,32,33,34,36,37,38,39,40,41,42,43,44,45,46,47,48,49,50,51,52,53,55,56,57,58,59,60,61,62, : </t>
  </si>
  <si>
    <t xml:space="preserve">63,64,65,66,68,74,75,77,80,81,82,83,84,85,86,87,88,89,90,91,92,93,94,95,96,97,98,99,100,101,102,103, : </t>
  </si>
  <si>
    <t xml:space="preserve">104,105,106,107,108,109,110,111,112,113,114,115,116,117, : </t>
  </si>
  <si>
    <t>Součet: : 273,38128</t>
  </si>
  <si>
    <t>711757388R00</t>
  </si>
  <si>
    <t>Provedení detailů samolepicím pásem  prostup průměru od 200 mm do 500 mm</t>
  </si>
  <si>
    <t>711786066R00</t>
  </si>
  <si>
    <t>Provedení detailů pryskyřicemi těsnění trubních prostupů tmelem z epoxidové pryskyřice a tkaninou D do 200 mm</t>
  </si>
  <si>
    <t>711786166R00</t>
  </si>
  <si>
    <t>Provedení detailů pryskyřicemi těsnění trubních prostupů tmelem z epoxidové pryskyřice a tkaninou D přes 200 do 500 mm</t>
  </si>
  <si>
    <t>23523006R1</t>
  </si>
  <si>
    <t>Dvousložková injektážní hmota - pryskyřice</t>
  </si>
  <si>
    <t>0,33+0,66</t>
  </si>
  <si>
    <t xml:space="preserve">121,122,123,124,125, : </t>
  </si>
  <si>
    <t>Součet: : 0,00749</t>
  </si>
  <si>
    <t>721170967R00</t>
  </si>
  <si>
    <t>Opravy odpadního potrubí novodurového propojení dosavadního potrubí PVC, D 160 mm</t>
  </si>
  <si>
    <t>721170968R00</t>
  </si>
  <si>
    <t>Opravy odpadního potrubí novodurového propojení dosavadního potrubí PVC, D 200 mm</t>
  </si>
  <si>
    <t>721170977R00</t>
  </si>
  <si>
    <t>Opravy odpadního potrubí novodurového krácení trub, D 160 mm</t>
  </si>
  <si>
    <t>721170978R00</t>
  </si>
  <si>
    <t>Opravy odpadního potrubí novodurového krácení trub, D 200 mm</t>
  </si>
  <si>
    <t>721242111R00</t>
  </si>
  <si>
    <t>Lapače střešních splavenin D 110 mm, s košem pro zachyt.nečistot,se suchou a nezámr.klapkou proti zápachu, čistícím víčkem a vylam.těs.kroužky potrubních svodů D 75, 90, 100 a 110 mm</t>
  </si>
  <si>
    <t>721171809R01</t>
  </si>
  <si>
    <t>Demontáž potrubí z PVC do D 200 mm</t>
  </si>
  <si>
    <t xml:space="preserve">127,128,131, : </t>
  </si>
  <si>
    <t>Součet: : 0,31800</t>
  </si>
  <si>
    <t>871241121R00</t>
  </si>
  <si>
    <t>Montáž potrubí z plastických hmot z tlakových trubek polyetylenových, vnějšího průměru 90 mm</t>
  </si>
  <si>
    <t>877242121R00</t>
  </si>
  <si>
    <t>Montáž elektrotvarovek Přirážka za 1 spoj elektrotvarovky, vnějšího průměru 90 mm</t>
  </si>
  <si>
    <t>722219104R00</t>
  </si>
  <si>
    <t>Montáž vodovodních armatur přirubových DN 80</t>
  </si>
  <si>
    <t>722290229R00</t>
  </si>
  <si>
    <t>Dílčí tlakové zkoušky vodovodního potrubí závitového, přes DN  50 do DN 100</t>
  </si>
  <si>
    <t>28613106.MR</t>
  </si>
  <si>
    <t>spojka/nátrubek PE 100; SDR 11,0; D = 90,0 mm; spoj elektrosvařovaný</t>
  </si>
  <si>
    <t>286134128R</t>
  </si>
  <si>
    <t>trubka plastová vodovodní hladká; HDPE (PE 100); SDR 17,0; PN 10; D = 90,0 mm; s = 5,40 mm</t>
  </si>
  <si>
    <t>5,5*1,015</t>
  </si>
  <si>
    <t>28653326.AR</t>
  </si>
  <si>
    <t>koleno PE 100; 90,0 °; SDR 11,0; D = 90,0 mm; hladké; spoj elektrosvařovaný</t>
  </si>
  <si>
    <t>28653598T1</t>
  </si>
  <si>
    <t>Nákružek lemový d90 PE100 SDR17+příruba PN10 d90/D</t>
  </si>
  <si>
    <t>42200860R1</t>
  </si>
  <si>
    <t>Ovládací kolečko k šoupátku DN80</t>
  </si>
  <si>
    <t>42227204R</t>
  </si>
  <si>
    <t>šoupátko přírubové použití uzavírací přírubová armatura; médium pitná a užitková voda, odpadní voda; DN 80; l = 180 mm; PN 10 nebo 16; D 200 mm; max.provozní tlak 16 bar; max teplota 70 °C; povrch.ochrana vně i uvnitř epoxidovým práškem</t>
  </si>
  <si>
    <t xml:space="preserve">136,137,139,140,142,143, : </t>
  </si>
  <si>
    <t>Součet: : 0,06305</t>
  </si>
  <si>
    <t>767911130R00</t>
  </si>
  <si>
    <t>Montáž oplocení z pletiva strojového, o výšce přes 1,6 do 2,0 m</t>
  </si>
  <si>
    <t>767911822R00</t>
  </si>
  <si>
    <t>Demontáž oplocení demontáž pletiva, výšky do 2,0 m</t>
  </si>
  <si>
    <t>42310123R1</t>
  </si>
  <si>
    <t>Nerezové konzoly pro uchycení potrubí d 90</t>
  </si>
  <si>
    <t xml:space="preserve">148,149, : </t>
  </si>
  <si>
    <t>Součet: : 0,00200</t>
  </si>
  <si>
    <t xml:space="preserve">78,79,118,119,132,147, : </t>
  </si>
  <si>
    <t>Součet: : 3,10290</t>
  </si>
  <si>
    <t>Součet: : 58,95514</t>
  </si>
  <si>
    <t>979990103R00</t>
  </si>
  <si>
    <t>Poplatek za skládku beton do 30x30 cm</t>
  </si>
  <si>
    <t>960-001</t>
  </si>
  <si>
    <t>SEKANI RYH, NIK A PROSTUPU VE ZDIVU</t>
  </si>
  <si>
    <t>979084216R00</t>
  </si>
  <si>
    <t>Vodorovná doprava vybouraných hmot po suchu bez naložení, ale se složením na vzdálenost do 5 km</t>
  </si>
  <si>
    <t>T</t>
  </si>
  <si>
    <t>979086213R00</t>
  </si>
  <si>
    <t xml:space="preserve">Vodorovná doprava po suchu nebo naložení nakládání vybouraných hmot na dopravní prostředky pro vodorovnou dopravu,  </t>
  </si>
  <si>
    <t>831-2</t>
  </si>
  <si>
    <t>vybouraných hmot se složením a hrubým urovnáním nebo přeložením na jiný dopravní prostředek, nebo nakládání na dopravní prostředek pro vodorovnou dopravu,</t>
  </si>
  <si>
    <t>979999997R00</t>
  </si>
  <si>
    <t>Poplatek za skládku čisté suti - DUFONEV Brno</t>
  </si>
  <si>
    <t>210010021RT1</t>
  </si>
  <si>
    <t>Trubky  trubka tuhá vč. příslušenství (kolena, přípojky atd.), PVC, uložená pevně, průměr 16 mm, mech. pevnost 320 N/5 cm, včetně dodávky materiálu</t>
  </si>
  <si>
    <t>M</t>
  </si>
  <si>
    <t>210010022RT1</t>
  </si>
  <si>
    <t>Trubky  trubka tuhá vč. příslušenství (kolena, přípojky atd.), PVC, uložená pevně, průměr 23 mm, mech. pevnost 320 N/5 cm, včetně dodávky materiálu</t>
  </si>
  <si>
    <t>210010062RT2</t>
  </si>
  <si>
    <t>Trubky  trubka závitová, pozinkovaná ocel lakovaná, uložená pevně, průměr 16 mm, mech. pevnost 1250 N/5 cm, včetně dodávky materiálu</t>
  </si>
  <si>
    <t>210010064RT1</t>
  </si>
  <si>
    <t>Trubky  trubka závitová včetně kolen, pozinkovaná ocel lakovaná, uložená pevně, průměr 29 mm, mech. pevnost 1250 N/5 cm, včetně dodávky materiálu</t>
  </si>
  <si>
    <t>210020302R00</t>
  </si>
  <si>
    <t>Žlaby žlab kabelový s příslušenstvím, 62/50 mm, bez víka</t>
  </si>
  <si>
    <t xml:space="preserve">LAKOVANI POLYESTER P60                            </t>
  </si>
  <si>
    <t xml:space="preserve">DO VNěJSIHO PROSTREDI                             </t>
  </si>
  <si>
    <t>210020303R00</t>
  </si>
  <si>
    <t>Žlaby žlab kabelový s příslušenstvím, 62/50 mm, včetně víka</t>
  </si>
  <si>
    <t>210020305R00</t>
  </si>
  <si>
    <t>Žlaby žlab kabelový s příslušenstvím, 125/50 mm, včetně víka</t>
  </si>
  <si>
    <t>210020306R00</t>
  </si>
  <si>
    <t>Žlaby žlab kabelový s příslušenstvím, 125/100 mm, bez víka</t>
  </si>
  <si>
    <t>210020651RT2</t>
  </si>
  <si>
    <t>Konstrukce ocelová konstrukce ocelová nosná , pro zařízení do 5 kg, včetně dodávky profilu L, rozměr 30/30/3 mm</t>
  </si>
  <si>
    <t>KUS</t>
  </si>
  <si>
    <t>RTS 22/ II</t>
  </si>
  <si>
    <t>210020952RT1</t>
  </si>
  <si>
    <t>Tabulky tabulka výstražná včetně dodávky štítku, z polystyrénu, formát A2-A5</t>
  </si>
  <si>
    <t>210100001R00</t>
  </si>
  <si>
    <t>Ukončení vodičů, soubory pro kabely ukončení vodičů v rozvaděči včetně zapojení a vodičové koncovky,  , průřez do 2,5 mm2</t>
  </si>
  <si>
    <t>210100002R00</t>
  </si>
  <si>
    <t>Ukončení vodičů, soubory pro kabely ukončení vodičů v rozvaděči včetně zapojení a vodičové koncovky,  , průřez do 6 mm2</t>
  </si>
  <si>
    <t>210100003R00</t>
  </si>
  <si>
    <t>Ukončení vodičů, soubory pro kabely ukončení vodičů v rozvaděči včetně zapojení a vodičové koncovky,  , průřez do 16 mm2</t>
  </si>
  <si>
    <t>210100204R00</t>
  </si>
  <si>
    <t>Ukončení vodičů, soubory pro kabely ukončení šňůry v gumové hadici,  , do průřezu 3x4 mm2</t>
  </si>
  <si>
    <t>210100251R00</t>
  </si>
  <si>
    <t>Ukončení vodičů, soubory pro kabely ukončení kabelů smršťovací záklopkou nebo páskou, celoplastových , do průřezu 4x10 mm2</t>
  </si>
  <si>
    <t>210100258R00</t>
  </si>
  <si>
    <t>Ukončení vodičů, soubory pro kabely ukončení kabelů smršťovací záklopkou nebo páskou, celoplastových , do průřezu 5x4 mm2</t>
  </si>
  <si>
    <t>210100259R00</t>
  </si>
  <si>
    <t>Ukončení vodičů, soubory pro kabely ukončení kabelů smršťovací záklopkou nebo páskou, celoplastových , do průřezu 5x10 mm2</t>
  </si>
  <si>
    <t>210100260R00</t>
  </si>
  <si>
    <t>Ukončení vodičů, soubory pro kabely ukončení kabelů smršťovací záklopkou nebo páskou, celoplastových , do průřezu 7x4 mm2</t>
  </si>
  <si>
    <t>210110003RT1</t>
  </si>
  <si>
    <t>Spínací, spouštěcí a regulační ústrojí spínač nástěnný pro prostředí obyčejné nebo vlhké včetně zapojení a dodávky spínače, sériový , řazení 5</t>
  </si>
  <si>
    <t>210110101R00</t>
  </si>
  <si>
    <t>210111113RT1</t>
  </si>
  <si>
    <t>Spínací, spouštěcí a regulační ústrojí zásuvka průmyslová IP 67 včetně zapojení včetně dodávky zásuvky , provedení 3P+PE, 16 A</t>
  </si>
  <si>
    <t>210110001RT1</t>
  </si>
  <si>
    <t>Spínač nástěnný jednopól.- řaz. 1, obyč.prostředí, včetně dodávky spínače 3553-A01340</t>
  </si>
  <si>
    <t>RTS 14/ I</t>
  </si>
  <si>
    <t>210120001R00</t>
  </si>
  <si>
    <t>Ústrojí jistící pojistka závitová s předním přívodem do 500 V včetně pojistkové hlavice, vložek, styčných kroužků a zapojení, E 27, do 25 A</t>
  </si>
  <si>
    <t>210120002R00</t>
  </si>
  <si>
    <t>Ústrojí jistící pojistka závitová s předním přívodem do 500 V včetně pojistkové hlavice, vložek, styčných kroužků a zapojení, E 33, do 60 A</t>
  </si>
  <si>
    <t>210120453RT1</t>
  </si>
  <si>
    <t>210150504R00</t>
  </si>
  <si>
    <t>210174514R00</t>
  </si>
  <si>
    <t>RTS 10/ I</t>
  </si>
  <si>
    <t>210190001R00</t>
  </si>
  <si>
    <t xml:space="preserve">Rozvaděče, rozvodné skříně, desky, svorkovnice montáž oceloplechových rozvodnic do váhy , 20 kg,  </t>
  </si>
  <si>
    <t>210190002R00</t>
  </si>
  <si>
    <t xml:space="preserve">Rozvaděče, rozvodné skříně, desky, svorkovnice montáž oceloplechových rozvodnic do váhy , 50 kg,  </t>
  </si>
  <si>
    <t>210190003R00</t>
  </si>
  <si>
    <t xml:space="preserve">Rozvaděče, rozvodné skříně, desky, svorkovnice montáž oceloplechových rozvodnic do váhy , 100 kg,  </t>
  </si>
  <si>
    <t>210190004R00</t>
  </si>
  <si>
    <t xml:space="preserve">Rozvaděče, rozvodné skříně, desky, svorkovnice montáž oceloplechových rozvodnic do váhy , 150 kg,  </t>
  </si>
  <si>
    <t>210202011R00</t>
  </si>
  <si>
    <t>Svítidla a osvětlovací zařízení svítidlo výbojkové, 150 W, sodíková vysokotlaká výbojka (SHC) na výložník</t>
  </si>
  <si>
    <t>210204002R00</t>
  </si>
  <si>
    <t xml:space="preserve">Svítidla a osvětlovací zařízení stožár osvětlovací, sadový - ocelový,  </t>
  </si>
  <si>
    <t>210204012R00</t>
  </si>
  <si>
    <t xml:space="preserve">Svítidla a osvětlovací zařízení stožár osvětlovací, ocelový délky 13-18 m,  </t>
  </si>
  <si>
    <t>210204103R00</t>
  </si>
  <si>
    <t xml:space="preserve">Svítidla a osvětlovací zařízení výložník ocelový, jednoramenný do hmotnosti 35 kg,  </t>
  </si>
  <si>
    <t>210200007R00</t>
  </si>
  <si>
    <t>Svítidlo žárovkové 2111502, 2 x 60 W, stropní</t>
  </si>
  <si>
    <t>210870655R00</t>
  </si>
  <si>
    <t>Kabel CMFM  3 x 0,75 mm2, důlní velkostroje</t>
  </si>
  <si>
    <t>RTS 15/ II</t>
  </si>
  <si>
    <t>210810005RT3</t>
  </si>
  <si>
    <t>Kabel CYKY-m 750 V 3 x 1,5 mm2 volně uložený, včetně dodávky CYKY 3Cx1.5</t>
  </si>
  <si>
    <t>RTS 13/ II</t>
  </si>
  <si>
    <t>210810006RT3</t>
  </si>
  <si>
    <t>Kabel CYKY-m 750 V 3 x 2,5 mm2 volně uložený, včetně dodávky CYKY 3Cx2.5</t>
  </si>
  <si>
    <t>210810001RT1</t>
  </si>
  <si>
    <t>Kabely silové kabel CYKY-m 750 V, 2 x 1,5 mm2, volně uložený včetně dodávky kabelu</t>
  </si>
  <si>
    <t>210810005RT1</t>
  </si>
  <si>
    <t>Kabely silové kabel CYKY-m 750 V, 3 x 1,5 mm2, volně uložený včetně dodávky kabelu</t>
  </si>
  <si>
    <t>210810014RT1</t>
  </si>
  <si>
    <t>Kabely silové kabel CYKY-m 750 V, 4 x 16 mm2, volně uložený včetně dodávky kabelu</t>
  </si>
  <si>
    <t>210810015RT1</t>
  </si>
  <si>
    <t>Kabely silové kabel CYKY-m 750 V, 5 x 1,5 mm2, volně uložený včetně dodávky kabelu</t>
  </si>
  <si>
    <t>210810016RT1</t>
  </si>
  <si>
    <t>Kabely silové kabel CYKY-m 750 V, 5 x 2,5 mm2, volně uložený včetně dodávky kabelu</t>
  </si>
  <si>
    <t>210810018RT1</t>
  </si>
  <si>
    <t>Kabely silové kabel CYKY-m 750 V, 7 x 1,5 mm2, volně uložený včetně dodávky kabelu</t>
  </si>
  <si>
    <t>220260535R00</t>
  </si>
  <si>
    <t>Trubka Kopex pod omítku, D 48 mm</t>
  </si>
  <si>
    <t>100254480206</t>
  </si>
  <si>
    <t>AUTOMOBIL NAKL. (DOPRAVA STOZARU)</t>
  </si>
  <si>
    <t>Sh</t>
  </si>
  <si>
    <t>180456000900</t>
  </si>
  <si>
    <t>MONT.PLOSINA AUT.PODV. MTP27</t>
  </si>
  <si>
    <t>205R00</t>
  </si>
  <si>
    <t>ZEDNICKE VYPOMOCI M21 cl.13,odst.5c</t>
  </si>
  <si>
    <t>PROC</t>
  </si>
  <si>
    <t>210010116R00</t>
  </si>
  <si>
    <t>LISTA VKLADACI LV 24/22 MM VC. LISTY</t>
  </si>
  <si>
    <t>210010119R00</t>
  </si>
  <si>
    <t>LISTA VKLADACI LV 40/40mm VC. LISTY</t>
  </si>
  <si>
    <t>210010350R00</t>
  </si>
  <si>
    <t>KRABICE NASTENNA IP54 VC. KRABICE</t>
  </si>
  <si>
    <t>210010354R00</t>
  </si>
  <si>
    <t>KRABICE HENSEL K 9255CR VC. DODAVKY PRO HL. OCHR.</t>
  </si>
  <si>
    <t>210111062R01</t>
  </si>
  <si>
    <t>ZASUVKA DOMOV,NASTEN  3P+N+Z VC.DODAVKY ZASUVKY</t>
  </si>
  <si>
    <t>210200002R00</t>
  </si>
  <si>
    <t>MONTAZ SVITIDLA LED OBECNE</t>
  </si>
  <si>
    <t>210204009R00</t>
  </si>
  <si>
    <t>STOZAR OSVETLOV OCEL 4,2m</t>
  </si>
  <si>
    <t>210220005R00</t>
  </si>
  <si>
    <t>SVORKOVNICE PRO HLAVNI POSPOJOVANI VC. DODAVKY HOP</t>
  </si>
  <si>
    <t>210220452R01</t>
  </si>
  <si>
    <t>OCHR SPOJ-PRAD,KOUP,CU4-16MM2 VOLNE VC.DODAVKY CY</t>
  </si>
  <si>
    <t>210220452R02</t>
  </si>
  <si>
    <t>HLAVNI POSPOJOVANI  -CU10MM2 VOLNE VC.DODAVKY CY 1</t>
  </si>
  <si>
    <t>210810017R03</t>
  </si>
  <si>
    <t>KABEL CYKY-J 750V 5X4         VOLNE VC.DODAVKY CYK</t>
  </si>
  <si>
    <t>210810032R00</t>
  </si>
  <si>
    <t>KABEL CYKY-J 750V 5X10        VOLNE VC.DODAVKY CYK</t>
  </si>
  <si>
    <t>900R01</t>
  </si>
  <si>
    <t>HZS -nezmeritelne prace -cl.17,o.1a NEPREDVIDANE P</t>
  </si>
  <si>
    <t>HOD</t>
  </si>
  <si>
    <t>900R02</t>
  </si>
  <si>
    <t>HZS -nezmeritelne prace -cl.17,o.1a PROPOJENI NA S</t>
  </si>
  <si>
    <t>900R03</t>
  </si>
  <si>
    <t>HZS -nezmeritelne prace -cl.17,o.1a PRUZKUMNE PRAC</t>
  </si>
  <si>
    <t>900R04</t>
  </si>
  <si>
    <t>HZS -nezmeritelne prace -cl.17,o.1a PRACE VE STAV.</t>
  </si>
  <si>
    <t>900R06</t>
  </si>
  <si>
    <t>900R07</t>
  </si>
  <si>
    <t>HZS -nezmeritelne prace -cl.17,o.1a MONTAZ A DEMON</t>
  </si>
  <si>
    <t>141R00</t>
  </si>
  <si>
    <t>PRIRAZKA ZA PODRUZNY MATERIAL M21</t>
  </si>
  <si>
    <t>31673542</t>
  </si>
  <si>
    <t>STOZAR ATYP. 2,0 POZINK + 2xKONZOLA (pr.89mm, KONZ</t>
  </si>
  <si>
    <t>31673544</t>
  </si>
  <si>
    <t>STOZAR ULIC. 6,2+1,5 POZINK,POPLAST (2xODSAZENY 15</t>
  </si>
  <si>
    <t>31673545</t>
  </si>
  <si>
    <t>STOZAR ULIC. 4,2+1,0 POZINK,POPLAST (1xODSAZENY 13</t>
  </si>
  <si>
    <t>31677040</t>
  </si>
  <si>
    <t>VYLOZNIK OBLOUK. 1,80+0,75m  POZINK (89/60mm)</t>
  </si>
  <si>
    <t>34844922</t>
  </si>
  <si>
    <t>SVETLOMET LED / REFLEKTOR      50W (NAB. BERGE LED</t>
  </si>
  <si>
    <t>34844925</t>
  </si>
  <si>
    <t>SVIT LED NA VYLOZNIK Fe/Al IP67 87W 10850lm, 4000K</t>
  </si>
  <si>
    <t>34899090</t>
  </si>
  <si>
    <t>SVITIDLO LED PROCHOTESNE      61W IP 65 - 7700lm</t>
  </si>
  <si>
    <t>34899091</t>
  </si>
  <si>
    <t>SVITIDLO LED PRACHOTESNE      20W IP 65 - 2750lm</t>
  </si>
  <si>
    <t>50000201</t>
  </si>
  <si>
    <t>EL. KONVERTOR  500 W S TERMOSTATEM (NABIDKA EKOFLE</t>
  </si>
  <si>
    <t>111R00</t>
  </si>
  <si>
    <t>MIMOSTAVENISTNI DOPRAVA cl.8,ods.3a</t>
  </si>
  <si>
    <t>PROC.</t>
  </si>
  <si>
    <t>131R00</t>
  </si>
  <si>
    <t>PRESUN DO ZONY M21,22,36,39  cl.8</t>
  </si>
  <si>
    <t>35700006</t>
  </si>
  <si>
    <t>RMS 6 - ROZVODNICE</t>
  </si>
  <si>
    <t>35700009</t>
  </si>
  <si>
    <t>RM 9 - ROZVODNICE</t>
  </si>
  <si>
    <t>35700016</t>
  </si>
  <si>
    <t>ZASUVKOVA SKRIN ATYP. (NABIDKA Mi-A75...ZR1 N22451</t>
  </si>
  <si>
    <t>35700020</t>
  </si>
  <si>
    <t>PS6/ZS6 - KOMPAKTNI ROZV. NA PILIR VYZBROJ DLE VYK</t>
  </si>
  <si>
    <t>210220101RT4</t>
  </si>
  <si>
    <t xml:space="preserve">Vedení uzemňovací svodové vodiče včetně podpěr, FeZn průměr do 10 mm, Al průměr do 10 mm, Cu průměr do 8 mm + podpěry, včetně materiálu - drát Pz D 8 mm a podpěry vedení na ploché střechy PV 21-b </t>
  </si>
  <si>
    <t>RTS 18/ II</t>
  </si>
  <si>
    <t>210220302RT6</t>
  </si>
  <si>
    <t>Vedení uzemňovací svorky hromosvodové, nad 2 šrouby (ST, SJ, SR, atd.), včetně materiálu - svorka připojovací SP kovových částí</t>
  </si>
  <si>
    <t>210220372RT1</t>
  </si>
  <si>
    <t>Vedení uzemňovací ochranný úhelník nebo trubka,  , s držáky do zdiva, včetně materiálu</t>
  </si>
  <si>
    <t>210220401RT1</t>
  </si>
  <si>
    <t>Vedení uzemňovací označení svodu štítky, smaltovaný, z umělé hmoty, včetně materiálu</t>
  </si>
  <si>
    <t>210220431R00</t>
  </si>
  <si>
    <t xml:space="preserve">Vedení uzemňovací tvarování montážního dílu - jímače, ochranné trubky, úhelníky,  ,  </t>
  </si>
  <si>
    <t>210220002R02</t>
  </si>
  <si>
    <t>VEDENI UZEM FEZN   D 10 MM   POVRCH VC.DRATU FeZn</t>
  </si>
  <si>
    <t>210220021R01</t>
  </si>
  <si>
    <t>VEDENI UZEM FEZN DO 120 MM2  V ZEMI VC.PASKU FeZn</t>
  </si>
  <si>
    <t>210220301R02</t>
  </si>
  <si>
    <t>SVORKA HROMOSVOD 2 SROUBY/SS,SZ,SO/ VC.SVORKY SU</t>
  </si>
  <si>
    <t>210220301R03</t>
  </si>
  <si>
    <t>SVORKA HROMOSVOD 2 SROUBY/SS,SZ,SO/ VC.SVORKY SZ</t>
  </si>
  <si>
    <t>210220302R02</t>
  </si>
  <si>
    <t>SVORKA HROMOSVOD NAD 2 /ST,SJ,ATD/ VC.DODAVKY SR 0</t>
  </si>
  <si>
    <t>210220302R03</t>
  </si>
  <si>
    <t>SVORKA HROMOSVOD NAD 2 /ST,SJ,ATD/ VC.DODAVKY SK</t>
  </si>
  <si>
    <t>905R01</t>
  </si>
  <si>
    <t>HZS-revize provoz.souboru a st.obj. REVIZE</t>
  </si>
  <si>
    <t>460010022R00</t>
  </si>
  <si>
    <t>Vytýčení kabelové trasy podél silnice</t>
  </si>
  <si>
    <t>KM</t>
  </si>
  <si>
    <t>460030072RT2</t>
  </si>
  <si>
    <t>Bourání živičných povrchů tl. vrstvy 5 - 10 cm, v ploše do 5 - 10 m2</t>
  </si>
  <si>
    <t>M2</t>
  </si>
  <si>
    <t>460030081RT3</t>
  </si>
  <si>
    <t>Řezání spáry v asfaltu nebo betonu, v tloušťce vrstvy do 8-10 cm</t>
  </si>
  <si>
    <t>460050704R00</t>
  </si>
  <si>
    <t>Jáma do 2 m3 pro stožár veř.osvětlení, hor.4,ručně</t>
  </si>
  <si>
    <t>M3</t>
  </si>
  <si>
    <t>460050713R00</t>
  </si>
  <si>
    <t>Jáma do 2m3 pro stožár veř.osvětlení,hor.3,strojně</t>
  </si>
  <si>
    <t>460100022R00</t>
  </si>
  <si>
    <t>Pouzdrový základ 250x1500 mm v ose trasy kab.</t>
  </si>
  <si>
    <t>460100026R00</t>
  </si>
  <si>
    <t>Pouzdrový základ 500x2000 mm v ose trasy kab.</t>
  </si>
  <si>
    <t>460120001R00</t>
  </si>
  <si>
    <t>Zához jámy, hornina třídy 1 - 2</t>
  </si>
  <si>
    <t>460200153R00</t>
  </si>
  <si>
    <t>Výkop kabelové rýhy 35/70 cm  hor.3</t>
  </si>
  <si>
    <t>460200163R00</t>
  </si>
  <si>
    <t>Výkop kabelové rýhy 35/80 cm  hor.3</t>
  </si>
  <si>
    <t>460200253R00</t>
  </si>
  <si>
    <t>Výkop kabelové rýhy 50/70 cm  hor.3</t>
  </si>
  <si>
    <t>460200303R00</t>
  </si>
  <si>
    <t>Výkop kabelové rýhy 50/120 cm hor.3</t>
  </si>
  <si>
    <t>460420022RT3</t>
  </si>
  <si>
    <t>Zřízení kabelového lože v rýze š. do 65 cm z písku, lože tloušťky 20 cm</t>
  </si>
  <si>
    <t>460420041R00</t>
  </si>
  <si>
    <t>Zřízení kab.lože v rýze 100 cm z pís./cem. 12 cm</t>
  </si>
  <si>
    <t>460490011R00</t>
  </si>
  <si>
    <t>Položka zrušena, fólie PVC š. 22 cm se nevyrábí</t>
  </si>
  <si>
    <t>460510021R00</t>
  </si>
  <si>
    <t>Kabelový prostup z plast.trub, DN do 10,5 cm</t>
  </si>
  <si>
    <t>460560143R00</t>
  </si>
  <si>
    <t>Zához rýhy 35/60 cm, hornina třídy 3</t>
  </si>
  <si>
    <t>460560153R00</t>
  </si>
  <si>
    <t>Zához rýhy 35/70 cm, hornina třídy 3</t>
  </si>
  <si>
    <t>460560233R00</t>
  </si>
  <si>
    <t>Zához rýhy 50/50 cm, hornina třídy 3</t>
  </si>
  <si>
    <t>460560283R00</t>
  </si>
  <si>
    <t>Zához rýhy 50/100 cm, hornina třídy 3</t>
  </si>
  <si>
    <t>460620013R00</t>
  </si>
  <si>
    <t>Provizorní úprava terénu v přírodní hornině 3</t>
  </si>
  <si>
    <t>460650013RT2</t>
  </si>
  <si>
    <t>Podkladová vrstva ze štěrku tl.10 cm, ze štěrkodrti  tl. 10 cm</t>
  </si>
  <si>
    <t>460650022R00</t>
  </si>
  <si>
    <t>Vozovka jednovrstvá z betonu 10 cm</t>
  </si>
  <si>
    <t>Montáž sondy hladinového spínače vč. sondy</t>
  </si>
  <si>
    <t>Jistič vzduchový do rozvaděče vč. dodávky C20/3 - 3 x20A</t>
  </si>
  <si>
    <t>Zapojení servomotoru kohoutu vody</t>
  </si>
  <si>
    <t>Montáž el. konvektoru 500W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</si>
</sst>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sheetProtection algorithmName="SHA-512" hashValue="DB4Osn9dpAyKHIZbgNbRWrnryJ3yUjNgo5/507J7qPXVBc0sFquG31cr2AjjS3W5iQUh2ikXfUqVw6r3615lJw==" saltValue="qnuVuxkpo8cF4tAIjlyCA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2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2" t="s">
        <v>22</v>
      </c>
      <c r="C2" s="73"/>
      <c r="D2" s="74" t="s">
        <v>43</v>
      </c>
      <c r="E2" s="231" t="s">
        <v>44</v>
      </c>
      <c r="F2" s="232"/>
      <c r="G2" s="232"/>
      <c r="H2" s="232"/>
      <c r="I2" s="232"/>
      <c r="J2" s="233"/>
      <c r="O2" s="1"/>
    </row>
    <row r="3" spans="1:15" ht="27" hidden="1" customHeight="1" x14ac:dyDescent="0.2">
      <c r="A3" s="2"/>
      <c r="B3" s="75"/>
      <c r="C3" s="73"/>
      <c r="D3" s="76"/>
      <c r="E3" s="234"/>
      <c r="F3" s="235"/>
      <c r="G3" s="235"/>
      <c r="H3" s="235"/>
      <c r="I3" s="235"/>
      <c r="J3" s="236"/>
    </row>
    <row r="4" spans="1:15" ht="23.25" customHeight="1" x14ac:dyDescent="0.2">
      <c r="A4" s="2"/>
      <c r="B4" s="77"/>
      <c r="C4" s="78"/>
      <c r="D4" s="79"/>
      <c r="E4" s="215"/>
      <c r="F4" s="215"/>
      <c r="G4" s="215"/>
      <c r="H4" s="215"/>
      <c r="I4" s="215"/>
      <c r="J4" s="216"/>
    </row>
    <row r="5" spans="1:15" ht="24" customHeight="1" x14ac:dyDescent="0.2">
      <c r="A5" s="2"/>
      <c r="B5" s="30" t="s">
        <v>42</v>
      </c>
      <c r="D5" s="219" t="s">
        <v>45</v>
      </c>
      <c r="E5" s="220"/>
      <c r="F5" s="220"/>
      <c r="G5" s="220"/>
      <c r="H5" s="18" t="s">
        <v>40</v>
      </c>
      <c r="I5" s="82" t="s">
        <v>49</v>
      </c>
      <c r="J5" s="8"/>
    </row>
    <row r="6" spans="1:15" ht="15.75" customHeight="1" x14ac:dyDescent="0.2">
      <c r="A6" s="2"/>
      <c r="B6" s="27"/>
      <c r="C6" s="52"/>
      <c r="D6" s="221" t="s">
        <v>46</v>
      </c>
      <c r="E6" s="222"/>
      <c r="F6" s="222"/>
      <c r="G6" s="222"/>
      <c r="H6" s="18" t="s">
        <v>34</v>
      </c>
      <c r="I6" s="82" t="s">
        <v>50</v>
      </c>
      <c r="J6" s="8"/>
    </row>
    <row r="7" spans="1:15" ht="15.75" customHeight="1" x14ac:dyDescent="0.2">
      <c r="A7" s="2"/>
      <c r="B7" s="28"/>
      <c r="C7" s="53"/>
      <c r="D7" s="81" t="s">
        <v>48</v>
      </c>
      <c r="E7" s="223" t="s">
        <v>47</v>
      </c>
      <c r="F7" s="224"/>
      <c r="G7" s="224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0" t="s">
        <v>51</v>
      </c>
      <c r="H8" s="18" t="s">
        <v>40</v>
      </c>
      <c r="I8" s="82" t="s">
        <v>55</v>
      </c>
      <c r="J8" s="8"/>
    </row>
    <row r="9" spans="1:15" ht="15.75" hidden="1" customHeight="1" x14ac:dyDescent="0.2">
      <c r="A9" s="2"/>
      <c r="B9" s="2"/>
      <c r="D9" s="80" t="s">
        <v>52</v>
      </c>
      <c r="H9" s="18" t="s">
        <v>34</v>
      </c>
      <c r="I9" s="82" t="s">
        <v>56</v>
      </c>
      <c r="J9" s="8"/>
    </row>
    <row r="10" spans="1:15" ht="15.75" hidden="1" customHeight="1" x14ac:dyDescent="0.2">
      <c r="A10" s="2"/>
      <c r="B10" s="34"/>
      <c r="C10" s="53"/>
      <c r="D10" s="81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38"/>
      <c r="E11" s="238"/>
      <c r="F11" s="238"/>
      <c r="G11" s="238"/>
      <c r="H11" s="18" t="s">
        <v>40</v>
      </c>
      <c r="I11" s="84"/>
      <c r="J11" s="8"/>
    </row>
    <row r="12" spans="1:15" ht="15.75" customHeight="1" x14ac:dyDescent="0.2">
      <c r="A12" s="2"/>
      <c r="B12" s="27"/>
      <c r="C12" s="52"/>
      <c r="D12" s="214"/>
      <c r="E12" s="214"/>
      <c r="F12" s="214"/>
      <c r="G12" s="214"/>
      <c r="H12" s="18" t="s">
        <v>34</v>
      </c>
      <c r="I12" s="84"/>
      <c r="J12" s="8"/>
    </row>
    <row r="13" spans="1:15" ht="15.75" customHeight="1" x14ac:dyDescent="0.2">
      <c r="A13" s="2"/>
      <c r="B13" s="28"/>
      <c r="C13" s="53"/>
      <c r="D13" s="85"/>
      <c r="E13" s="217"/>
      <c r="F13" s="218"/>
      <c r="G13" s="218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">
      <c r="A16" s="138" t="s">
        <v>24</v>
      </c>
      <c r="B16" s="37" t="s">
        <v>24</v>
      </c>
      <c r="C16" s="58"/>
      <c r="D16" s="59"/>
      <c r="E16" s="203"/>
      <c r="F16" s="204"/>
      <c r="G16" s="203"/>
      <c r="H16" s="204"/>
      <c r="I16" s="203">
        <f>SUMIF(F61:F88,A16,I61:I88)+SUMIF(F61:F88,"PSU",I61:I88)</f>
        <v>0</v>
      </c>
      <c r="J16" s="205"/>
    </row>
    <row r="17" spans="1:10" ht="23.25" customHeight="1" x14ac:dyDescent="0.2">
      <c r="A17" s="138" t="s">
        <v>25</v>
      </c>
      <c r="B17" s="37" t="s">
        <v>25</v>
      </c>
      <c r="C17" s="58"/>
      <c r="D17" s="59"/>
      <c r="E17" s="203"/>
      <c r="F17" s="204"/>
      <c r="G17" s="203"/>
      <c r="H17" s="204"/>
      <c r="I17" s="203">
        <f>SUMIF(F61:F88,A17,I61:I88)</f>
        <v>0</v>
      </c>
      <c r="J17" s="205"/>
    </row>
    <row r="18" spans="1:10" ht="23.25" customHeight="1" x14ac:dyDescent="0.2">
      <c r="A18" s="138" t="s">
        <v>26</v>
      </c>
      <c r="B18" s="37" t="s">
        <v>26</v>
      </c>
      <c r="C18" s="58"/>
      <c r="D18" s="59"/>
      <c r="E18" s="203"/>
      <c r="F18" s="204"/>
      <c r="G18" s="203"/>
      <c r="H18" s="204"/>
      <c r="I18" s="203">
        <f>SUMIF(F61:F88,A18,I61:I88)</f>
        <v>0</v>
      </c>
      <c r="J18" s="205"/>
    </row>
    <row r="19" spans="1:10" ht="23.25" customHeight="1" x14ac:dyDescent="0.2">
      <c r="A19" s="138" t="s">
        <v>135</v>
      </c>
      <c r="B19" s="37" t="s">
        <v>27</v>
      </c>
      <c r="C19" s="58"/>
      <c r="D19" s="59"/>
      <c r="E19" s="203"/>
      <c r="F19" s="204"/>
      <c r="G19" s="203"/>
      <c r="H19" s="204"/>
      <c r="I19" s="203">
        <f>SUMIF(F61:F88,A19,I61:I88)</f>
        <v>0</v>
      </c>
      <c r="J19" s="205"/>
    </row>
    <row r="20" spans="1:10" ht="23.25" customHeight="1" x14ac:dyDescent="0.2">
      <c r="A20" s="138" t="s">
        <v>136</v>
      </c>
      <c r="B20" s="37" t="s">
        <v>28</v>
      </c>
      <c r="C20" s="58"/>
      <c r="D20" s="59"/>
      <c r="E20" s="203"/>
      <c r="F20" s="204"/>
      <c r="G20" s="203"/>
      <c r="H20" s="204"/>
      <c r="I20" s="203">
        <f>SUMIF(F61:F88,A20,I61:I88)</f>
        <v>0</v>
      </c>
      <c r="J20" s="205"/>
    </row>
    <row r="21" spans="1:10" ht="23.25" customHeight="1" x14ac:dyDescent="0.2">
      <c r="A21" s="2"/>
      <c r="B21" s="47" t="s">
        <v>29</v>
      </c>
      <c r="C21" s="60"/>
      <c r="D21" s="61"/>
      <c r="E21" s="206"/>
      <c r="F21" s="241"/>
      <c r="G21" s="206"/>
      <c r="H21" s="241"/>
      <c r="I21" s="206">
        <f>SUM(I16:J20)</f>
        <v>0</v>
      </c>
      <c r="J21" s="207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201">
        <f>ZakladDPHSniVypocet</f>
        <v>0</v>
      </c>
      <c r="H23" s="202"/>
      <c r="I23" s="202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199">
        <f>A23</f>
        <v>0</v>
      </c>
      <c r="H24" s="200"/>
      <c r="I24" s="200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201">
        <f>ZakladDPHZaklVypocet</f>
        <v>0</v>
      </c>
      <c r="H25" s="202"/>
      <c r="I25" s="202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228">
        <f>A25</f>
        <v>0</v>
      </c>
      <c r="H26" s="229"/>
      <c r="I26" s="229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230">
        <f>CenaCelkem-(ZakladDPHSni+DPHSni+ZakladDPHZakl+DPHZakl)</f>
        <v>0</v>
      </c>
      <c r="H27" s="230"/>
      <c r="I27" s="230"/>
      <c r="J27" s="40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09">
        <f>ZakladDPHSniVypocet+ZakladDPHZaklVypocet</f>
        <v>0</v>
      </c>
      <c r="H28" s="209"/>
      <c r="I28" s="209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08">
        <f>A27</f>
        <v>0</v>
      </c>
      <c r="H29" s="208"/>
      <c r="I29" s="208"/>
      <c r="J29" s="118" t="s">
        <v>71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0"/>
      <c r="E34" s="211"/>
      <c r="G34" s="212"/>
      <c r="H34" s="213"/>
      <c r="I34" s="213"/>
      <c r="J34" s="24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57</v>
      </c>
      <c r="C39" s="193"/>
      <c r="D39" s="193"/>
      <c r="E39" s="193"/>
      <c r="F39" s="98">
        <f>'00 SO 00 Naklady'!AE30+'SO 23 SO 23.1 Pol'!AE351+'SO 23 SO 23.2 Pol'!AE439+'SO 23 SO 23.3 Pol'!AE143</f>
        <v>0</v>
      </c>
      <c r="G39" s="99">
        <f>'00 SO 00 Naklady'!AF30+'SO 23 SO 23.1 Pol'!AF351+'SO 23 SO 23.2 Pol'!AF439+'SO 23 SO 23.3 Pol'!AF143</f>
        <v>0</v>
      </c>
      <c r="H39" s="100">
        <f t="shared" ref="H39:H46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197" t="s">
        <v>58</v>
      </c>
      <c r="D40" s="197"/>
      <c r="E40" s="197"/>
      <c r="F40" s="103">
        <f>'00 SO 00 Naklady'!AE30</f>
        <v>0</v>
      </c>
      <c r="G40" s="104">
        <f>'00 SO 00 Naklady'!AF30</f>
        <v>0</v>
      </c>
      <c r="H40" s="104">
        <f t="shared" si="1"/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">
      <c r="A41" s="87">
        <v>3</v>
      </c>
      <c r="B41" s="106" t="s">
        <v>59</v>
      </c>
      <c r="C41" s="193" t="s">
        <v>60</v>
      </c>
      <c r="D41" s="193"/>
      <c r="E41" s="193"/>
      <c r="F41" s="107">
        <f>'00 SO 00 Naklady'!AE30</f>
        <v>0</v>
      </c>
      <c r="G41" s="100">
        <f>'00 SO 00 Naklady'!AF30</f>
        <v>0</v>
      </c>
      <c r="H41" s="100">
        <f t="shared" si="1"/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">
      <c r="A42" s="87">
        <v>2</v>
      </c>
      <c r="B42" s="102"/>
      <c r="C42" s="197" t="s">
        <v>61</v>
      </c>
      <c r="D42" s="197"/>
      <c r="E42" s="197"/>
      <c r="F42" s="103"/>
      <c r="G42" s="104"/>
      <c r="H42" s="104">
        <f t="shared" si="1"/>
        <v>0</v>
      </c>
      <c r="I42" s="104"/>
      <c r="J42" s="105"/>
    </row>
    <row r="43" spans="1:10" ht="25.5" customHeight="1" x14ac:dyDescent="0.2">
      <c r="A43" s="87">
        <v>2</v>
      </c>
      <c r="B43" s="102" t="s">
        <v>62</v>
      </c>
      <c r="C43" s="197" t="s">
        <v>63</v>
      </c>
      <c r="D43" s="197"/>
      <c r="E43" s="197"/>
      <c r="F43" s="103">
        <f>'SO 23 SO 23.1 Pol'!AE351+'SO 23 SO 23.2 Pol'!AE439+'SO 23 SO 23.3 Pol'!AE143</f>
        <v>0</v>
      </c>
      <c r="G43" s="104">
        <f>'SO 23 SO 23.1 Pol'!AF351+'SO 23 SO 23.2 Pol'!AF439+'SO 23 SO 23.3 Pol'!AF143</f>
        <v>0</v>
      </c>
      <c r="H43" s="104">
        <f t="shared" si="1"/>
        <v>0</v>
      </c>
      <c r="I43" s="104">
        <f>F43+G43+H43</f>
        <v>0</v>
      </c>
      <c r="J43" s="105" t="str">
        <f>IF(CenaCelkemVypocet=0,"",I43/CenaCelkemVypocet*100)</f>
        <v/>
      </c>
    </row>
    <row r="44" spans="1:10" ht="25.5" customHeight="1" x14ac:dyDescent="0.2">
      <c r="A44" s="87">
        <v>3</v>
      </c>
      <c r="B44" s="106" t="s">
        <v>64</v>
      </c>
      <c r="C44" s="193" t="s">
        <v>65</v>
      </c>
      <c r="D44" s="193"/>
      <c r="E44" s="193"/>
      <c r="F44" s="107">
        <f>'SO 23 SO 23.1 Pol'!AE351</f>
        <v>0</v>
      </c>
      <c r="G44" s="100">
        <f>'SO 23 SO 23.1 Pol'!AF351</f>
        <v>0</v>
      </c>
      <c r="H44" s="100">
        <f t="shared" si="1"/>
        <v>0</v>
      </c>
      <c r="I44" s="100">
        <f>F44+G44+H44</f>
        <v>0</v>
      </c>
      <c r="J44" s="101" t="str">
        <f>IF(CenaCelkemVypocet=0,"",I44/CenaCelkemVypocet*100)</f>
        <v/>
      </c>
    </row>
    <row r="45" spans="1:10" ht="25.5" customHeight="1" x14ac:dyDescent="0.2">
      <c r="A45" s="87">
        <v>3</v>
      </c>
      <c r="B45" s="106" t="s">
        <v>66</v>
      </c>
      <c r="C45" s="193" t="s">
        <v>67</v>
      </c>
      <c r="D45" s="193"/>
      <c r="E45" s="193"/>
      <c r="F45" s="107">
        <f>'SO 23 SO 23.2 Pol'!AE439</f>
        <v>0</v>
      </c>
      <c r="G45" s="100">
        <f>'SO 23 SO 23.2 Pol'!AF439</f>
        <v>0</v>
      </c>
      <c r="H45" s="100">
        <f t="shared" si="1"/>
        <v>0</v>
      </c>
      <c r="I45" s="100">
        <f>F45+G45+H45</f>
        <v>0</v>
      </c>
      <c r="J45" s="101" t="str">
        <f>IF(CenaCelkemVypocet=0,"",I45/CenaCelkemVypocet*100)</f>
        <v/>
      </c>
    </row>
    <row r="46" spans="1:10" ht="25.5" customHeight="1" x14ac:dyDescent="0.2">
      <c r="A46" s="87">
        <v>3</v>
      </c>
      <c r="B46" s="106" t="s">
        <v>68</v>
      </c>
      <c r="C46" s="193" t="s">
        <v>69</v>
      </c>
      <c r="D46" s="193"/>
      <c r="E46" s="193"/>
      <c r="F46" s="107">
        <f>'SO 23 SO 23.3 Pol'!AE143</f>
        <v>0</v>
      </c>
      <c r="G46" s="100">
        <f>'SO 23 SO 23.3 Pol'!AF143</f>
        <v>0</v>
      </c>
      <c r="H46" s="100">
        <f t="shared" si="1"/>
        <v>0</v>
      </c>
      <c r="I46" s="100">
        <f>F46+G46+H46</f>
        <v>0</v>
      </c>
      <c r="J46" s="101" t="str">
        <f>IF(CenaCelkemVypocet=0,"",I46/CenaCelkemVypocet*100)</f>
        <v/>
      </c>
    </row>
    <row r="47" spans="1:10" ht="25.5" customHeight="1" x14ac:dyDescent="0.2">
      <c r="A47" s="87"/>
      <c r="B47" s="194" t="s">
        <v>70</v>
      </c>
      <c r="C47" s="195"/>
      <c r="D47" s="195"/>
      <c r="E47" s="196"/>
      <c r="F47" s="108">
        <f>SUMIF(A39:A46,"=1",F39:F46)</f>
        <v>0</v>
      </c>
      <c r="G47" s="109">
        <f>SUMIF(A39:A46,"=1",G39:G46)</f>
        <v>0</v>
      </c>
      <c r="H47" s="109">
        <f>SUMIF(A39:A46,"=1",H39:H46)</f>
        <v>0</v>
      </c>
      <c r="I47" s="109">
        <f>SUMIF(A39:A46,"=1",I39:I46)</f>
        <v>0</v>
      </c>
      <c r="J47" s="110">
        <f>SUMIF(A39:A46,"=1",J39:J46)</f>
        <v>0</v>
      </c>
    </row>
    <row r="49" spans="1:10" x14ac:dyDescent="0.2">
      <c r="A49" t="s">
        <v>72</v>
      </c>
      <c r="B49" t="s">
        <v>73</v>
      </c>
    </row>
    <row r="50" spans="1:10" x14ac:dyDescent="0.2">
      <c r="A50" t="s">
        <v>74</v>
      </c>
      <c r="B50" t="s">
        <v>75</v>
      </c>
    </row>
    <row r="51" spans="1:10" x14ac:dyDescent="0.2">
      <c r="A51" t="s">
        <v>76</v>
      </c>
      <c r="B51" t="s">
        <v>77</v>
      </c>
    </row>
    <row r="52" spans="1:10" x14ac:dyDescent="0.2">
      <c r="A52" t="s">
        <v>74</v>
      </c>
      <c r="B52" t="s">
        <v>78</v>
      </c>
    </row>
    <row r="53" spans="1:10" x14ac:dyDescent="0.2">
      <c r="A53" t="s">
        <v>76</v>
      </c>
      <c r="B53" t="s">
        <v>79</v>
      </c>
    </row>
    <row r="54" spans="1:10" x14ac:dyDescent="0.2">
      <c r="A54" t="s">
        <v>76</v>
      </c>
      <c r="B54" t="s">
        <v>80</v>
      </c>
    </row>
    <row r="55" spans="1:10" x14ac:dyDescent="0.2">
      <c r="A55" t="s">
        <v>76</v>
      </c>
      <c r="B55" t="s">
        <v>81</v>
      </c>
    </row>
    <row r="58" spans="1:10" ht="15.75" x14ac:dyDescent="0.25">
      <c r="B58" s="119" t="s">
        <v>82</v>
      </c>
    </row>
    <row r="60" spans="1:10" ht="25.5" customHeight="1" x14ac:dyDescent="0.2">
      <c r="A60" s="121"/>
      <c r="B60" s="124" t="s">
        <v>17</v>
      </c>
      <c r="C60" s="124" t="s">
        <v>5</v>
      </c>
      <c r="D60" s="125"/>
      <c r="E60" s="125"/>
      <c r="F60" s="126" t="s">
        <v>83</v>
      </c>
      <c r="G60" s="126"/>
      <c r="H60" s="126"/>
      <c r="I60" s="126" t="s">
        <v>29</v>
      </c>
      <c r="J60" s="126" t="s">
        <v>0</v>
      </c>
    </row>
    <row r="61" spans="1:10" ht="36.75" customHeight="1" x14ac:dyDescent="0.2">
      <c r="A61" s="122"/>
      <c r="B61" s="127" t="s">
        <v>84</v>
      </c>
      <c r="C61" s="191" t="s">
        <v>85</v>
      </c>
      <c r="D61" s="192"/>
      <c r="E61" s="192"/>
      <c r="F61" s="134" t="s">
        <v>24</v>
      </c>
      <c r="G61" s="135"/>
      <c r="H61" s="135"/>
      <c r="I61" s="135">
        <f>'SO 23 SO 23.1 Pol'!G8+'SO 23 SO 23.2 Pol'!G8</f>
        <v>0</v>
      </c>
      <c r="J61" s="131" t="str">
        <f>IF(I89=0,"",I61/I89*100)</f>
        <v/>
      </c>
    </row>
    <row r="62" spans="1:10" ht="36.75" customHeight="1" x14ac:dyDescent="0.2">
      <c r="A62" s="122"/>
      <c r="B62" s="127" t="s">
        <v>86</v>
      </c>
      <c r="C62" s="191" t="s">
        <v>87</v>
      </c>
      <c r="D62" s="192"/>
      <c r="E62" s="192"/>
      <c r="F62" s="134" t="s">
        <v>24</v>
      </c>
      <c r="G62" s="135"/>
      <c r="H62" s="135"/>
      <c r="I62" s="135">
        <f>'SO 23 SO 23.2 Pol'!G192</f>
        <v>0</v>
      </c>
      <c r="J62" s="131" t="str">
        <f>IF(I89=0,"",I62/I89*100)</f>
        <v/>
      </c>
    </row>
    <row r="63" spans="1:10" ht="36.75" customHeight="1" x14ac:dyDescent="0.2">
      <c r="A63" s="122"/>
      <c r="B63" s="127" t="s">
        <v>88</v>
      </c>
      <c r="C63" s="191" t="s">
        <v>89</v>
      </c>
      <c r="D63" s="192"/>
      <c r="E63" s="192"/>
      <c r="F63" s="134" t="s">
        <v>24</v>
      </c>
      <c r="G63" s="135"/>
      <c r="H63" s="135"/>
      <c r="I63" s="135">
        <f>'SO 23 SO 23.2 Pol'!G199</f>
        <v>0</v>
      </c>
      <c r="J63" s="131" t="str">
        <f>IF(I89=0,"",I63/I89*100)</f>
        <v/>
      </c>
    </row>
    <row r="64" spans="1:10" ht="36.75" customHeight="1" x14ac:dyDescent="0.2">
      <c r="A64" s="122"/>
      <c r="B64" s="127" t="s">
        <v>90</v>
      </c>
      <c r="C64" s="191" t="s">
        <v>91</v>
      </c>
      <c r="D64" s="192"/>
      <c r="E64" s="192"/>
      <c r="F64" s="134" t="s">
        <v>24</v>
      </c>
      <c r="G64" s="135"/>
      <c r="H64" s="135"/>
      <c r="I64" s="135">
        <f>'SO 23 SO 23.1 Pol'!G95+'SO 23 SO 23.2 Pol'!G202</f>
        <v>0</v>
      </c>
      <c r="J64" s="131" t="str">
        <f>IF(I89=0,"",I64/I89*100)</f>
        <v/>
      </c>
    </row>
    <row r="65" spans="1:10" ht="36.75" customHeight="1" x14ac:dyDescent="0.2">
      <c r="A65" s="122"/>
      <c r="B65" s="127" t="s">
        <v>92</v>
      </c>
      <c r="C65" s="191" t="s">
        <v>93</v>
      </c>
      <c r="D65" s="192"/>
      <c r="E65" s="192"/>
      <c r="F65" s="134" t="s">
        <v>24</v>
      </c>
      <c r="G65" s="135"/>
      <c r="H65" s="135"/>
      <c r="I65" s="135">
        <f>'SO 23 SO 23.2 Pol'!G222</f>
        <v>0</v>
      </c>
      <c r="J65" s="131" t="str">
        <f>IF(I89=0,"",I65/I89*100)</f>
        <v/>
      </c>
    </row>
    <row r="66" spans="1:10" ht="36.75" customHeight="1" x14ac:dyDescent="0.2">
      <c r="A66" s="122"/>
      <c r="B66" s="127" t="s">
        <v>94</v>
      </c>
      <c r="C66" s="191" t="s">
        <v>95</v>
      </c>
      <c r="D66" s="192"/>
      <c r="E66" s="192"/>
      <c r="F66" s="134" t="s">
        <v>24</v>
      </c>
      <c r="G66" s="135"/>
      <c r="H66" s="135"/>
      <c r="I66" s="135">
        <f>'SO 23 SO 23.2 Pol'!G232</f>
        <v>0</v>
      </c>
      <c r="J66" s="131" t="str">
        <f>IF(I89=0,"",I66/I89*100)</f>
        <v/>
      </c>
    </row>
    <row r="67" spans="1:10" ht="36.75" customHeight="1" x14ac:dyDescent="0.2">
      <c r="A67" s="122"/>
      <c r="B67" s="127" t="s">
        <v>96</v>
      </c>
      <c r="C67" s="191" t="s">
        <v>97</v>
      </c>
      <c r="D67" s="192"/>
      <c r="E67" s="192"/>
      <c r="F67" s="134" t="s">
        <v>24</v>
      </c>
      <c r="G67" s="135"/>
      <c r="H67" s="135"/>
      <c r="I67" s="135">
        <f>'SO 23 SO 23.1 Pol'!G101</f>
        <v>0</v>
      </c>
      <c r="J67" s="131" t="str">
        <f>IF(I89=0,"",I67/I89*100)</f>
        <v/>
      </c>
    </row>
    <row r="68" spans="1:10" ht="36.75" customHeight="1" x14ac:dyDescent="0.2">
      <c r="A68" s="122"/>
      <c r="B68" s="127" t="s">
        <v>98</v>
      </c>
      <c r="C68" s="191" t="s">
        <v>99</v>
      </c>
      <c r="D68" s="192"/>
      <c r="E68" s="192"/>
      <c r="F68" s="134" t="s">
        <v>24</v>
      </c>
      <c r="G68" s="135"/>
      <c r="H68" s="135"/>
      <c r="I68" s="135">
        <f>'SO 23 SO 23.1 Pol'!G111+'SO 23 SO 23.2 Pol'!G235</f>
        <v>0</v>
      </c>
      <c r="J68" s="131" t="str">
        <f>IF(I89=0,"",I68/I89*100)</f>
        <v/>
      </c>
    </row>
    <row r="69" spans="1:10" ht="36.75" customHeight="1" x14ac:dyDescent="0.2">
      <c r="A69" s="122"/>
      <c r="B69" s="127" t="s">
        <v>100</v>
      </c>
      <c r="C69" s="191" t="s">
        <v>101</v>
      </c>
      <c r="D69" s="192"/>
      <c r="E69" s="192"/>
      <c r="F69" s="134" t="s">
        <v>24</v>
      </c>
      <c r="G69" s="135"/>
      <c r="H69" s="135"/>
      <c r="I69" s="135">
        <f>'SO 23 SO 23.1 Pol'!G143</f>
        <v>0</v>
      </c>
      <c r="J69" s="131" t="str">
        <f>IF(I89=0,"",I69/I89*100)</f>
        <v/>
      </c>
    </row>
    <row r="70" spans="1:10" ht="36.75" customHeight="1" x14ac:dyDescent="0.2">
      <c r="A70" s="122"/>
      <c r="B70" s="127" t="s">
        <v>102</v>
      </c>
      <c r="C70" s="191" t="s">
        <v>103</v>
      </c>
      <c r="D70" s="192"/>
      <c r="E70" s="192"/>
      <c r="F70" s="134" t="s">
        <v>24</v>
      </c>
      <c r="G70" s="135"/>
      <c r="H70" s="135"/>
      <c r="I70" s="135">
        <f>'SO 23 SO 23.2 Pol'!G346</f>
        <v>0</v>
      </c>
      <c r="J70" s="131" t="str">
        <f>IF(I89=0,"",I70/I89*100)</f>
        <v/>
      </c>
    </row>
    <row r="71" spans="1:10" ht="36.75" customHeight="1" x14ac:dyDescent="0.2">
      <c r="A71" s="122"/>
      <c r="B71" s="127" t="s">
        <v>104</v>
      </c>
      <c r="C71" s="191" t="s">
        <v>105</v>
      </c>
      <c r="D71" s="192"/>
      <c r="E71" s="192"/>
      <c r="F71" s="134" t="s">
        <v>24</v>
      </c>
      <c r="G71" s="135"/>
      <c r="H71" s="135"/>
      <c r="I71" s="135">
        <f>'SO 23 SO 23.1 Pol'!G146</f>
        <v>0</v>
      </c>
      <c r="J71" s="131" t="str">
        <f>IF(I89=0,"",I71/I89*100)</f>
        <v/>
      </c>
    </row>
    <row r="72" spans="1:10" ht="36.75" customHeight="1" x14ac:dyDescent="0.2">
      <c r="A72" s="122"/>
      <c r="B72" s="127" t="s">
        <v>106</v>
      </c>
      <c r="C72" s="191" t="s">
        <v>107</v>
      </c>
      <c r="D72" s="192"/>
      <c r="E72" s="192"/>
      <c r="F72" s="134" t="s">
        <v>24</v>
      </c>
      <c r="G72" s="135"/>
      <c r="H72" s="135"/>
      <c r="I72" s="135">
        <f>'SO 23 SO 23.1 Pol'!G148+'SO 23 SO 23.2 Pol'!G351+'SO 23 SO 23.3 Pol'!G8</f>
        <v>0</v>
      </c>
      <c r="J72" s="131" t="str">
        <f>IF(I89=0,"",I72/I89*100)</f>
        <v/>
      </c>
    </row>
    <row r="73" spans="1:10" ht="36.75" customHeight="1" x14ac:dyDescent="0.2">
      <c r="A73" s="122"/>
      <c r="B73" s="127" t="s">
        <v>108</v>
      </c>
      <c r="C73" s="191" t="s">
        <v>109</v>
      </c>
      <c r="D73" s="192"/>
      <c r="E73" s="192"/>
      <c r="F73" s="134" t="s">
        <v>24</v>
      </c>
      <c r="G73" s="135"/>
      <c r="H73" s="135"/>
      <c r="I73" s="135">
        <f>'SO 23 SO 23.1 Pol'!G172+'SO 23 SO 23.2 Pol'!G354</f>
        <v>0</v>
      </c>
      <c r="J73" s="131" t="str">
        <f>IF(I89=0,"",I73/I89*100)</f>
        <v/>
      </c>
    </row>
    <row r="74" spans="1:10" ht="36.75" customHeight="1" x14ac:dyDescent="0.2">
      <c r="A74" s="122"/>
      <c r="B74" s="127" t="s">
        <v>110</v>
      </c>
      <c r="C74" s="191" t="s">
        <v>111</v>
      </c>
      <c r="D74" s="192"/>
      <c r="E74" s="192"/>
      <c r="F74" s="134" t="s">
        <v>25</v>
      </c>
      <c r="G74" s="135"/>
      <c r="H74" s="135"/>
      <c r="I74" s="135">
        <f>'SO 23 SO 23.1 Pol'!G178+'SO 23 SO 23.2 Pol'!G362</f>
        <v>0</v>
      </c>
      <c r="J74" s="131" t="str">
        <f>IF(I89=0,"",I74/I89*100)</f>
        <v/>
      </c>
    </row>
    <row r="75" spans="1:10" ht="36.75" customHeight="1" x14ac:dyDescent="0.2">
      <c r="A75" s="122"/>
      <c r="B75" s="127" t="s">
        <v>112</v>
      </c>
      <c r="C75" s="191" t="s">
        <v>113</v>
      </c>
      <c r="D75" s="192"/>
      <c r="E75" s="192"/>
      <c r="F75" s="134" t="s">
        <v>25</v>
      </c>
      <c r="G75" s="135"/>
      <c r="H75" s="135"/>
      <c r="I75" s="135">
        <f>'SO 23 SO 23.1 Pol'!G189+'SO 23 SO 23.2 Pol'!G374</f>
        <v>0</v>
      </c>
      <c r="J75" s="131" t="str">
        <f>IF(I89=0,"",I75/I89*100)</f>
        <v/>
      </c>
    </row>
    <row r="76" spans="1:10" ht="36.75" customHeight="1" x14ac:dyDescent="0.2">
      <c r="A76" s="122"/>
      <c r="B76" s="127" t="s">
        <v>114</v>
      </c>
      <c r="C76" s="191" t="s">
        <v>115</v>
      </c>
      <c r="D76" s="192"/>
      <c r="E76" s="192"/>
      <c r="F76" s="134" t="s">
        <v>25</v>
      </c>
      <c r="G76" s="135"/>
      <c r="H76" s="135"/>
      <c r="I76" s="135">
        <f>'SO 23 SO 23.1 Pol'!G198+'SO 23 SO 23.2 Pol'!G386</f>
        <v>0</v>
      </c>
      <c r="J76" s="131" t="str">
        <f>IF(I89=0,"",I76/I89*100)</f>
        <v/>
      </c>
    </row>
    <row r="77" spans="1:10" ht="36.75" customHeight="1" x14ac:dyDescent="0.2">
      <c r="A77" s="122"/>
      <c r="B77" s="127" t="s">
        <v>116</v>
      </c>
      <c r="C77" s="191" t="s">
        <v>117</v>
      </c>
      <c r="D77" s="192"/>
      <c r="E77" s="192"/>
      <c r="F77" s="134" t="s">
        <v>25</v>
      </c>
      <c r="G77" s="135"/>
      <c r="H77" s="135"/>
      <c r="I77" s="135">
        <f>'SO 23 SO 23.1 Pol'!G295</f>
        <v>0</v>
      </c>
      <c r="J77" s="131" t="str">
        <f>IF(I89=0,"",I77/I89*100)</f>
        <v/>
      </c>
    </row>
    <row r="78" spans="1:10" ht="36.75" customHeight="1" x14ac:dyDescent="0.2">
      <c r="A78" s="122"/>
      <c r="B78" s="127" t="s">
        <v>118</v>
      </c>
      <c r="C78" s="191" t="s">
        <v>119</v>
      </c>
      <c r="D78" s="192"/>
      <c r="E78" s="192"/>
      <c r="F78" s="134" t="s">
        <v>25</v>
      </c>
      <c r="G78" s="135"/>
      <c r="H78" s="135"/>
      <c r="I78" s="135">
        <f>'SO 23 SO 23.1 Pol'!G316+'SO 23 SO 23.2 Pol'!G410</f>
        <v>0</v>
      </c>
      <c r="J78" s="131" t="str">
        <f>IF(I89=0,"",I78/I89*100)</f>
        <v/>
      </c>
    </row>
    <row r="79" spans="1:10" ht="36.75" customHeight="1" x14ac:dyDescent="0.2">
      <c r="A79" s="122"/>
      <c r="B79" s="127" t="s">
        <v>120</v>
      </c>
      <c r="C79" s="191" t="s">
        <v>121</v>
      </c>
      <c r="D79" s="192"/>
      <c r="E79" s="192"/>
      <c r="F79" s="134" t="s">
        <v>26</v>
      </c>
      <c r="G79" s="135"/>
      <c r="H79" s="135"/>
      <c r="I79" s="135">
        <f>'SO 23 SO 23.3 Pol'!G10</f>
        <v>0</v>
      </c>
      <c r="J79" s="131" t="str">
        <f>IF(I89=0,"",I79/I89*100)</f>
        <v/>
      </c>
    </row>
    <row r="80" spans="1:10" ht="36.75" customHeight="1" x14ac:dyDescent="0.2">
      <c r="A80" s="122"/>
      <c r="B80" s="127" t="s">
        <v>122</v>
      </c>
      <c r="C80" s="191" t="s">
        <v>123</v>
      </c>
      <c r="D80" s="192"/>
      <c r="E80" s="192"/>
      <c r="F80" s="134" t="s">
        <v>26</v>
      </c>
      <c r="G80" s="135"/>
      <c r="H80" s="135"/>
      <c r="I80" s="135">
        <f>'SO 23 SO 23.3 Pol'!G15</f>
        <v>0</v>
      </c>
      <c r="J80" s="131" t="str">
        <f>IF(I89=0,"",I80/I89*100)</f>
        <v/>
      </c>
    </row>
    <row r="81" spans="1:10" ht="36.75" customHeight="1" x14ac:dyDescent="0.2">
      <c r="A81" s="122"/>
      <c r="B81" s="127" t="s">
        <v>124</v>
      </c>
      <c r="C81" s="191" t="s">
        <v>125</v>
      </c>
      <c r="D81" s="192"/>
      <c r="E81" s="192"/>
      <c r="F81" s="134" t="s">
        <v>26</v>
      </c>
      <c r="G81" s="135"/>
      <c r="H81" s="135"/>
      <c r="I81" s="135">
        <f>'SO 23 SO 23.3 Pol'!G86</f>
        <v>0</v>
      </c>
      <c r="J81" s="131" t="str">
        <f>IF(I89=0,"",I81/I89*100)</f>
        <v/>
      </c>
    </row>
    <row r="82" spans="1:10" ht="36.75" customHeight="1" x14ac:dyDescent="0.2">
      <c r="A82" s="122"/>
      <c r="B82" s="127" t="s">
        <v>126</v>
      </c>
      <c r="C82" s="191" t="s">
        <v>127</v>
      </c>
      <c r="D82" s="192"/>
      <c r="E82" s="192"/>
      <c r="F82" s="134" t="s">
        <v>26</v>
      </c>
      <c r="G82" s="135"/>
      <c r="H82" s="135"/>
      <c r="I82" s="135">
        <f>'SO 23 SO 23.3 Pol'!G97</f>
        <v>0</v>
      </c>
      <c r="J82" s="131" t="str">
        <f>IF(I89=0,"",I82/I89*100)</f>
        <v/>
      </c>
    </row>
    <row r="83" spans="1:10" ht="36.75" customHeight="1" x14ac:dyDescent="0.2">
      <c r="A83" s="122"/>
      <c r="B83" s="127" t="s">
        <v>128</v>
      </c>
      <c r="C83" s="191" t="s">
        <v>129</v>
      </c>
      <c r="D83" s="192"/>
      <c r="E83" s="192"/>
      <c r="F83" s="134" t="s">
        <v>26</v>
      </c>
      <c r="G83" s="135"/>
      <c r="H83" s="135"/>
      <c r="I83" s="135">
        <f>'SO 23 SO 23.3 Pol'!G104</f>
        <v>0</v>
      </c>
      <c r="J83" s="131" t="str">
        <f>IF(I89=0,"",I83/I89*100)</f>
        <v/>
      </c>
    </row>
    <row r="84" spans="1:10" ht="36.75" customHeight="1" x14ac:dyDescent="0.2">
      <c r="A84" s="122"/>
      <c r="B84" s="127" t="s">
        <v>130</v>
      </c>
      <c r="C84" s="191" t="s">
        <v>131</v>
      </c>
      <c r="D84" s="192"/>
      <c r="E84" s="192"/>
      <c r="F84" s="134" t="s">
        <v>26</v>
      </c>
      <c r="G84" s="135"/>
      <c r="H84" s="135"/>
      <c r="I84" s="135">
        <f>'SO 23 SO 23.3 Pol'!G116</f>
        <v>0</v>
      </c>
      <c r="J84" s="131" t="str">
        <f>IF(I89=0,"",I84/I89*100)</f>
        <v/>
      </c>
    </row>
    <row r="85" spans="1:10" ht="36.75" customHeight="1" x14ac:dyDescent="0.2">
      <c r="A85" s="122"/>
      <c r="B85" s="127" t="s">
        <v>132</v>
      </c>
      <c r="C85" s="191" t="s">
        <v>133</v>
      </c>
      <c r="D85" s="192"/>
      <c r="E85" s="192"/>
      <c r="F85" s="134" t="s">
        <v>26</v>
      </c>
      <c r="G85" s="135"/>
      <c r="H85" s="135"/>
      <c r="I85" s="135">
        <f>'SO 23 SO 23.1 Pol'!G330+'SO 23 SO 23.3 Pol'!G118</f>
        <v>0</v>
      </c>
      <c r="J85" s="131" t="str">
        <f>IF(I89=0,"",I85/I89*100)</f>
        <v/>
      </c>
    </row>
    <row r="86" spans="1:10" ht="36.75" customHeight="1" x14ac:dyDescent="0.2">
      <c r="A86" s="122"/>
      <c r="B86" s="127" t="s">
        <v>120</v>
      </c>
      <c r="C86" s="191" t="s">
        <v>121</v>
      </c>
      <c r="D86" s="192"/>
      <c r="E86" s="192"/>
      <c r="F86" s="134" t="s">
        <v>134</v>
      </c>
      <c r="G86" s="135"/>
      <c r="H86" s="135"/>
      <c r="I86" s="135">
        <f>'SO 23 SO 23.1 Pol'!G332+'SO 23 SO 23.2 Pol'!G420</f>
        <v>0</v>
      </c>
      <c r="J86" s="131" t="str">
        <f>IF(I89=0,"",I86/I89*100)</f>
        <v/>
      </c>
    </row>
    <row r="87" spans="1:10" ht="36.75" customHeight="1" x14ac:dyDescent="0.2">
      <c r="A87" s="122"/>
      <c r="B87" s="127" t="s">
        <v>135</v>
      </c>
      <c r="C87" s="191" t="s">
        <v>27</v>
      </c>
      <c r="D87" s="192"/>
      <c r="E87" s="192"/>
      <c r="F87" s="134" t="s">
        <v>135</v>
      </c>
      <c r="G87" s="135"/>
      <c r="H87" s="135"/>
      <c r="I87" s="135">
        <f>'00 SO 00 Naklady'!G8</f>
        <v>0</v>
      </c>
      <c r="J87" s="131" t="str">
        <f>IF(I89=0,"",I87/I89*100)</f>
        <v/>
      </c>
    </row>
    <row r="88" spans="1:10" ht="36.75" customHeight="1" x14ac:dyDescent="0.2">
      <c r="A88" s="122"/>
      <c r="B88" s="127" t="s">
        <v>136</v>
      </c>
      <c r="C88" s="191" t="s">
        <v>28</v>
      </c>
      <c r="D88" s="192"/>
      <c r="E88" s="192"/>
      <c r="F88" s="134" t="s">
        <v>136</v>
      </c>
      <c r="G88" s="135"/>
      <c r="H88" s="135"/>
      <c r="I88" s="135">
        <f>'00 SO 00 Naklady'!G21</f>
        <v>0</v>
      </c>
      <c r="J88" s="131" t="str">
        <f>IF(I89=0,"",I88/I89*100)</f>
        <v/>
      </c>
    </row>
    <row r="89" spans="1:10" ht="25.5" customHeight="1" x14ac:dyDescent="0.2">
      <c r="A89" s="123"/>
      <c r="B89" s="128" t="s">
        <v>1</v>
      </c>
      <c r="C89" s="129"/>
      <c r="D89" s="130"/>
      <c r="E89" s="130"/>
      <c r="F89" s="136"/>
      <c r="G89" s="137"/>
      <c r="H89" s="137"/>
      <c r="I89" s="137">
        <f>SUM(I61:I88)</f>
        <v>0</v>
      </c>
      <c r="J89" s="132">
        <f>SUM(J61:J88)</f>
        <v>0</v>
      </c>
    </row>
    <row r="90" spans="1:10" x14ac:dyDescent="0.2">
      <c r="F90" s="86"/>
      <c r="G90" s="86"/>
      <c r="H90" s="86"/>
      <c r="I90" s="86"/>
      <c r="J90" s="133"/>
    </row>
    <row r="91" spans="1:10" x14ac:dyDescent="0.2">
      <c r="F91" s="86"/>
      <c r="G91" s="86"/>
      <c r="H91" s="86"/>
      <c r="I91" s="86"/>
      <c r="J91" s="133"/>
    </row>
    <row r="92" spans="1:10" x14ac:dyDescent="0.2">
      <c r="F92" s="86"/>
      <c r="G92" s="86"/>
      <c r="H92" s="86"/>
      <c r="I92" s="86"/>
      <c r="J92" s="133"/>
    </row>
  </sheetData>
  <sheetProtection algorithmName="SHA-512" hashValue="hiM8bzkeZlYlZukScedQC2rw+HBCcZ5M5273PMVr73Mkfhrp31RuSBf4aUgt2k6BSoRvwHbz3Bz+VmtQoEvY+w==" saltValue="x5ZJ03sCJY1IsjfWfL/NP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7:E87"/>
    <mergeCell ref="C88:E88"/>
    <mergeCell ref="C82:E82"/>
    <mergeCell ref="C83:E83"/>
    <mergeCell ref="C84:E84"/>
    <mergeCell ref="C85:E85"/>
    <mergeCell ref="C86:E8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49" t="s">
        <v>7</v>
      </c>
      <c r="B2" s="48"/>
      <c r="C2" s="244"/>
      <c r="D2" s="244"/>
      <c r="E2" s="244"/>
      <c r="F2" s="244"/>
      <c r="G2" s="245"/>
    </row>
    <row r="3" spans="1:7" ht="24.95" customHeight="1" x14ac:dyDescent="0.2">
      <c r="A3" s="49" t="s">
        <v>8</v>
      </c>
      <c r="B3" s="48"/>
      <c r="C3" s="244"/>
      <c r="D3" s="244"/>
      <c r="E3" s="244"/>
      <c r="F3" s="244"/>
      <c r="G3" s="245"/>
    </row>
    <row r="4" spans="1:7" ht="24.95" customHeight="1" x14ac:dyDescent="0.2">
      <c r="A4" s="49" t="s">
        <v>9</v>
      </c>
      <c r="B4" s="48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sheetProtection algorithmName="SHA-512" hashValue="hLt9mIaSF2v+rUi8yMeRSiaQXTpEWpwMo10q5VXRjpQ+d9501yc3qsHNG7IkiZ1f3ExRB2fvEOjfDSbg6GQNbA==" saltValue="EbCo4ttNiGMRFqG8zbnmV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F359F-D066-4963-B215-9091E77AD78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137</v>
      </c>
      <c r="B1" s="246"/>
      <c r="C1" s="246"/>
      <c r="D1" s="246"/>
      <c r="E1" s="246"/>
      <c r="F1" s="246"/>
      <c r="G1" s="246"/>
      <c r="AG1" t="s">
        <v>138</v>
      </c>
    </row>
    <row r="2" spans="1:60" ht="24.95" customHeight="1" x14ac:dyDescent="0.2">
      <c r="A2" s="139" t="s">
        <v>7</v>
      </c>
      <c r="B2" s="48" t="s">
        <v>43</v>
      </c>
      <c r="C2" s="247" t="s">
        <v>44</v>
      </c>
      <c r="D2" s="248"/>
      <c r="E2" s="248"/>
      <c r="F2" s="248"/>
      <c r="G2" s="249"/>
      <c r="AG2" t="s">
        <v>139</v>
      </c>
    </row>
    <row r="3" spans="1:60" ht="24.95" customHeight="1" x14ac:dyDescent="0.2">
      <c r="A3" s="139" t="s">
        <v>8</v>
      </c>
      <c r="B3" s="48" t="s">
        <v>140</v>
      </c>
      <c r="C3" s="247" t="s">
        <v>60</v>
      </c>
      <c r="D3" s="248"/>
      <c r="E3" s="248"/>
      <c r="F3" s="248"/>
      <c r="G3" s="249"/>
      <c r="AC3" s="120" t="s">
        <v>141</v>
      </c>
      <c r="AG3" t="s">
        <v>142</v>
      </c>
    </row>
    <row r="4" spans="1:60" ht="24.95" customHeight="1" x14ac:dyDescent="0.2">
      <c r="A4" s="140" t="s">
        <v>9</v>
      </c>
      <c r="B4" s="141" t="s">
        <v>59</v>
      </c>
      <c r="C4" s="250" t="s">
        <v>60</v>
      </c>
      <c r="D4" s="251"/>
      <c r="E4" s="251"/>
      <c r="F4" s="251"/>
      <c r="G4" s="252"/>
      <c r="AG4" t="s">
        <v>143</v>
      </c>
    </row>
    <row r="5" spans="1:60" x14ac:dyDescent="0.2">
      <c r="D5" s="10"/>
    </row>
    <row r="6" spans="1:60" ht="38.25" x14ac:dyDescent="0.2">
      <c r="A6" s="143" t="s">
        <v>144</v>
      </c>
      <c r="B6" s="145" t="s">
        <v>145</v>
      </c>
      <c r="C6" s="145" t="s">
        <v>146</v>
      </c>
      <c r="D6" s="144" t="s">
        <v>147</v>
      </c>
      <c r="E6" s="143" t="s">
        <v>148</v>
      </c>
      <c r="F6" s="142" t="s">
        <v>149</v>
      </c>
      <c r="G6" s="143" t="s">
        <v>29</v>
      </c>
      <c r="H6" s="146" t="s">
        <v>30</v>
      </c>
      <c r="I6" s="146" t="s">
        <v>150</v>
      </c>
      <c r="J6" s="146" t="s">
        <v>31</v>
      </c>
      <c r="K6" s="146" t="s">
        <v>151</v>
      </c>
      <c r="L6" s="146" t="s">
        <v>152</v>
      </c>
      <c r="M6" s="146" t="s">
        <v>153</v>
      </c>
      <c r="N6" s="146" t="s">
        <v>154</v>
      </c>
      <c r="O6" s="146" t="s">
        <v>155</v>
      </c>
      <c r="P6" s="146" t="s">
        <v>156</v>
      </c>
      <c r="Q6" s="146" t="s">
        <v>157</v>
      </c>
      <c r="R6" s="146" t="s">
        <v>158</v>
      </c>
      <c r="S6" s="146" t="s">
        <v>159</v>
      </c>
      <c r="T6" s="146" t="s">
        <v>160</v>
      </c>
      <c r="U6" s="146" t="s">
        <v>161</v>
      </c>
      <c r="V6" s="146" t="s">
        <v>162</v>
      </c>
      <c r="W6" s="146" t="s">
        <v>163</v>
      </c>
      <c r="X6" s="146" t="s">
        <v>164</v>
      </c>
      <c r="Y6" s="146" t="s">
        <v>165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166</v>
      </c>
      <c r="B8" s="162" t="s">
        <v>135</v>
      </c>
      <c r="C8" s="182" t="s">
        <v>27</v>
      </c>
      <c r="D8" s="163"/>
      <c r="E8" s="164"/>
      <c r="F8" s="165"/>
      <c r="G8" s="165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4"/>
      <c r="O8" s="164">
        <f>SUM(O9:O20)</f>
        <v>0</v>
      </c>
      <c r="P8" s="164"/>
      <c r="Q8" s="164">
        <f>SUM(Q9:Q20)</f>
        <v>0</v>
      </c>
      <c r="R8" s="165"/>
      <c r="S8" s="165"/>
      <c r="T8" s="166"/>
      <c r="U8" s="160"/>
      <c r="V8" s="160">
        <f>SUM(V9:V20)</f>
        <v>0</v>
      </c>
      <c r="W8" s="160"/>
      <c r="X8" s="160"/>
      <c r="Y8" s="160"/>
      <c r="AG8" t="s">
        <v>167</v>
      </c>
    </row>
    <row r="9" spans="1:60" outlineLevel="1" x14ac:dyDescent="0.2">
      <c r="A9" s="175">
        <v>1</v>
      </c>
      <c r="B9" s="176" t="s">
        <v>168</v>
      </c>
      <c r="C9" s="183" t="s">
        <v>169</v>
      </c>
      <c r="D9" s="177" t="s">
        <v>170</v>
      </c>
      <c r="E9" s="178">
        <v>1</v>
      </c>
      <c r="F9" s="179"/>
      <c r="G9" s="180">
        <f t="shared" ref="G9:G18" si="0">ROUND(E9*F9,2)</f>
        <v>0</v>
      </c>
      <c r="H9" s="179"/>
      <c r="I9" s="180">
        <f t="shared" ref="I9:I18" si="1">ROUND(E9*H9,2)</f>
        <v>0</v>
      </c>
      <c r="J9" s="179"/>
      <c r="K9" s="180">
        <f t="shared" ref="K9:K18" si="2">ROUND(E9*J9,2)</f>
        <v>0</v>
      </c>
      <c r="L9" s="180">
        <v>21</v>
      </c>
      <c r="M9" s="180">
        <f t="shared" ref="M9:M18" si="3">G9*(1+L9/100)</f>
        <v>0</v>
      </c>
      <c r="N9" s="178">
        <v>0</v>
      </c>
      <c r="O9" s="178">
        <f t="shared" ref="O9:O18" si="4">ROUND(E9*N9,2)</f>
        <v>0</v>
      </c>
      <c r="P9" s="178">
        <v>0</v>
      </c>
      <c r="Q9" s="178">
        <f t="shared" ref="Q9:Q18" si="5">ROUND(E9*P9,2)</f>
        <v>0</v>
      </c>
      <c r="R9" s="180"/>
      <c r="S9" s="180" t="s">
        <v>171</v>
      </c>
      <c r="T9" s="181" t="s">
        <v>172</v>
      </c>
      <c r="U9" s="157">
        <v>0</v>
      </c>
      <c r="V9" s="157">
        <f t="shared" ref="V9:V18" si="6">ROUND(E9*U9,2)</f>
        <v>0</v>
      </c>
      <c r="W9" s="157"/>
      <c r="X9" s="157" t="s">
        <v>173</v>
      </c>
      <c r="Y9" s="157" t="s">
        <v>174</v>
      </c>
      <c r="Z9" s="147"/>
      <c r="AA9" s="147"/>
      <c r="AB9" s="147"/>
      <c r="AC9" s="147"/>
      <c r="AD9" s="147"/>
      <c r="AE9" s="147"/>
      <c r="AF9" s="147"/>
      <c r="AG9" s="147" t="s">
        <v>175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176</v>
      </c>
      <c r="C10" s="183" t="s">
        <v>177</v>
      </c>
      <c r="D10" s="177" t="s">
        <v>170</v>
      </c>
      <c r="E10" s="178">
        <v>1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21</v>
      </c>
      <c r="M10" s="180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80"/>
      <c r="S10" s="180" t="s">
        <v>178</v>
      </c>
      <c r="T10" s="181" t="s">
        <v>172</v>
      </c>
      <c r="U10" s="157">
        <v>0</v>
      </c>
      <c r="V10" s="157">
        <f t="shared" si="6"/>
        <v>0</v>
      </c>
      <c r="W10" s="157"/>
      <c r="X10" s="157" t="s">
        <v>173</v>
      </c>
      <c r="Y10" s="157" t="s">
        <v>174</v>
      </c>
      <c r="Z10" s="147"/>
      <c r="AA10" s="147"/>
      <c r="AB10" s="147"/>
      <c r="AC10" s="147"/>
      <c r="AD10" s="147"/>
      <c r="AE10" s="147"/>
      <c r="AF10" s="147"/>
      <c r="AG10" s="147" t="s">
        <v>179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180</v>
      </c>
      <c r="C11" s="183" t="s">
        <v>181</v>
      </c>
      <c r="D11" s="177" t="s">
        <v>170</v>
      </c>
      <c r="E11" s="178">
        <v>1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21</v>
      </c>
      <c r="M11" s="180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80"/>
      <c r="S11" s="180" t="s">
        <v>178</v>
      </c>
      <c r="T11" s="181" t="s">
        <v>172</v>
      </c>
      <c r="U11" s="157">
        <v>0</v>
      </c>
      <c r="V11" s="157">
        <f t="shared" si="6"/>
        <v>0</v>
      </c>
      <c r="W11" s="157"/>
      <c r="X11" s="157" t="s">
        <v>173</v>
      </c>
      <c r="Y11" s="157" t="s">
        <v>174</v>
      </c>
      <c r="Z11" s="147"/>
      <c r="AA11" s="147"/>
      <c r="AB11" s="147"/>
      <c r="AC11" s="147"/>
      <c r="AD11" s="147"/>
      <c r="AE11" s="147"/>
      <c r="AF11" s="147"/>
      <c r="AG11" s="147" t="s">
        <v>179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182</v>
      </c>
      <c r="C12" s="183" t="s">
        <v>183</v>
      </c>
      <c r="D12" s="177" t="s">
        <v>170</v>
      </c>
      <c r="E12" s="178">
        <v>1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21</v>
      </c>
      <c r="M12" s="180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80"/>
      <c r="S12" s="180" t="s">
        <v>171</v>
      </c>
      <c r="T12" s="181" t="s">
        <v>172</v>
      </c>
      <c r="U12" s="157">
        <v>0</v>
      </c>
      <c r="V12" s="157">
        <f t="shared" si="6"/>
        <v>0</v>
      </c>
      <c r="W12" s="157"/>
      <c r="X12" s="157" t="s">
        <v>173</v>
      </c>
      <c r="Y12" s="157" t="s">
        <v>174</v>
      </c>
      <c r="Z12" s="147"/>
      <c r="AA12" s="147"/>
      <c r="AB12" s="147"/>
      <c r="AC12" s="147"/>
      <c r="AD12" s="147"/>
      <c r="AE12" s="147"/>
      <c r="AF12" s="147"/>
      <c r="AG12" s="147" t="s">
        <v>175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184</v>
      </c>
      <c r="C13" s="183" t="s">
        <v>185</v>
      </c>
      <c r="D13" s="177" t="s">
        <v>170</v>
      </c>
      <c r="E13" s="178">
        <v>1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21</v>
      </c>
      <c r="M13" s="180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80"/>
      <c r="S13" s="180" t="s">
        <v>171</v>
      </c>
      <c r="T13" s="181" t="s">
        <v>172</v>
      </c>
      <c r="U13" s="157">
        <v>0</v>
      </c>
      <c r="V13" s="157">
        <f t="shared" si="6"/>
        <v>0</v>
      </c>
      <c r="W13" s="157"/>
      <c r="X13" s="157" t="s">
        <v>173</v>
      </c>
      <c r="Y13" s="157" t="s">
        <v>174</v>
      </c>
      <c r="Z13" s="147"/>
      <c r="AA13" s="147"/>
      <c r="AB13" s="147"/>
      <c r="AC13" s="147"/>
      <c r="AD13" s="147"/>
      <c r="AE13" s="147"/>
      <c r="AF13" s="147"/>
      <c r="AG13" s="147" t="s">
        <v>175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186</v>
      </c>
      <c r="C14" s="183" t="s">
        <v>187</v>
      </c>
      <c r="D14" s="177" t="s">
        <v>170</v>
      </c>
      <c r="E14" s="178">
        <v>1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21</v>
      </c>
      <c r="M14" s="180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80"/>
      <c r="S14" s="180" t="s">
        <v>171</v>
      </c>
      <c r="T14" s="181" t="s">
        <v>172</v>
      </c>
      <c r="U14" s="157">
        <v>0</v>
      </c>
      <c r="V14" s="157">
        <f t="shared" si="6"/>
        <v>0</v>
      </c>
      <c r="W14" s="157"/>
      <c r="X14" s="157" t="s">
        <v>173</v>
      </c>
      <c r="Y14" s="157" t="s">
        <v>174</v>
      </c>
      <c r="Z14" s="147"/>
      <c r="AA14" s="147"/>
      <c r="AB14" s="147"/>
      <c r="AC14" s="147"/>
      <c r="AD14" s="147"/>
      <c r="AE14" s="147"/>
      <c r="AF14" s="147"/>
      <c r="AG14" s="147" t="s">
        <v>175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188</v>
      </c>
      <c r="C15" s="183" t="s">
        <v>189</v>
      </c>
      <c r="D15" s="177" t="s">
        <v>170</v>
      </c>
      <c r="E15" s="178">
        <v>1</v>
      </c>
      <c r="F15" s="179"/>
      <c r="G15" s="180">
        <f t="shared" si="0"/>
        <v>0</v>
      </c>
      <c r="H15" s="179"/>
      <c r="I15" s="180">
        <f t="shared" si="1"/>
        <v>0</v>
      </c>
      <c r="J15" s="179"/>
      <c r="K15" s="180">
        <f t="shared" si="2"/>
        <v>0</v>
      </c>
      <c r="L15" s="180">
        <v>21</v>
      </c>
      <c r="M15" s="180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80"/>
      <c r="S15" s="180" t="s">
        <v>178</v>
      </c>
      <c r="T15" s="181" t="s">
        <v>172</v>
      </c>
      <c r="U15" s="157">
        <v>0</v>
      </c>
      <c r="V15" s="157">
        <f t="shared" si="6"/>
        <v>0</v>
      </c>
      <c r="W15" s="157"/>
      <c r="X15" s="157" t="s">
        <v>173</v>
      </c>
      <c r="Y15" s="157" t="s">
        <v>174</v>
      </c>
      <c r="Z15" s="147"/>
      <c r="AA15" s="147"/>
      <c r="AB15" s="147"/>
      <c r="AC15" s="147"/>
      <c r="AD15" s="147"/>
      <c r="AE15" s="147"/>
      <c r="AF15" s="147"/>
      <c r="AG15" s="147" t="s">
        <v>179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190</v>
      </c>
      <c r="C16" s="183" t="s">
        <v>191</v>
      </c>
      <c r="D16" s="177" t="s">
        <v>170</v>
      </c>
      <c r="E16" s="178">
        <v>1</v>
      </c>
      <c r="F16" s="179"/>
      <c r="G16" s="180">
        <f t="shared" si="0"/>
        <v>0</v>
      </c>
      <c r="H16" s="179"/>
      <c r="I16" s="180">
        <f t="shared" si="1"/>
        <v>0</v>
      </c>
      <c r="J16" s="179"/>
      <c r="K16" s="180">
        <f t="shared" si="2"/>
        <v>0</v>
      </c>
      <c r="L16" s="180">
        <v>21</v>
      </c>
      <c r="M16" s="180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80"/>
      <c r="S16" s="180" t="s">
        <v>178</v>
      </c>
      <c r="T16" s="181" t="s">
        <v>172</v>
      </c>
      <c r="U16" s="157">
        <v>0</v>
      </c>
      <c r="V16" s="157">
        <f t="shared" si="6"/>
        <v>0</v>
      </c>
      <c r="W16" s="157"/>
      <c r="X16" s="157" t="s">
        <v>173</v>
      </c>
      <c r="Y16" s="157" t="s">
        <v>174</v>
      </c>
      <c r="Z16" s="147"/>
      <c r="AA16" s="147"/>
      <c r="AB16" s="147"/>
      <c r="AC16" s="147"/>
      <c r="AD16" s="147"/>
      <c r="AE16" s="147"/>
      <c r="AF16" s="147"/>
      <c r="AG16" s="147" t="s">
        <v>179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9</v>
      </c>
      <c r="B17" s="176" t="s">
        <v>192</v>
      </c>
      <c r="C17" s="183" t="s">
        <v>193</v>
      </c>
      <c r="D17" s="177" t="s">
        <v>170</v>
      </c>
      <c r="E17" s="178">
        <v>1</v>
      </c>
      <c r="F17" s="179"/>
      <c r="G17" s="180">
        <f t="shared" si="0"/>
        <v>0</v>
      </c>
      <c r="H17" s="179"/>
      <c r="I17" s="180">
        <f t="shared" si="1"/>
        <v>0</v>
      </c>
      <c r="J17" s="179"/>
      <c r="K17" s="180">
        <f t="shared" si="2"/>
        <v>0</v>
      </c>
      <c r="L17" s="180">
        <v>21</v>
      </c>
      <c r="M17" s="180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80"/>
      <c r="S17" s="180" t="s">
        <v>178</v>
      </c>
      <c r="T17" s="181" t="s">
        <v>172</v>
      </c>
      <c r="U17" s="157">
        <v>0</v>
      </c>
      <c r="V17" s="157">
        <f t="shared" si="6"/>
        <v>0</v>
      </c>
      <c r="W17" s="157"/>
      <c r="X17" s="157" t="s">
        <v>173</v>
      </c>
      <c r="Y17" s="157" t="s">
        <v>174</v>
      </c>
      <c r="Z17" s="147"/>
      <c r="AA17" s="147"/>
      <c r="AB17" s="147"/>
      <c r="AC17" s="147"/>
      <c r="AD17" s="147"/>
      <c r="AE17" s="147"/>
      <c r="AF17" s="147"/>
      <c r="AG17" s="147" t="s">
        <v>179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8">
        <v>10</v>
      </c>
      <c r="B18" s="169" t="s">
        <v>194</v>
      </c>
      <c r="C18" s="184" t="s">
        <v>195</v>
      </c>
      <c r="D18" s="170" t="s">
        <v>170</v>
      </c>
      <c r="E18" s="171">
        <v>1</v>
      </c>
      <c r="F18" s="172"/>
      <c r="G18" s="173">
        <f t="shared" si="0"/>
        <v>0</v>
      </c>
      <c r="H18" s="172"/>
      <c r="I18" s="173">
        <f t="shared" si="1"/>
        <v>0</v>
      </c>
      <c r="J18" s="172"/>
      <c r="K18" s="173">
        <f t="shared" si="2"/>
        <v>0</v>
      </c>
      <c r="L18" s="173">
        <v>21</v>
      </c>
      <c r="M18" s="173">
        <f t="shared" si="3"/>
        <v>0</v>
      </c>
      <c r="N18" s="171">
        <v>0</v>
      </c>
      <c r="O18" s="171">
        <f t="shared" si="4"/>
        <v>0</v>
      </c>
      <c r="P18" s="171">
        <v>0</v>
      </c>
      <c r="Q18" s="171">
        <f t="shared" si="5"/>
        <v>0</v>
      </c>
      <c r="R18" s="173"/>
      <c r="S18" s="173" t="s">
        <v>171</v>
      </c>
      <c r="T18" s="174" t="s">
        <v>172</v>
      </c>
      <c r="U18" s="157">
        <v>0</v>
      </c>
      <c r="V18" s="157">
        <f t="shared" si="6"/>
        <v>0</v>
      </c>
      <c r="W18" s="157"/>
      <c r="X18" s="157" t="s">
        <v>173</v>
      </c>
      <c r="Y18" s="157" t="s">
        <v>174</v>
      </c>
      <c r="Z18" s="147"/>
      <c r="AA18" s="147"/>
      <c r="AB18" s="147"/>
      <c r="AC18" s="147"/>
      <c r="AD18" s="147"/>
      <c r="AE18" s="147"/>
      <c r="AF18" s="147"/>
      <c r="AG18" s="147" t="s">
        <v>175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5" t="s">
        <v>196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197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5" t="s">
        <v>198</v>
      </c>
      <c r="D20" s="158"/>
      <c r="E20" s="159">
        <v>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197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1" t="s">
        <v>166</v>
      </c>
      <c r="B21" s="162" t="s">
        <v>136</v>
      </c>
      <c r="C21" s="182" t="s">
        <v>28</v>
      </c>
      <c r="D21" s="163"/>
      <c r="E21" s="164"/>
      <c r="F21" s="165"/>
      <c r="G21" s="165">
        <f>SUMIF(AG22:AG28,"&lt;&gt;NOR",G22:G28)</f>
        <v>0</v>
      </c>
      <c r="H21" s="165"/>
      <c r="I21" s="165">
        <f>SUM(I22:I28)</f>
        <v>0</v>
      </c>
      <c r="J21" s="165"/>
      <c r="K21" s="165">
        <f>SUM(K22:K28)</f>
        <v>0</v>
      </c>
      <c r="L21" s="165"/>
      <c r="M21" s="165">
        <f>SUM(M22:M28)</f>
        <v>0</v>
      </c>
      <c r="N21" s="164"/>
      <c r="O21" s="164">
        <f>SUM(O22:O28)</f>
        <v>0</v>
      </c>
      <c r="P21" s="164"/>
      <c r="Q21" s="164">
        <f>SUM(Q22:Q28)</f>
        <v>0</v>
      </c>
      <c r="R21" s="165"/>
      <c r="S21" s="165"/>
      <c r="T21" s="166"/>
      <c r="U21" s="160"/>
      <c r="V21" s="160">
        <f>SUM(V22:V28)</f>
        <v>0</v>
      </c>
      <c r="W21" s="160"/>
      <c r="X21" s="160"/>
      <c r="Y21" s="160"/>
      <c r="AG21" t="s">
        <v>167</v>
      </c>
    </row>
    <row r="22" spans="1:60" outlineLevel="1" x14ac:dyDescent="0.2">
      <c r="A22" s="175">
        <v>11</v>
      </c>
      <c r="B22" s="176" t="s">
        <v>199</v>
      </c>
      <c r="C22" s="183" t="s">
        <v>200</v>
      </c>
      <c r="D22" s="177" t="s">
        <v>170</v>
      </c>
      <c r="E22" s="178">
        <v>1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80"/>
      <c r="S22" s="180" t="s">
        <v>171</v>
      </c>
      <c r="T22" s="181" t="s">
        <v>172</v>
      </c>
      <c r="U22" s="157">
        <v>0</v>
      </c>
      <c r="V22" s="157">
        <f>ROUND(E22*U22,2)</f>
        <v>0</v>
      </c>
      <c r="W22" s="157"/>
      <c r="X22" s="157" t="s">
        <v>173</v>
      </c>
      <c r="Y22" s="157" t="s">
        <v>174</v>
      </c>
      <c r="Z22" s="147"/>
      <c r="AA22" s="147"/>
      <c r="AB22" s="147"/>
      <c r="AC22" s="147"/>
      <c r="AD22" s="147"/>
      <c r="AE22" s="147"/>
      <c r="AF22" s="147"/>
      <c r="AG22" s="147" t="s">
        <v>175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12</v>
      </c>
      <c r="B23" s="176" t="s">
        <v>201</v>
      </c>
      <c r="C23" s="183" t="s">
        <v>202</v>
      </c>
      <c r="D23" s="177" t="s">
        <v>170</v>
      </c>
      <c r="E23" s="178">
        <v>1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80"/>
      <c r="S23" s="180" t="s">
        <v>171</v>
      </c>
      <c r="T23" s="181" t="s">
        <v>172</v>
      </c>
      <c r="U23" s="157">
        <v>0</v>
      </c>
      <c r="V23" s="157">
        <f>ROUND(E23*U23,2)</f>
        <v>0</v>
      </c>
      <c r="W23" s="157"/>
      <c r="X23" s="157" t="s">
        <v>173</v>
      </c>
      <c r="Y23" s="157" t="s">
        <v>174</v>
      </c>
      <c r="Z23" s="147"/>
      <c r="AA23" s="147"/>
      <c r="AB23" s="147"/>
      <c r="AC23" s="147"/>
      <c r="AD23" s="147"/>
      <c r="AE23" s="147"/>
      <c r="AF23" s="147"/>
      <c r="AG23" s="147" t="s">
        <v>175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13</v>
      </c>
      <c r="B24" s="176" t="s">
        <v>203</v>
      </c>
      <c r="C24" s="183" t="s">
        <v>204</v>
      </c>
      <c r="D24" s="177" t="s">
        <v>170</v>
      </c>
      <c r="E24" s="178">
        <v>1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80"/>
      <c r="S24" s="180" t="s">
        <v>178</v>
      </c>
      <c r="T24" s="181" t="s">
        <v>172</v>
      </c>
      <c r="U24" s="157">
        <v>0</v>
      </c>
      <c r="V24" s="157">
        <f>ROUND(E24*U24,2)</f>
        <v>0</v>
      </c>
      <c r="W24" s="157"/>
      <c r="X24" s="157" t="s">
        <v>173</v>
      </c>
      <c r="Y24" s="157" t="s">
        <v>174</v>
      </c>
      <c r="Z24" s="147"/>
      <c r="AA24" s="147"/>
      <c r="AB24" s="147"/>
      <c r="AC24" s="147"/>
      <c r="AD24" s="147"/>
      <c r="AE24" s="147"/>
      <c r="AF24" s="147"/>
      <c r="AG24" s="147" t="s">
        <v>179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14</v>
      </c>
      <c r="B25" s="169" t="s">
        <v>205</v>
      </c>
      <c r="C25" s="184" t="s">
        <v>206</v>
      </c>
      <c r="D25" s="170" t="s">
        <v>170</v>
      </c>
      <c r="E25" s="171">
        <v>1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178</v>
      </c>
      <c r="T25" s="174" t="s">
        <v>172</v>
      </c>
      <c r="U25" s="157">
        <v>0</v>
      </c>
      <c r="V25" s="157">
        <f>ROUND(E25*U25,2)</f>
        <v>0</v>
      </c>
      <c r="W25" s="157"/>
      <c r="X25" s="157" t="s">
        <v>173</v>
      </c>
      <c r="Y25" s="157" t="s">
        <v>174</v>
      </c>
      <c r="Z25" s="147"/>
      <c r="AA25" s="147"/>
      <c r="AB25" s="147"/>
      <c r="AC25" s="147"/>
      <c r="AD25" s="147"/>
      <c r="AE25" s="147"/>
      <c r="AF25" s="147"/>
      <c r="AG25" s="147" t="s">
        <v>179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5" t="s">
        <v>207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197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5" t="s">
        <v>198</v>
      </c>
      <c r="D27" s="158"/>
      <c r="E27" s="159">
        <v>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197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8">
        <v>15</v>
      </c>
      <c r="B28" s="169" t="s">
        <v>208</v>
      </c>
      <c r="C28" s="184" t="s">
        <v>209</v>
      </c>
      <c r="D28" s="170" t="s">
        <v>170</v>
      </c>
      <c r="E28" s="171">
        <v>1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178</v>
      </c>
      <c r="T28" s="174" t="s">
        <v>172</v>
      </c>
      <c r="U28" s="157">
        <v>0</v>
      </c>
      <c r="V28" s="157">
        <f>ROUND(E28*U28,2)</f>
        <v>0</v>
      </c>
      <c r="W28" s="157"/>
      <c r="X28" s="157" t="s">
        <v>173</v>
      </c>
      <c r="Y28" s="157" t="s">
        <v>174</v>
      </c>
      <c r="Z28" s="147"/>
      <c r="AA28" s="147"/>
      <c r="AB28" s="147"/>
      <c r="AC28" s="147"/>
      <c r="AD28" s="147"/>
      <c r="AE28" s="147"/>
      <c r="AF28" s="147"/>
      <c r="AG28" s="147" t="s">
        <v>179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3"/>
      <c r="B29" s="4"/>
      <c r="C29" s="186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15</v>
      </c>
      <c r="AF29">
        <v>21</v>
      </c>
      <c r="AG29" t="s">
        <v>152</v>
      </c>
    </row>
    <row r="30" spans="1:60" x14ac:dyDescent="0.2">
      <c r="A30" s="150"/>
      <c r="B30" s="151" t="s">
        <v>29</v>
      </c>
      <c r="C30" s="187"/>
      <c r="D30" s="152"/>
      <c r="E30" s="153"/>
      <c r="F30" s="153"/>
      <c r="G30" s="167">
        <f>G8+G21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210</v>
      </c>
    </row>
    <row r="31" spans="1:60" x14ac:dyDescent="0.2">
      <c r="C31" s="188"/>
      <c r="D31" s="10"/>
      <c r="AG31" t="s">
        <v>211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6PYHicMy7bc8rtCDli2Lx8MtA81xnrR25VNDKFQuC0KrGe+bhr9mMWnODNK3AYL/jxgcPDHAHNGwfMlUFTOyA==" saltValue="2Y/fSvGoGkbXW81wCLo/K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04D0-58A8-4A04-888D-F3353C05767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212</v>
      </c>
      <c r="B1" s="246"/>
      <c r="C1" s="246"/>
      <c r="D1" s="246"/>
      <c r="E1" s="246"/>
      <c r="F1" s="246"/>
      <c r="G1" s="246"/>
      <c r="AG1" t="s">
        <v>138</v>
      </c>
    </row>
    <row r="2" spans="1:60" ht="24.95" customHeight="1" x14ac:dyDescent="0.2">
      <c r="A2" s="139" t="s">
        <v>7</v>
      </c>
      <c r="B2" s="48" t="s">
        <v>43</v>
      </c>
      <c r="C2" s="247" t="s">
        <v>44</v>
      </c>
      <c r="D2" s="248"/>
      <c r="E2" s="248"/>
      <c r="F2" s="248"/>
      <c r="G2" s="249"/>
      <c r="AG2" t="s">
        <v>139</v>
      </c>
    </row>
    <row r="3" spans="1:60" ht="24.95" customHeight="1" x14ac:dyDescent="0.2">
      <c r="A3" s="139" t="s">
        <v>8</v>
      </c>
      <c r="B3" s="48" t="s">
        <v>62</v>
      </c>
      <c r="C3" s="247" t="s">
        <v>63</v>
      </c>
      <c r="D3" s="248"/>
      <c r="E3" s="248"/>
      <c r="F3" s="248"/>
      <c r="G3" s="249"/>
      <c r="AC3" s="120" t="s">
        <v>139</v>
      </c>
      <c r="AG3" t="s">
        <v>142</v>
      </c>
    </row>
    <row r="4" spans="1:60" ht="24.95" customHeight="1" x14ac:dyDescent="0.2">
      <c r="A4" s="140" t="s">
        <v>9</v>
      </c>
      <c r="B4" s="141" t="s">
        <v>64</v>
      </c>
      <c r="C4" s="250" t="s">
        <v>65</v>
      </c>
      <c r="D4" s="251"/>
      <c r="E4" s="251"/>
      <c r="F4" s="251"/>
      <c r="G4" s="252"/>
      <c r="AG4" t="s">
        <v>143</v>
      </c>
    </row>
    <row r="5" spans="1:60" x14ac:dyDescent="0.2">
      <c r="D5" s="10"/>
    </row>
    <row r="6" spans="1:60" ht="38.25" x14ac:dyDescent="0.2">
      <c r="A6" s="143" t="s">
        <v>144</v>
      </c>
      <c r="B6" s="145" t="s">
        <v>145</v>
      </c>
      <c r="C6" s="145" t="s">
        <v>146</v>
      </c>
      <c r="D6" s="144" t="s">
        <v>147</v>
      </c>
      <c r="E6" s="143" t="s">
        <v>148</v>
      </c>
      <c r="F6" s="142" t="s">
        <v>149</v>
      </c>
      <c r="G6" s="143" t="s">
        <v>29</v>
      </c>
      <c r="H6" s="146" t="s">
        <v>30</v>
      </c>
      <c r="I6" s="146" t="s">
        <v>150</v>
      </c>
      <c r="J6" s="146" t="s">
        <v>31</v>
      </c>
      <c r="K6" s="146" t="s">
        <v>151</v>
      </c>
      <c r="L6" s="146" t="s">
        <v>152</v>
      </c>
      <c r="M6" s="146" t="s">
        <v>153</v>
      </c>
      <c r="N6" s="146" t="s">
        <v>154</v>
      </c>
      <c r="O6" s="146" t="s">
        <v>155</v>
      </c>
      <c r="P6" s="146" t="s">
        <v>156</v>
      </c>
      <c r="Q6" s="146" t="s">
        <v>157</v>
      </c>
      <c r="R6" s="146" t="s">
        <v>158</v>
      </c>
      <c r="S6" s="146" t="s">
        <v>159</v>
      </c>
      <c r="T6" s="146" t="s">
        <v>160</v>
      </c>
      <c r="U6" s="146" t="s">
        <v>161</v>
      </c>
      <c r="V6" s="146" t="s">
        <v>162</v>
      </c>
      <c r="W6" s="146" t="s">
        <v>163</v>
      </c>
      <c r="X6" s="146" t="s">
        <v>164</v>
      </c>
      <c r="Y6" s="146" t="s">
        <v>165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166</v>
      </c>
      <c r="B8" s="162" t="s">
        <v>84</v>
      </c>
      <c r="C8" s="182" t="s">
        <v>85</v>
      </c>
      <c r="D8" s="163"/>
      <c r="E8" s="164"/>
      <c r="F8" s="165"/>
      <c r="G8" s="165">
        <f>SUMIF(AG9:AG94,"&lt;&gt;NOR",G9:G94)</f>
        <v>0</v>
      </c>
      <c r="H8" s="165"/>
      <c r="I8" s="165">
        <f>SUM(I9:I94)</f>
        <v>0</v>
      </c>
      <c r="J8" s="165"/>
      <c r="K8" s="165">
        <f>SUM(K9:K94)</f>
        <v>0</v>
      </c>
      <c r="L8" s="165"/>
      <c r="M8" s="165">
        <f>SUM(M9:M94)</f>
        <v>0</v>
      </c>
      <c r="N8" s="164"/>
      <c r="O8" s="164">
        <f>SUM(O9:O94)</f>
        <v>63.43</v>
      </c>
      <c r="P8" s="164"/>
      <c r="Q8" s="164">
        <f>SUM(Q9:Q94)</f>
        <v>0.54</v>
      </c>
      <c r="R8" s="165"/>
      <c r="S8" s="165"/>
      <c r="T8" s="166"/>
      <c r="U8" s="160"/>
      <c r="V8" s="160">
        <f>SUM(V9:V94)</f>
        <v>0</v>
      </c>
      <c r="W8" s="160"/>
      <c r="X8" s="160"/>
      <c r="Y8" s="160"/>
      <c r="AG8" t="s">
        <v>167</v>
      </c>
    </row>
    <row r="9" spans="1:60" outlineLevel="1" x14ac:dyDescent="0.2">
      <c r="A9" s="168">
        <v>1</v>
      </c>
      <c r="B9" s="169" t="s">
        <v>213</v>
      </c>
      <c r="C9" s="184" t="s">
        <v>214</v>
      </c>
      <c r="D9" s="170" t="s">
        <v>215</v>
      </c>
      <c r="E9" s="171">
        <v>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0.27</v>
      </c>
      <c r="Q9" s="171">
        <f>ROUND(E9*P9,2)</f>
        <v>0.54</v>
      </c>
      <c r="R9" s="173" t="s">
        <v>216</v>
      </c>
      <c r="S9" s="173" t="s">
        <v>178</v>
      </c>
      <c r="T9" s="174" t="s">
        <v>217</v>
      </c>
      <c r="U9" s="157">
        <v>0</v>
      </c>
      <c r="V9" s="157">
        <f>ROUND(E9*U9,2)</f>
        <v>0</v>
      </c>
      <c r="W9" s="157"/>
      <c r="X9" s="157" t="s">
        <v>218</v>
      </c>
      <c r="Y9" s="157" t="s">
        <v>174</v>
      </c>
      <c r="Z9" s="147"/>
      <c r="AA9" s="147"/>
      <c r="AB9" s="147"/>
      <c r="AC9" s="147"/>
      <c r="AD9" s="147"/>
      <c r="AE9" s="147"/>
      <c r="AF9" s="147"/>
      <c r="AG9" s="147" t="s">
        <v>219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3" t="s">
        <v>220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221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9" t="str">
        <f>C10</f>
        <v>s vybouráním lože, s přemístěním hmot na skládku na vzdálenost do 3 m nebo naložením na dopravní prostředek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2</v>
      </c>
      <c r="B11" s="169" t="s">
        <v>222</v>
      </c>
      <c r="C11" s="184" t="s">
        <v>223</v>
      </c>
      <c r="D11" s="170" t="s">
        <v>224</v>
      </c>
      <c r="E11" s="171">
        <v>1.4950000000000001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 t="s">
        <v>225</v>
      </c>
      <c r="S11" s="173" t="s">
        <v>178</v>
      </c>
      <c r="T11" s="174" t="s">
        <v>217</v>
      </c>
      <c r="U11" s="157">
        <v>0</v>
      </c>
      <c r="V11" s="157">
        <f>ROUND(E11*U11,2)</f>
        <v>0</v>
      </c>
      <c r="W11" s="157"/>
      <c r="X11" s="157" t="s">
        <v>218</v>
      </c>
      <c r="Y11" s="157" t="s">
        <v>174</v>
      </c>
      <c r="Z11" s="147"/>
      <c r="AA11" s="147"/>
      <c r="AB11" s="147"/>
      <c r="AC11" s="147"/>
      <c r="AD11" s="147"/>
      <c r="AE11" s="147"/>
      <c r="AF11" s="147"/>
      <c r="AG11" s="147" t="s">
        <v>219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53" t="s">
        <v>226</v>
      </c>
      <c r="D12" s="254"/>
      <c r="E12" s="254"/>
      <c r="F12" s="254"/>
      <c r="G12" s="254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221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89" t="str">
        <f>C12</f>
        <v>nebo lesní půdy, s vodorovným přemístěním na hromady v místě upotřebení nebo na dočasné či trvalé skládky se složením</v>
      </c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5" t="s">
        <v>227</v>
      </c>
      <c r="D13" s="158"/>
      <c r="E13" s="159">
        <v>0.46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197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5" t="s">
        <v>228</v>
      </c>
      <c r="D14" s="158"/>
      <c r="E14" s="159">
        <v>1.04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197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8">
        <v>3</v>
      </c>
      <c r="B15" s="169" t="s">
        <v>229</v>
      </c>
      <c r="C15" s="184" t="s">
        <v>230</v>
      </c>
      <c r="D15" s="170" t="s">
        <v>224</v>
      </c>
      <c r="E15" s="171">
        <v>98.912180000000006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 t="s">
        <v>225</v>
      </c>
      <c r="S15" s="173" t="s">
        <v>178</v>
      </c>
      <c r="T15" s="174" t="s">
        <v>217</v>
      </c>
      <c r="U15" s="157">
        <v>0</v>
      </c>
      <c r="V15" s="157">
        <f>ROUND(E15*U15,2)</f>
        <v>0</v>
      </c>
      <c r="W15" s="157"/>
      <c r="X15" s="157" t="s">
        <v>218</v>
      </c>
      <c r="Y15" s="157" t="s">
        <v>174</v>
      </c>
      <c r="Z15" s="147"/>
      <c r="AA15" s="147"/>
      <c r="AB15" s="147"/>
      <c r="AC15" s="147"/>
      <c r="AD15" s="147"/>
      <c r="AE15" s="147"/>
      <c r="AF15" s="147"/>
      <c r="AG15" s="147" t="s">
        <v>219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2" x14ac:dyDescent="0.2">
      <c r="A16" s="154"/>
      <c r="B16" s="155"/>
      <c r="C16" s="253" t="s">
        <v>231</v>
      </c>
      <c r="D16" s="254"/>
      <c r="E16" s="254"/>
      <c r="F16" s="254"/>
      <c r="G16" s="254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221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9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5" t="s">
        <v>232</v>
      </c>
      <c r="D17" s="158"/>
      <c r="E17" s="159">
        <v>17.55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197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3" x14ac:dyDescent="0.2">
      <c r="A18" s="154"/>
      <c r="B18" s="155"/>
      <c r="C18" s="185" t="s">
        <v>233</v>
      </c>
      <c r="D18" s="158"/>
      <c r="E18" s="159">
        <v>18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197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5" t="s">
        <v>234</v>
      </c>
      <c r="D19" s="158"/>
      <c r="E19" s="159">
        <v>20.2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197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5" t="s">
        <v>235</v>
      </c>
      <c r="D20" s="158"/>
      <c r="E20" s="159">
        <v>13.31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197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5" t="s">
        <v>236</v>
      </c>
      <c r="D21" s="158"/>
      <c r="E21" s="159">
        <v>2.87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197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5" t="s">
        <v>237</v>
      </c>
      <c r="D22" s="158"/>
      <c r="E22" s="159">
        <v>2.27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197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5" t="s">
        <v>238</v>
      </c>
      <c r="D23" s="158"/>
      <c r="E23" s="159">
        <v>10.07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197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5" t="s">
        <v>239</v>
      </c>
      <c r="D24" s="158"/>
      <c r="E24" s="159">
        <v>5.74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197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5" t="s">
        <v>240</v>
      </c>
      <c r="D25" s="158"/>
      <c r="E25" s="159">
        <v>4.8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197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5" t="s">
        <v>241</v>
      </c>
      <c r="D26" s="158"/>
      <c r="E26" s="159">
        <v>5.6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197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5" t="s">
        <v>242</v>
      </c>
      <c r="D27" s="158"/>
      <c r="E27" s="159">
        <v>-1.5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197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8">
        <v>4</v>
      </c>
      <c r="B28" s="169" t="s">
        <v>243</v>
      </c>
      <c r="C28" s="184" t="s">
        <v>244</v>
      </c>
      <c r="D28" s="170" t="s">
        <v>224</v>
      </c>
      <c r="E28" s="171">
        <v>7.2072000000000003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 t="s">
        <v>225</v>
      </c>
      <c r="S28" s="173" t="s">
        <v>178</v>
      </c>
      <c r="T28" s="174" t="s">
        <v>217</v>
      </c>
      <c r="U28" s="157">
        <v>0</v>
      </c>
      <c r="V28" s="157">
        <f>ROUND(E28*U28,2)</f>
        <v>0</v>
      </c>
      <c r="W28" s="157"/>
      <c r="X28" s="157" t="s">
        <v>218</v>
      </c>
      <c r="Y28" s="157" t="s">
        <v>174</v>
      </c>
      <c r="Z28" s="147"/>
      <c r="AA28" s="147"/>
      <c r="AB28" s="147"/>
      <c r="AC28" s="147"/>
      <c r="AD28" s="147"/>
      <c r="AE28" s="147"/>
      <c r="AF28" s="147"/>
      <c r="AG28" s="147" t="s">
        <v>219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2" x14ac:dyDescent="0.2">
      <c r="A29" s="154"/>
      <c r="B29" s="155"/>
      <c r="C29" s="253" t="s">
        <v>231</v>
      </c>
      <c r="D29" s="254"/>
      <c r="E29" s="254"/>
      <c r="F29" s="254"/>
      <c r="G29" s="254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221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89" t="str">
        <f>C29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5" t="s">
        <v>245</v>
      </c>
      <c r="D30" s="158"/>
      <c r="E30" s="159">
        <v>24.23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197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3" x14ac:dyDescent="0.2">
      <c r="A31" s="154"/>
      <c r="B31" s="155"/>
      <c r="C31" s="185" t="s">
        <v>246</v>
      </c>
      <c r="D31" s="158"/>
      <c r="E31" s="159">
        <v>27.83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197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5" t="s">
        <v>247</v>
      </c>
      <c r="D32" s="158"/>
      <c r="E32" s="159">
        <v>26.79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197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5" t="s">
        <v>248</v>
      </c>
      <c r="D33" s="158"/>
      <c r="E33" s="159">
        <v>13.46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197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5" t="s">
        <v>249</v>
      </c>
      <c r="D34" s="158"/>
      <c r="E34" s="159">
        <v>2.94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197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5" t="s">
        <v>237</v>
      </c>
      <c r="D35" s="158"/>
      <c r="E35" s="159">
        <v>2.27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197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5" t="s">
        <v>238</v>
      </c>
      <c r="D36" s="158"/>
      <c r="E36" s="159">
        <v>10.07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197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5" t="s">
        <v>239</v>
      </c>
      <c r="D37" s="158"/>
      <c r="E37" s="159">
        <v>5.74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197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5" t="s">
        <v>250</v>
      </c>
      <c r="D38" s="158"/>
      <c r="E38" s="159">
        <v>6.24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197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5" t="s">
        <v>251</v>
      </c>
      <c r="D39" s="158"/>
      <c r="E39" s="159">
        <v>7.28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197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5" t="s">
        <v>252</v>
      </c>
      <c r="D40" s="158"/>
      <c r="E40" s="159">
        <v>-5.85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197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5" t="s">
        <v>253</v>
      </c>
      <c r="D41" s="158"/>
      <c r="E41" s="159">
        <v>-13.39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197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5" t="s">
        <v>254</v>
      </c>
      <c r="D42" s="158"/>
      <c r="E42" s="159">
        <v>-100.41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197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8">
        <v>5</v>
      </c>
      <c r="B43" s="169" t="s">
        <v>255</v>
      </c>
      <c r="C43" s="184" t="s">
        <v>256</v>
      </c>
      <c r="D43" s="170" t="s">
        <v>224</v>
      </c>
      <c r="E43" s="171">
        <v>1.9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3" t="s">
        <v>225</v>
      </c>
      <c r="S43" s="173" t="s">
        <v>178</v>
      </c>
      <c r="T43" s="174" t="s">
        <v>217</v>
      </c>
      <c r="U43" s="157">
        <v>0</v>
      </c>
      <c r="V43" s="157">
        <f>ROUND(E43*U43,2)</f>
        <v>0</v>
      </c>
      <c r="W43" s="157"/>
      <c r="X43" s="157" t="s">
        <v>218</v>
      </c>
      <c r="Y43" s="157" t="s">
        <v>174</v>
      </c>
      <c r="Z43" s="147"/>
      <c r="AA43" s="147"/>
      <c r="AB43" s="147"/>
      <c r="AC43" s="147"/>
      <c r="AD43" s="147"/>
      <c r="AE43" s="147"/>
      <c r="AF43" s="147"/>
      <c r="AG43" s="147" t="s">
        <v>219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3" t="s">
        <v>257</v>
      </c>
      <c r="D44" s="254"/>
      <c r="E44" s="254"/>
      <c r="F44" s="254"/>
      <c r="G44" s="254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221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5" t="s">
        <v>258</v>
      </c>
      <c r="D45" s="158"/>
      <c r="E45" s="159">
        <v>1.9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197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68">
        <v>6</v>
      </c>
      <c r="B46" s="169" t="s">
        <v>259</v>
      </c>
      <c r="C46" s="184" t="s">
        <v>260</v>
      </c>
      <c r="D46" s="170" t="s">
        <v>261</v>
      </c>
      <c r="E46" s="171">
        <v>37.28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1">
        <v>9.8999999999999999E-4</v>
      </c>
      <c r="O46" s="171">
        <f>ROUND(E46*N46,2)</f>
        <v>0.04</v>
      </c>
      <c r="P46" s="171">
        <v>0</v>
      </c>
      <c r="Q46" s="171">
        <f>ROUND(E46*P46,2)</f>
        <v>0</v>
      </c>
      <c r="R46" s="173" t="s">
        <v>225</v>
      </c>
      <c r="S46" s="173" t="s">
        <v>178</v>
      </c>
      <c r="T46" s="174" t="s">
        <v>217</v>
      </c>
      <c r="U46" s="157">
        <v>0</v>
      </c>
      <c r="V46" s="157">
        <f>ROUND(E46*U46,2)</f>
        <v>0</v>
      </c>
      <c r="W46" s="157"/>
      <c r="X46" s="157" t="s">
        <v>218</v>
      </c>
      <c r="Y46" s="157" t="s">
        <v>174</v>
      </c>
      <c r="Z46" s="147"/>
      <c r="AA46" s="147"/>
      <c r="AB46" s="147"/>
      <c r="AC46" s="147"/>
      <c r="AD46" s="147"/>
      <c r="AE46" s="147"/>
      <c r="AF46" s="147"/>
      <c r="AG46" s="147" t="s">
        <v>219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3" t="s">
        <v>262</v>
      </c>
      <c r="D47" s="254"/>
      <c r="E47" s="254"/>
      <c r="F47" s="254"/>
      <c r="G47" s="254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221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5" t="s">
        <v>263</v>
      </c>
      <c r="D48" s="158"/>
      <c r="E48" s="159">
        <v>18.64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197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5" t="s">
        <v>264</v>
      </c>
      <c r="D49" s="158"/>
      <c r="E49" s="159">
        <v>18.64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197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8">
        <v>7</v>
      </c>
      <c r="B50" s="169" t="s">
        <v>265</v>
      </c>
      <c r="C50" s="184" t="s">
        <v>266</v>
      </c>
      <c r="D50" s="170" t="s">
        <v>261</v>
      </c>
      <c r="E50" s="171">
        <v>37.28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3" t="s">
        <v>225</v>
      </c>
      <c r="S50" s="173" t="s">
        <v>178</v>
      </c>
      <c r="T50" s="174" t="s">
        <v>217</v>
      </c>
      <c r="U50" s="157">
        <v>0</v>
      </c>
      <c r="V50" s="157">
        <f>ROUND(E50*U50,2)</f>
        <v>0</v>
      </c>
      <c r="W50" s="157"/>
      <c r="X50" s="157" t="s">
        <v>218</v>
      </c>
      <c r="Y50" s="157" t="s">
        <v>174</v>
      </c>
      <c r="Z50" s="147"/>
      <c r="AA50" s="147"/>
      <c r="AB50" s="147"/>
      <c r="AC50" s="147"/>
      <c r="AD50" s="147"/>
      <c r="AE50" s="147"/>
      <c r="AF50" s="147"/>
      <c r="AG50" s="147" t="s">
        <v>219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3" t="s">
        <v>267</v>
      </c>
      <c r="D51" s="254"/>
      <c r="E51" s="254"/>
      <c r="F51" s="254"/>
      <c r="G51" s="254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221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8</v>
      </c>
      <c r="B52" s="169" t="s">
        <v>268</v>
      </c>
      <c r="C52" s="184" t="s">
        <v>269</v>
      </c>
      <c r="D52" s="170" t="s">
        <v>224</v>
      </c>
      <c r="E52" s="171">
        <v>53.059690000000003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3" t="s">
        <v>225</v>
      </c>
      <c r="S52" s="173" t="s">
        <v>178</v>
      </c>
      <c r="T52" s="174" t="s">
        <v>217</v>
      </c>
      <c r="U52" s="157">
        <v>0</v>
      </c>
      <c r="V52" s="157">
        <f>ROUND(E52*U52,2)</f>
        <v>0</v>
      </c>
      <c r="W52" s="157"/>
      <c r="X52" s="157" t="s">
        <v>218</v>
      </c>
      <c r="Y52" s="157" t="s">
        <v>174</v>
      </c>
      <c r="Z52" s="147"/>
      <c r="AA52" s="147"/>
      <c r="AB52" s="147"/>
      <c r="AC52" s="147"/>
      <c r="AD52" s="147"/>
      <c r="AE52" s="147"/>
      <c r="AF52" s="147"/>
      <c r="AG52" s="147" t="s">
        <v>219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3" t="s">
        <v>270</v>
      </c>
      <c r="D53" s="254"/>
      <c r="E53" s="254"/>
      <c r="F53" s="254"/>
      <c r="G53" s="254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221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89" t="str">
        <f>C53</f>
        <v>bez naložení do dopravní nádoby, ale s vyprázdněním dopravní nádoby na hromadu nebo na dopravní prostředek,</v>
      </c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5" t="s">
        <v>271</v>
      </c>
      <c r="D54" s="158"/>
      <c r="E54" s="159">
        <v>53.06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197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8">
        <v>9</v>
      </c>
      <c r="B55" s="169" t="s">
        <v>272</v>
      </c>
      <c r="C55" s="184" t="s">
        <v>273</v>
      </c>
      <c r="D55" s="170" t="s">
        <v>224</v>
      </c>
      <c r="E55" s="171">
        <v>1.9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1">
        <v>0</v>
      </c>
      <c r="O55" s="171">
        <f>ROUND(E55*N55,2)</f>
        <v>0</v>
      </c>
      <c r="P55" s="171">
        <v>0</v>
      </c>
      <c r="Q55" s="171">
        <f>ROUND(E55*P55,2)</f>
        <v>0</v>
      </c>
      <c r="R55" s="173" t="s">
        <v>225</v>
      </c>
      <c r="S55" s="173" t="s">
        <v>178</v>
      </c>
      <c r="T55" s="174" t="s">
        <v>217</v>
      </c>
      <c r="U55" s="157">
        <v>0</v>
      </c>
      <c r="V55" s="157">
        <f>ROUND(E55*U55,2)</f>
        <v>0</v>
      </c>
      <c r="W55" s="157"/>
      <c r="X55" s="157" t="s">
        <v>218</v>
      </c>
      <c r="Y55" s="157" t="s">
        <v>174</v>
      </c>
      <c r="Z55" s="147"/>
      <c r="AA55" s="147"/>
      <c r="AB55" s="147"/>
      <c r="AC55" s="147"/>
      <c r="AD55" s="147"/>
      <c r="AE55" s="147"/>
      <c r="AF55" s="147"/>
      <c r="AG55" s="147" t="s">
        <v>219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3" t="s">
        <v>274</v>
      </c>
      <c r="D56" s="254"/>
      <c r="E56" s="254"/>
      <c r="F56" s="254"/>
      <c r="G56" s="254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221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89" t="str">
        <f>C56</f>
        <v xml:space="preserve"> bez naložení, avšak s vyprázdněním nádoby na hromady nebo do dopravního prostředku, na každých třeba i započatých 3 m výšky,</v>
      </c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68">
        <v>10</v>
      </c>
      <c r="B57" s="169" t="s">
        <v>275</v>
      </c>
      <c r="C57" s="184" t="s">
        <v>276</v>
      </c>
      <c r="D57" s="170" t="s">
        <v>224</v>
      </c>
      <c r="E57" s="171">
        <v>47.94735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1">
        <v>0</v>
      </c>
      <c r="O57" s="171">
        <f>ROUND(E57*N57,2)</f>
        <v>0</v>
      </c>
      <c r="P57" s="171">
        <v>0</v>
      </c>
      <c r="Q57" s="171">
        <f>ROUND(E57*P57,2)</f>
        <v>0</v>
      </c>
      <c r="R57" s="173" t="s">
        <v>225</v>
      </c>
      <c r="S57" s="173" t="s">
        <v>178</v>
      </c>
      <c r="T57" s="174" t="s">
        <v>217</v>
      </c>
      <c r="U57" s="157">
        <v>0</v>
      </c>
      <c r="V57" s="157">
        <f>ROUND(E57*U57,2)</f>
        <v>0</v>
      </c>
      <c r="W57" s="157"/>
      <c r="X57" s="157" t="s">
        <v>218</v>
      </c>
      <c r="Y57" s="157" t="s">
        <v>174</v>
      </c>
      <c r="Z57" s="147"/>
      <c r="AA57" s="147"/>
      <c r="AB57" s="147"/>
      <c r="AC57" s="147"/>
      <c r="AD57" s="147"/>
      <c r="AE57" s="147"/>
      <c r="AF57" s="147"/>
      <c r="AG57" s="147" t="s">
        <v>219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3" t="s">
        <v>277</v>
      </c>
      <c r="D58" s="254"/>
      <c r="E58" s="254"/>
      <c r="F58" s="254"/>
      <c r="G58" s="254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221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5" t="s">
        <v>278</v>
      </c>
      <c r="D59" s="158"/>
      <c r="E59" s="159">
        <v>16.670000000000002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197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5" t="s">
        <v>279</v>
      </c>
      <c r="D60" s="158"/>
      <c r="E60" s="159">
        <v>26.59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197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5" t="s">
        <v>280</v>
      </c>
      <c r="D61" s="158"/>
      <c r="E61" s="159">
        <v>4.68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197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68">
        <v>11</v>
      </c>
      <c r="B62" s="169" t="s">
        <v>281</v>
      </c>
      <c r="C62" s="184" t="s">
        <v>282</v>
      </c>
      <c r="D62" s="170" t="s">
        <v>224</v>
      </c>
      <c r="E62" s="171">
        <v>479.4735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1">
        <v>0</v>
      </c>
      <c r="O62" s="171">
        <f>ROUND(E62*N62,2)</f>
        <v>0</v>
      </c>
      <c r="P62" s="171">
        <v>0</v>
      </c>
      <c r="Q62" s="171">
        <f>ROUND(E62*P62,2)</f>
        <v>0</v>
      </c>
      <c r="R62" s="173" t="s">
        <v>225</v>
      </c>
      <c r="S62" s="173" t="s">
        <v>178</v>
      </c>
      <c r="T62" s="174" t="s">
        <v>217</v>
      </c>
      <c r="U62" s="157">
        <v>0</v>
      </c>
      <c r="V62" s="157">
        <f>ROUND(E62*U62,2)</f>
        <v>0</v>
      </c>
      <c r="W62" s="157"/>
      <c r="X62" s="157" t="s">
        <v>218</v>
      </c>
      <c r="Y62" s="157" t="s">
        <v>174</v>
      </c>
      <c r="Z62" s="147"/>
      <c r="AA62" s="147"/>
      <c r="AB62" s="147"/>
      <c r="AC62" s="147"/>
      <c r="AD62" s="147"/>
      <c r="AE62" s="147"/>
      <c r="AF62" s="147"/>
      <c r="AG62" s="147" t="s">
        <v>219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53" t="s">
        <v>277</v>
      </c>
      <c r="D63" s="254"/>
      <c r="E63" s="254"/>
      <c r="F63" s="254"/>
      <c r="G63" s="254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221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5" t="s">
        <v>283</v>
      </c>
      <c r="D64" s="158"/>
      <c r="E64" s="159">
        <v>479.47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197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68">
        <v>12</v>
      </c>
      <c r="B65" s="169" t="s">
        <v>284</v>
      </c>
      <c r="C65" s="184" t="s">
        <v>285</v>
      </c>
      <c r="D65" s="170" t="s">
        <v>224</v>
      </c>
      <c r="E65" s="171">
        <v>4.2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1">
        <v>0</v>
      </c>
      <c r="O65" s="171">
        <f>ROUND(E65*N65,2)</f>
        <v>0</v>
      </c>
      <c r="P65" s="171">
        <v>0</v>
      </c>
      <c r="Q65" s="171">
        <f>ROUND(E65*P65,2)</f>
        <v>0</v>
      </c>
      <c r="R65" s="173" t="s">
        <v>225</v>
      </c>
      <c r="S65" s="173" t="s">
        <v>178</v>
      </c>
      <c r="T65" s="174" t="s">
        <v>217</v>
      </c>
      <c r="U65" s="157">
        <v>0</v>
      </c>
      <c r="V65" s="157">
        <f>ROUND(E65*U65,2)</f>
        <v>0</v>
      </c>
      <c r="W65" s="157"/>
      <c r="X65" s="157" t="s">
        <v>218</v>
      </c>
      <c r="Y65" s="157" t="s">
        <v>174</v>
      </c>
      <c r="Z65" s="147"/>
      <c r="AA65" s="147"/>
      <c r="AB65" s="147"/>
      <c r="AC65" s="147"/>
      <c r="AD65" s="147"/>
      <c r="AE65" s="147"/>
      <c r="AF65" s="147"/>
      <c r="AG65" s="147" t="s">
        <v>219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3" t="s">
        <v>286</v>
      </c>
      <c r="D66" s="254"/>
      <c r="E66" s="254"/>
      <c r="F66" s="254"/>
      <c r="G66" s="254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221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5" t="s">
        <v>287</v>
      </c>
      <c r="D67" s="158"/>
      <c r="E67" s="159">
        <v>4.2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197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68">
        <v>13</v>
      </c>
      <c r="B68" s="169" t="s">
        <v>288</v>
      </c>
      <c r="C68" s="184" t="s">
        <v>289</v>
      </c>
      <c r="D68" s="170" t="s">
        <v>224</v>
      </c>
      <c r="E68" s="171">
        <v>2.2999999999999998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3" t="s">
        <v>225</v>
      </c>
      <c r="S68" s="173" t="s">
        <v>178</v>
      </c>
      <c r="T68" s="174" t="s">
        <v>217</v>
      </c>
      <c r="U68" s="157">
        <v>0</v>
      </c>
      <c r="V68" s="157">
        <f>ROUND(E68*U68,2)</f>
        <v>0</v>
      </c>
      <c r="W68" s="157"/>
      <c r="X68" s="157" t="s">
        <v>218</v>
      </c>
      <c r="Y68" s="157" t="s">
        <v>174</v>
      </c>
      <c r="Z68" s="147"/>
      <c r="AA68" s="147"/>
      <c r="AB68" s="147"/>
      <c r="AC68" s="147"/>
      <c r="AD68" s="147"/>
      <c r="AE68" s="147"/>
      <c r="AF68" s="147"/>
      <c r="AG68" s="147" t="s">
        <v>219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5" t="s">
        <v>290</v>
      </c>
      <c r="D69" s="158"/>
      <c r="E69" s="159">
        <v>2.2999999999999998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197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14</v>
      </c>
      <c r="B70" s="176" t="s">
        <v>291</v>
      </c>
      <c r="C70" s="183" t="s">
        <v>292</v>
      </c>
      <c r="D70" s="177" t="s">
        <v>224</v>
      </c>
      <c r="E70" s="178">
        <v>47.94735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78">
        <v>0</v>
      </c>
      <c r="O70" s="178">
        <f>ROUND(E70*N70,2)</f>
        <v>0</v>
      </c>
      <c r="P70" s="178">
        <v>0</v>
      </c>
      <c r="Q70" s="178">
        <f>ROUND(E70*P70,2)</f>
        <v>0</v>
      </c>
      <c r="R70" s="180" t="s">
        <v>225</v>
      </c>
      <c r="S70" s="180" t="s">
        <v>178</v>
      </c>
      <c r="T70" s="181" t="s">
        <v>217</v>
      </c>
      <c r="U70" s="157">
        <v>0</v>
      </c>
      <c r="V70" s="157">
        <f>ROUND(E70*U70,2)</f>
        <v>0</v>
      </c>
      <c r="W70" s="157"/>
      <c r="X70" s="157" t="s">
        <v>218</v>
      </c>
      <c r="Y70" s="157" t="s">
        <v>174</v>
      </c>
      <c r="Z70" s="147"/>
      <c r="AA70" s="147"/>
      <c r="AB70" s="147"/>
      <c r="AC70" s="147"/>
      <c r="AD70" s="147"/>
      <c r="AE70" s="147"/>
      <c r="AF70" s="147"/>
      <c r="AG70" s="147" t="s">
        <v>219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68">
        <v>15</v>
      </c>
      <c r="B71" s="169" t="s">
        <v>293</v>
      </c>
      <c r="C71" s="184" t="s">
        <v>294</v>
      </c>
      <c r="D71" s="170" t="s">
        <v>224</v>
      </c>
      <c r="E71" s="171">
        <v>58.172029999999999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3" t="s">
        <v>225</v>
      </c>
      <c r="S71" s="173" t="s">
        <v>178</v>
      </c>
      <c r="T71" s="174" t="s">
        <v>217</v>
      </c>
      <c r="U71" s="157">
        <v>0</v>
      </c>
      <c r="V71" s="157">
        <f>ROUND(E71*U71,2)</f>
        <v>0</v>
      </c>
      <c r="W71" s="157"/>
      <c r="X71" s="157" t="s">
        <v>218</v>
      </c>
      <c r="Y71" s="157" t="s">
        <v>174</v>
      </c>
      <c r="Z71" s="147"/>
      <c r="AA71" s="147"/>
      <c r="AB71" s="147"/>
      <c r="AC71" s="147"/>
      <c r="AD71" s="147"/>
      <c r="AE71" s="147"/>
      <c r="AF71" s="147"/>
      <c r="AG71" s="147" t="s">
        <v>219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53" t="s">
        <v>295</v>
      </c>
      <c r="D72" s="254"/>
      <c r="E72" s="254"/>
      <c r="F72" s="254"/>
      <c r="G72" s="254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221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5" t="s">
        <v>296</v>
      </c>
      <c r="D73" s="158"/>
      <c r="E73" s="159">
        <v>106.12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197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5" t="s">
        <v>297</v>
      </c>
      <c r="D74" s="158"/>
      <c r="E74" s="159">
        <v>-47.95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197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68">
        <v>16</v>
      </c>
      <c r="B75" s="169" t="s">
        <v>298</v>
      </c>
      <c r="C75" s="184" t="s">
        <v>299</v>
      </c>
      <c r="D75" s="170" t="s">
        <v>224</v>
      </c>
      <c r="E75" s="171">
        <v>1.9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71">
        <v>0</v>
      </c>
      <c r="O75" s="171">
        <f>ROUND(E75*N75,2)</f>
        <v>0</v>
      </c>
      <c r="P75" s="171">
        <v>0</v>
      </c>
      <c r="Q75" s="171">
        <f>ROUND(E75*P75,2)</f>
        <v>0</v>
      </c>
      <c r="R75" s="173" t="s">
        <v>225</v>
      </c>
      <c r="S75" s="173" t="s">
        <v>178</v>
      </c>
      <c r="T75" s="174" t="s">
        <v>217</v>
      </c>
      <c r="U75" s="157">
        <v>0</v>
      </c>
      <c r="V75" s="157">
        <f>ROUND(E75*U75,2)</f>
        <v>0</v>
      </c>
      <c r="W75" s="157"/>
      <c r="X75" s="157" t="s">
        <v>218</v>
      </c>
      <c r="Y75" s="157" t="s">
        <v>174</v>
      </c>
      <c r="Z75" s="147"/>
      <c r="AA75" s="147"/>
      <c r="AB75" s="147"/>
      <c r="AC75" s="147"/>
      <c r="AD75" s="147"/>
      <c r="AE75" s="147"/>
      <c r="AF75" s="147"/>
      <c r="AG75" s="147" t="s">
        <v>219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53" t="s">
        <v>295</v>
      </c>
      <c r="D76" s="254"/>
      <c r="E76" s="254"/>
      <c r="F76" s="254"/>
      <c r="G76" s="254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221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68">
        <v>17</v>
      </c>
      <c r="B77" s="169" t="s">
        <v>300</v>
      </c>
      <c r="C77" s="184" t="s">
        <v>301</v>
      </c>
      <c r="D77" s="170" t="s">
        <v>224</v>
      </c>
      <c r="E77" s="171">
        <v>36.919449999999998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3" t="s">
        <v>225</v>
      </c>
      <c r="S77" s="173" t="s">
        <v>178</v>
      </c>
      <c r="T77" s="174" t="s">
        <v>217</v>
      </c>
      <c r="U77" s="157">
        <v>0</v>
      </c>
      <c r="V77" s="157">
        <f>ROUND(E77*U77,2)</f>
        <v>0</v>
      </c>
      <c r="W77" s="157"/>
      <c r="X77" s="157" t="s">
        <v>218</v>
      </c>
      <c r="Y77" s="157" t="s">
        <v>174</v>
      </c>
      <c r="Z77" s="147"/>
      <c r="AA77" s="147"/>
      <c r="AB77" s="147"/>
      <c r="AC77" s="147"/>
      <c r="AD77" s="147"/>
      <c r="AE77" s="147"/>
      <c r="AF77" s="147"/>
      <c r="AG77" s="147" t="s">
        <v>219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2" x14ac:dyDescent="0.2">
      <c r="A78" s="154"/>
      <c r="B78" s="155"/>
      <c r="C78" s="253" t="s">
        <v>302</v>
      </c>
      <c r="D78" s="254"/>
      <c r="E78" s="254"/>
      <c r="F78" s="254"/>
      <c r="G78" s="254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221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89" t="str">
        <f>C78</f>
        <v>sypaninou z vhodných hornin tř. 1 - 4 nebo materiálem připraveným podél výkopu ve vzdálenosti do 3 m od jeho kraje, pro jakoukoliv hloubku výkopu a jakoukoliv míru zhutnění,</v>
      </c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5" t="s">
        <v>303</v>
      </c>
      <c r="D79" s="158"/>
      <c r="E79" s="159">
        <v>12.9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197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5" t="s">
        <v>304</v>
      </c>
      <c r="D80" s="158"/>
      <c r="E80" s="159">
        <v>20.41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197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5" t="s">
        <v>305</v>
      </c>
      <c r="D81" s="158"/>
      <c r="E81" s="159">
        <v>3.61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197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8">
        <v>18</v>
      </c>
      <c r="B82" s="169" t="s">
        <v>306</v>
      </c>
      <c r="C82" s="184" t="s">
        <v>307</v>
      </c>
      <c r="D82" s="170" t="s">
        <v>261</v>
      </c>
      <c r="E82" s="171">
        <v>14.95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1">
        <v>0</v>
      </c>
      <c r="O82" s="171">
        <f>ROUND(E82*N82,2)</f>
        <v>0</v>
      </c>
      <c r="P82" s="171">
        <v>0</v>
      </c>
      <c r="Q82" s="171">
        <f>ROUND(E82*P82,2)</f>
        <v>0</v>
      </c>
      <c r="R82" s="173" t="s">
        <v>308</v>
      </c>
      <c r="S82" s="173" t="s">
        <v>178</v>
      </c>
      <c r="T82" s="174" t="s">
        <v>217</v>
      </c>
      <c r="U82" s="157">
        <v>0</v>
      </c>
      <c r="V82" s="157">
        <f>ROUND(E82*U82,2)</f>
        <v>0</v>
      </c>
      <c r="W82" s="157"/>
      <c r="X82" s="157" t="s">
        <v>218</v>
      </c>
      <c r="Y82" s="157" t="s">
        <v>174</v>
      </c>
      <c r="Z82" s="147"/>
      <c r="AA82" s="147"/>
      <c r="AB82" s="147"/>
      <c r="AC82" s="147"/>
      <c r="AD82" s="147"/>
      <c r="AE82" s="147"/>
      <c r="AF82" s="147"/>
      <c r="AG82" s="147" t="s">
        <v>219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3" t="s">
        <v>309</v>
      </c>
      <c r="D83" s="254"/>
      <c r="E83" s="254"/>
      <c r="F83" s="254"/>
      <c r="G83" s="254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221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5" t="s">
        <v>310</v>
      </c>
      <c r="D84" s="158"/>
      <c r="E84" s="159">
        <v>4.55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197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5" t="s">
        <v>311</v>
      </c>
      <c r="D85" s="158"/>
      <c r="E85" s="159">
        <v>10.4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197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8">
        <v>19</v>
      </c>
      <c r="B86" s="169" t="s">
        <v>312</v>
      </c>
      <c r="C86" s="184" t="s">
        <v>313</v>
      </c>
      <c r="D86" s="170" t="s">
        <v>261</v>
      </c>
      <c r="E86" s="171">
        <v>14.95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3" t="s">
        <v>225</v>
      </c>
      <c r="S86" s="173" t="s">
        <v>178</v>
      </c>
      <c r="T86" s="174" t="s">
        <v>217</v>
      </c>
      <c r="U86" s="157">
        <v>0</v>
      </c>
      <c r="V86" s="157">
        <f>ROUND(E86*U86,2)</f>
        <v>0</v>
      </c>
      <c r="W86" s="157"/>
      <c r="X86" s="157" t="s">
        <v>218</v>
      </c>
      <c r="Y86" s="157" t="s">
        <v>174</v>
      </c>
      <c r="Z86" s="147"/>
      <c r="AA86" s="147"/>
      <c r="AB86" s="147"/>
      <c r="AC86" s="147"/>
      <c r="AD86" s="147"/>
      <c r="AE86" s="147"/>
      <c r="AF86" s="147"/>
      <c r="AG86" s="147" t="s">
        <v>219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53" t="s">
        <v>314</v>
      </c>
      <c r="D87" s="254"/>
      <c r="E87" s="254"/>
      <c r="F87" s="254"/>
      <c r="G87" s="254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221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68">
        <v>20</v>
      </c>
      <c r="B88" s="169" t="s">
        <v>315</v>
      </c>
      <c r="C88" s="184" t="s">
        <v>316</v>
      </c>
      <c r="D88" s="170" t="s">
        <v>261</v>
      </c>
      <c r="E88" s="171">
        <v>14.95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1">
        <v>0</v>
      </c>
      <c r="O88" s="171">
        <f>ROUND(E88*N88,2)</f>
        <v>0</v>
      </c>
      <c r="P88" s="171">
        <v>0</v>
      </c>
      <c r="Q88" s="171">
        <f>ROUND(E88*P88,2)</f>
        <v>0</v>
      </c>
      <c r="R88" s="173" t="s">
        <v>225</v>
      </c>
      <c r="S88" s="173" t="s">
        <v>178</v>
      </c>
      <c r="T88" s="174" t="s">
        <v>217</v>
      </c>
      <c r="U88" s="157">
        <v>0</v>
      </c>
      <c r="V88" s="157">
        <f>ROUND(E88*U88,2)</f>
        <v>0</v>
      </c>
      <c r="W88" s="157"/>
      <c r="X88" s="157" t="s">
        <v>218</v>
      </c>
      <c r="Y88" s="157" t="s">
        <v>174</v>
      </c>
      <c r="Z88" s="147"/>
      <c r="AA88" s="147"/>
      <c r="AB88" s="147"/>
      <c r="AC88" s="147"/>
      <c r="AD88" s="147"/>
      <c r="AE88" s="147"/>
      <c r="AF88" s="147"/>
      <c r="AG88" s="147" t="s">
        <v>219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2" x14ac:dyDescent="0.2">
      <c r="A89" s="154"/>
      <c r="B89" s="155"/>
      <c r="C89" s="253" t="s">
        <v>317</v>
      </c>
      <c r="D89" s="254"/>
      <c r="E89" s="254"/>
      <c r="F89" s="254"/>
      <c r="G89" s="254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221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89" t="str">
        <f>C89</f>
        <v>s případným nutným přemístěním hromad nebo dočasných skládek na místo potřeby ze vzdálenosti do 30 m, v rovině nebo ve svahu do 1 : 5,</v>
      </c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21</v>
      </c>
      <c r="B90" s="176" t="s">
        <v>318</v>
      </c>
      <c r="C90" s="183" t="s">
        <v>319</v>
      </c>
      <c r="D90" s="177" t="s">
        <v>224</v>
      </c>
      <c r="E90" s="178">
        <v>47.94735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78">
        <v>0</v>
      </c>
      <c r="O90" s="178">
        <f>ROUND(E90*N90,2)</f>
        <v>0</v>
      </c>
      <c r="P90" s="178">
        <v>0</v>
      </c>
      <c r="Q90" s="178">
        <f>ROUND(E90*P90,2)</f>
        <v>0</v>
      </c>
      <c r="R90" s="180" t="s">
        <v>225</v>
      </c>
      <c r="S90" s="180" t="s">
        <v>178</v>
      </c>
      <c r="T90" s="181" t="s">
        <v>217</v>
      </c>
      <c r="U90" s="157">
        <v>0</v>
      </c>
      <c r="V90" s="157">
        <f>ROUND(E90*U90,2)</f>
        <v>0</v>
      </c>
      <c r="W90" s="157"/>
      <c r="X90" s="157" t="s">
        <v>218</v>
      </c>
      <c r="Y90" s="157" t="s">
        <v>174</v>
      </c>
      <c r="Z90" s="147"/>
      <c r="AA90" s="147"/>
      <c r="AB90" s="147"/>
      <c r="AC90" s="147"/>
      <c r="AD90" s="147"/>
      <c r="AE90" s="147"/>
      <c r="AF90" s="147"/>
      <c r="AG90" s="147" t="s">
        <v>219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8">
        <v>22</v>
      </c>
      <c r="B91" s="169" t="s">
        <v>320</v>
      </c>
      <c r="C91" s="184" t="s">
        <v>321</v>
      </c>
      <c r="D91" s="170" t="s">
        <v>322</v>
      </c>
      <c r="E91" s="171">
        <v>0.39244000000000001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1">
        <v>1E-3</v>
      </c>
      <c r="O91" s="171">
        <f>ROUND(E91*N91,2)</f>
        <v>0</v>
      </c>
      <c r="P91" s="171">
        <v>0</v>
      </c>
      <c r="Q91" s="171">
        <f>ROUND(E91*P91,2)</f>
        <v>0</v>
      </c>
      <c r="R91" s="173" t="s">
        <v>323</v>
      </c>
      <c r="S91" s="173" t="s">
        <v>178</v>
      </c>
      <c r="T91" s="174" t="s">
        <v>217</v>
      </c>
      <c r="U91" s="157">
        <v>0</v>
      </c>
      <c r="V91" s="157">
        <f>ROUND(E91*U91,2)</f>
        <v>0</v>
      </c>
      <c r="W91" s="157"/>
      <c r="X91" s="157" t="s">
        <v>324</v>
      </c>
      <c r="Y91" s="157" t="s">
        <v>174</v>
      </c>
      <c r="Z91" s="147"/>
      <c r="AA91" s="147"/>
      <c r="AB91" s="147"/>
      <c r="AC91" s="147"/>
      <c r="AD91" s="147"/>
      <c r="AE91" s="147"/>
      <c r="AF91" s="147"/>
      <c r="AG91" s="147" t="s">
        <v>325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5" t="s">
        <v>326</v>
      </c>
      <c r="D92" s="158"/>
      <c r="E92" s="159">
        <v>0.39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197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68">
        <v>23</v>
      </c>
      <c r="B93" s="169" t="s">
        <v>327</v>
      </c>
      <c r="C93" s="184" t="s">
        <v>328</v>
      </c>
      <c r="D93" s="170" t="s">
        <v>329</v>
      </c>
      <c r="E93" s="171">
        <v>63.390700000000002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1">
        <v>1</v>
      </c>
      <c r="O93" s="171">
        <f>ROUND(E93*N93,2)</f>
        <v>63.39</v>
      </c>
      <c r="P93" s="171">
        <v>0</v>
      </c>
      <c r="Q93" s="171">
        <f>ROUND(E93*P93,2)</f>
        <v>0</v>
      </c>
      <c r="R93" s="173" t="s">
        <v>323</v>
      </c>
      <c r="S93" s="173" t="s">
        <v>217</v>
      </c>
      <c r="T93" s="174" t="s">
        <v>217</v>
      </c>
      <c r="U93" s="157">
        <v>0</v>
      </c>
      <c r="V93" s="157">
        <f>ROUND(E93*U93,2)</f>
        <v>0</v>
      </c>
      <c r="W93" s="157"/>
      <c r="X93" s="157" t="s">
        <v>324</v>
      </c>
      <c r="Y93" s="157" t="s">
        <v>174</v>
      </c>
      <c r="Z93" s="147"/>
      <c r="AA93" s="147"/>
      <c r="AB93" s="147"/>
      <c r="AC93" s="147"/>
      <c r="AD93" s="147"/>
      <c r="AE93" s="147"/>
      <c r="AF93" s="147"/>
      <c r="AG93" s="147" t="s">
        <v>325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85" t="s">
        <v>330</v>
      </c>
      <c r="D94" s="158"/>
      <c r="E94" s="159">
        <v>63.390700000000002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197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x14ac:dyDescent="0.2">
      <c r="A95" s="161" t="s">
        <v>166</v>
      </c>
      <c r="B95" s="162" t="s">
        <v>90</v>
      </c>
      <c r="C95" s="182" t="s">
        <v>91</v>
      </c>
      <c r="D95" s="163"/>
      <c r="E95" s="164"/>
      <c r="F95" s="165"/>
      <c r="G95" s="165">
        <f>SUMIF(AG96:AG100,"&lt;&gt;NOR",G96:G100)</f>
        <v>0</v>
      </c>
      <c r="H95" s="165"/>
      <c r="I95" s="165">
        <f>SUM(I96:I100)</f>
        <v>0</v>
      </c>
      <c r="J95" s="165"/>
      <c r="K95" s="165">
        <f>SUM(K96:K100)</f>
        <v>0</v>
      </c>
      <c r="L95" s="165"/>
      <c r="M95" s="165">
        <f>SUM(M96:M100)</f>
        <v>0</v>
      </c>
      <c r="N95" s="164"/>
      <c r="O95" s="164">
        <f>SUM(O96:O100)</f>
        <v>19.64</v>
      </c>
      <c r="P95" s="164"/>
      <c r="Q95" s="164">
        <f>SUM(Q96:Q100)</f>
        <v>0</v>
      </c>
      <c r="R95" s="165"/>
      <c r="S95" s="165"/>
      <c r="T95" s="166"/>
      <c r="U95" s="160"/>
      <c r="V95" s="160">
        <f>SUM(V96:V100)</f>
        <v>0</v>
      </c>
      <c r="W95" s="160"/>
      <c r="X95" s="160"/>
      <c r="Y95" s="160"/>
      <c r="AG95" t="s">
        <v>167</v>
      </c>
    </row>
    <row r="96" spans="1:60" outlineLevel="1" x14ac:dyDescent="0.2">
      <c r="A96" s="168">
        <v>24</v>
      </c>
      <c r="B96" s="169" t="s">
        <v>331</v>
      </c>
      <c r="C96" s="184" t="s">
        <v>332</v>
      </c>
      <c r="D96" s="170" t="s">
        <v>224</v>
      </c>
      <c r="E96" s="171">
        <v>10.385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1">
        <v>1.8907700000000001</v>
      </c>
      <c r="O96" s="171">
        <f>ROUND(E96*N96,2)</f>
        <v>19.64</v>
      </c>
      <c r="P96" s="171">
        <v>0</v>
      </c>
      <c r="Q96" s="171">
        <f>ROUND(E96*P96,2)</f>
        <v>0</v>
      </c>
      <c r="R96" s="173" t="s">
        <v>333</v>
      </c>
      <c r="S96" s="173" t="s">
        <v>178</v>
      </c>
      <c r="T96" s="174" t="s">
        <v>217</v>
      </c>
      <c r="U96" s="157">
        <v>0</v>
      </c>
      <c r="V96" s="157">
        <f>ROUND(E96*U96,2)</f>
        <v>0</v>
      </c>
      <c r="W96" s="157"/>
      <c r="X96" s="157" t="s">
        <v>218</v>
      </c>
      <c r="Y96" s="157" t="s">
        <v>174</v>
      </c>
      <c r="Z96" s="147"/>
      <c r="AA96" s="147"/>
      <c r="AB96" s="147"/>
      <c r="AC96" s="147"/>
      <c r="AD96" s="147"/>
      <c r="AE96" s="147"/>
      <c r="AF96" s="147"/>
      <c r="AG96" s="147" t="s">
        <v>219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53" t="s">
        <v>334</v>
      </c>
      <c r="D97" s="254"/>
      <c r="E97" s="254"/>
      <c r="F97" s="254"/>
      <c r="G97" s="254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221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5" t="s">
        <v>335</v>
      </c>
      <c r="D98" s="158"/>
      <c r="E98" s="159">
        <v>3.6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197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5" t="s">
        <v>336</v>
      </c>
      <c r="D99" s="158"/>
      <c r="E99" s="159">
        <v>5.74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197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5" t="s">
        <v>337</v>
      </c>
      <c r="D100" s="158"/>
      <c r="E100" s="159">
        <v>1.04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197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1" t="s">
        <v>166</v>
      </c>
      <c r="B101" s="162" t="s">
        <v>96</v>
      </c>
      <c r="C101" s="182" t="s">
        <v>97</v>
      </c>
      <c r="D101" s="163"/>
      <c r="E101" s="164"/>
      <c r="F101" s="165"/>
      <c r="G101" s="165">
        <f>SUMIF(AG102:AG110,"&lt;&gt;NOR",G102:G110)</f>
        <v>0</v>
      </c>
      <c r="H101" s="165"/>
      <c r="I101" s="165">
        <f>SUM(I102:I110)</f>
        <v>0</v>
      </c>
      <c r="J101" s="165"/>
      <c r="K101" s="165">
        <f>SUM(K102:K110)</f>
        <v>0</v>
      </c>
      <c r="L101" s="165"/>
      <c r="M101" s="165">
        <f>SUM(M102:M110)</f>
        <v>0</v>
      </c>
      <c r="N101" s="164"/>
      <c r="O101" s="164">
        <f>SUM(O102:O110)</f>
        <v>1.67</v>
      </c>
      <c r="P101" s="164"/>
      <c r="Q101" s="164">
        <f>SUM(Q102:Q110)</f>
        <v>0</v>
      </c>
      <c r="R101" s="165"/>
      <c r="S101" s="165"/>
      <c r="T101" s="166"/>
      <c r="U101" s="160"/>
      <c r="V101" s="160">
        <f>SUM(V102:V110)</f>
        <v>0</v>
      </c>
      <c r="W101" s="160"/>
      <c r="X101" s="160"/>
      <c r="Y101" s="160"/>
      <c r="AG101" t="s">
        <v>167</v>
      </c>
    </row>
    <row r="102" spans="1:60" outlineLevel="1" x14ac:dyDescent="0.2">
      <c r="A102" s="168">
        <v>25</v>
      </c>
      <c r="B102" s="169" t="s">
        <v>338</v>
      </c>
      <c r="C102" s="184" t="s">
        <v>339</v>
      </c>
      <c r="D102" s="170" t="s">
        <v>224</v>
      </c>
      <c r="E102" s="171">
        <v>0.39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21</v>
      </c>
      <c r="M102" s="173">
        <f>G102*(1+L102/100)</f>
        <v>0</v>
      </c>
      <c r="N102" s="171">
        <v>2.5249999999999999</v>
      </c>
      <c r="O102" s="171">
        <f>ROUND(E102*N102,2)</f>
        <v>0.98</v>
      </c>
      <c r="P102" s="171">
        <v>0</v>
      </c>
      <c r="Q102" s="171">
        <f>ROUND(E102*P102,2)</f>
        <v>0</v>
      </c>
      <c r="R102" s="173" t="s">
        <v>340</v>
      </c>
      <c r="S102" s="173" t="s">
        <v>178</v>
      </c>
      <c r="T102" s="174" t="s">
        <v>217</v>
      </c>
      <c r="U102" s="157">
        <v>0</v>
      </c>
      <c r="V102" s="157">
        <f>ROUND(E102*U102,2)</f>
        <v>0</v>
      </c>
      <c r="W102" s="157"/>
      <c r="X102" s="157" t="s">
        <v>218</v>
      </c>
      <c r="Y102" s="157" t="s">
        <v>174</v>
      </c>
      <c r="Z102" s="147"/>
      <c r="AA102" s="147"/>
      <c r="AB102" s="147"/>
      <c r="AC102" s="147"/>
      <c r="AD102" s="147"/>
      <c r="AE102" s="147"/>
      <c r="AF102" s="147"/>
      <c r="AG102" s="147" t="s">
        <v>219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3" t="s">
        <v>341</v>
      </c>
      <c r="D103" s="254"/>
      <c r="E103" s="254"/>
      <c r="F103" s="254"/>
      <c r="G103" s="254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221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5" t="s">
        <v>342</v>
      </c>
      <c r="D104" s="158"/>
      <c r="E104" s="159">
        <v>0.3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197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5" t="s">
        <v>343</v>
      </c>
      <c r="D105" s="158"/>
      <c r="E105" s="159">
        <v>0.09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197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8">
        <v>26</v>
      </c>
      <c r="B106" s="169" t="s">
        <v>344</v>
      </c>
      <c r="C106" s="184" t="s">
        <v>345</v>
      </c>
      <c r="D106" s="170" t="s">
        <v>224</v>
      </c>
      <c r="E106" s="171">
        <v>0.4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21</v>
      </c>
      <c r="M106" s="173">
        <f>G106*(1+L106/100)</f>
        <v>0</v>
      </c>
      <c r="N106" s="171">
        <v>0</v>
      </c>
      <c r="O106" s="171">
        <f>ROUND(E106*N106,2)</f>
        <v>0</v>
      </c>
      <c r="P106" s="171">
        <v>0</v>
      </c>
      <c r="Q106" s="171">
        <f>ROUND(E106*P106,2)</f>
        <v>0</v>
      </c>
      <c r="R106" s="173" t="s">
        <v>340</v>
      </c>
      <c r="S106" s="173" t="s">
        <v>178</v>
      </c>
      <c r="T106" s="174" t="s">
        <v>217</v>
      </c>
      <c r="U106" s="157">
        <v>0</v>
      </c>
      <c r="V106" s="157">
        <f>ROUND(E106*U106,2)</f>
        <v>0</v>
      </c>
      <c r="W106" s="157"/>
      <c r="X106" s="157" t="s">
        <v>218</v>
      </c>
      <c r="Y106" s="157" t="s">
        <v>174</v>
      </c>
      <c r="Z106" s="147"/>
      <c r="AA106" s="147"/>
      <c r="AB106" s="147"/>
      <c r="AC106" s="147"/>
      <c r="AD106" s="147"/>
      <c r="AE106" s="147"/>
      <c r="AF106" s="147"/>
      <c r="AG106" s="147" t="s">
        <v>219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53" t="s">
        <v>346</v>
      </c>
      <c r="D107" s="254"/>
      <c r="E107" s="254"/>
      <c r="F107" s="254"/>
      <c r="G107" s="254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221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89" t="str">
        <f>C107</f>
        <v>pod mazaniny a dlažby, popř. na plochých střechách, vodorovný nebo ve spádu, s udusáním a urovnáním povrchu,</v>
      </c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5" t="s">
        <v>347</v>
      </c>
      <c r="D108" s="158"/>
      <c r="E108" s="159">
        <v>0.4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197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8">
        <v>27</v>
      </c>
      <c r="B109" s="169" t="s">
        <v>348</v>
      </c>
      <c r="C109" s="184" t="s">
        <v>349</v>
      </c>
      <c r="D109" s="170" t="s">
        <v>329</v>
      </c>
      <c r="E109" s="171">
        <v>0.68679999999999997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1">
        <v>1</v>
      </c>
      <c r="O109" s="171">
        <f>ROUND(E109*N109,2)</f>
        <v>0.69</v>
      </c>
      <c r="P109" s="171">
        <v>0</v>
      </c>
      <c r="Q109" s="171">
        <f>ROUND(E109*P109,2)</f>
        <v>0</v>
      </c>
      <c r="R109" s="173" t="s">
        <v>323</v>
      </c>
      <c r="S109" s="173" t="s">
        <v>217</v>
      </c>
      <c r="T109" s="174" t="s">
        <v>217</v>
      </c>
      <c r="U109" s="157">
        <v>0</v>
      </c>
      <c r="V109" s="157">
        <f>ROUND(E109*U109,2)</f>
        <v>0</v>
      </c>
      <c r="W109" s="157"/>
      <c r="X109" s="157" t="s">
        <v>324</v>
      </c>
      <c r="Y109" s="157" t="s">
        <v>174</v>
      </c>
      <c r="Z109" s="147"/>
      <c r="AA109" s="147"/>
      <c r="AB109" s="147"/>
      <c r="AC109" s="147"/>
      <c r="AD109" s="147"/>
      <c r="AE109" s="147"/>
      <c r="AF109" s="147"/>
      <c r="AG109" s="147" t="s">
        <v>325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5" t="s">
        <v>350</v>
      </c>
      <c r="D110" s="158"/>
      <c r="E110" s="159">
        <v>0.69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197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161" t="s">
        <v>166</v>
      </c>
      <c r="B111" s="162" t="s">
        <v>98</v>
      </c>
      <c r="C111" s="182" t="s">
        <v>99</v>
      </c>
      <c r="D111" s="163"/>
      <c r="E111" s="164"/>
      <c r="F111" s="165"/>
      <c r="G111" s="165">
        <f>SUMIF(AG112:AG142,"&lt;&gt;NOR",G112:G142)</f>
        <v>0</v>
      </c>
      <c r="H111" s="165"/>
      <c r="I111" s="165">
        <f>SUM(I112:I142)</f>
        <v>0</v>
      </c>
      <c r="J111" s="165"/>
      <c r="K111" s="165">
        <f>SUM(K112:K142)</f>
        <v>0</v>
      </c>
      <c r="L111" s="165"/>
      <c r="M111" s="165">
        <f>SUM(M112:M142)</f>
        <v>0</v>
      </c>
      <c r="N111" s="164"/>
      <c r="O111" s="164">
        <f>SUM(O112:O142)</f>
        <v>0.48</v>
      </c>
      <c r="P111" s="164"/>
      <c r="Q111" s="164">
        <f>SUM(Q112:Q142)</f>
        <v>0</v>
      </c>
      <c r="R111" s="165"/>
      <c r="S111" s="165"/>
      <c r="T111" s="166"/>
      <c r="U111" s="160"/>
      <c r="V111" s="160">
        <f>SUM(V112:V142)</f>
        <v>0</v>
      </c>
      <c r="W111" s="160"/>
      <c r="X111" s="160"/>
      <c r="Y111" s="160"/>
      <c r="AG111" t="s">
        <v>167</v>
      </c>
    </row>
    <row r="112" spans="1:60" ht="22.5" outlineLevel="1" x14ac:dyDescent="0.2">
      <c r="A112" s="168">
        <v>28</v>
      </c>
      <c r="B112" s="169" t="s">
        <v>351</v>
      </c>
      <c r="C112" s="184" t="s">
        <v>352</v>
      </c>
      <c r="D112" s="170" t="s">
        <v>215</v>
      </c>
      <c r="E112" s="171">
        <v>33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3" t="s">
        <v>333</v>
      </c>
      <c r="S112" s="173" t="s">
        <v>178</v>
      </c>
      <c r="T112" s="174" t="s">
        <v>217</v>
      </c>
      <c r="U112" s="157">
        <v>0</v>
      </c>
      <c r="V112" s="157">
        <f>ROUND(E112*U112,2)</f>
        <v>0</v>
      </c>
      <c r="W112" s="157"/>
      <c r="X112" s="157" t="s">
        <v>218</v>
      </c>
      <c r="Y112" s="157" t="s">
        <v>174</v>
      </c>
      <c r="Z112" s="147"/>
      <c r="AA112" s="147"/>
      <c r="AB112" s="147"/>
      <c r="AC112" s="147"/>
      <c r="AD112" s="147"/>
      <c r="AE112" s="147"/>
      <c r="AF112" s="147"/>
      <c r="AG112" s="147" t="s">
        <v>219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3" t="s">
        <v>334</v>
      </c>
      <c r="D113" s="254"/>
      <c r="E113" s="254"/>
      <c r="F113" s="254"/>
      <c r="G113" s="254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221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5" t="s">
        <v>353</v>
      </c>
      <c r="D114" s="158"/>
      <c r="E114" s="159">
        <v>33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197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68">
        <v>29</v>
      </c>
      <c r="B115" s="169" t="s">
        <v>354</v>
      </c>
      <c r="C115" s="184" t="s">
        <v>355</v>
      </c>
      <c r="D115" s="170" t="s">
        <v>215</v>
      </c>
      <c r="E115" s="171">
        <v>204.2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1">
        <v>0</v>
      </c>
      <c r="O115" s="171">
        <f>ROUND(E115*N115,2)</f>
        <v>0</v>
      </c>
      <c r="P115" s="171">
        <v>0</v>
      </c>
      <c r="Q115" s="171">
        <f>ROUND(E115*P115,2)</f>
        <v>0</v>
      </c>
      <c r="R115" s="173" t="s">
        <v>333</v>
      </c>
      <c r="S115" s="173" t="s">
        <v>178</v>
      </c>
      <c r="T115" s="174" t="s">
        <v>217</v>
      </c>
      <c r="U115" s="157">
        <v>0</v>
      </c>
      <c r="V115" s="157">
        <f>ROUND(E115*U115,2)</f>
        <v>0</v>
      </c>
      <c r="W115" s="157"/>
      <c r="X115" s="157" t="s">
        <v>218</v>
      </c>
      <c r="Y115" s="157" t="s">
        <v>174</v>
      </c>
      <c r="Z115" s="147"/>
      <c r="AA115" s="147"/>
      <c r="AB115" s="147"/>
      <c r="AC115" s="147"/>
      <c r="AD115" s="147"/>
      <c r="AE115" s="147"/>
      <c r="AF115" s="147"/>
      <c r="AG115" s="147" t="s">
        <v>219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53" t="s">
        <v>334</v>
      </c>
      <c r="D116" s="254"/>
      <c r="E116" s="254"/>
      <c r="F116" s="254"/>
      <c r="G116" s="254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221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5" t="s">
        <v>356</v>
      </c>
      <c r="D117" s="158"/>
      <c r="E117" s="159">
        <v>204.2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197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68">
        <v>30</v>
      </c>
      <c r="B118" s="169" t="s">
        <v>357</v>
      </c>
      <c r="C118" s="184" t="s">
        <v>358</v>
      </c>
      <c r="D118" s="170" t="s">
        <v>359</v>
      </c>
      <c r="E118" s="171">
        <v>8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1">
        <v>0</v>
      </c>
      <c r="O118" s="171">
        <f>ROUND(E118*N118,2)</f>
        <v>0</v>
      </c>
      <c r="P118" s="171">
        <v>0</v>
      </c>
      <c r="Q118" s="171">
        <f>ROUND(E118*P118,2)</f>
        <v>0</v>
      </c>
      <c r="R118" s="173" t="s">
        <v>333</v>
      </c>
      <c r="S118" s="173" t="s">
        <v>178</v>
      </c>
      <c r="T118" s="174" t="s">
        <v>217</v>
      </c>
      <c r="U118" s="157">
        <v>0</v>
      </c>
      <c r="V118" s="157">
        <f>ROUND(E118*U118,2)</f>
        <v>0</v>
      </c>
      <c r="W118" s="157"/>
      <c r="X118" s="157" t="s">
        <v>218</v>
      </c>
      <c r="Y118" s="157" t="s">
        <v>174</v>
      </c>
      <c r="Z118" s="147"/>
      <c r="AA118" s="147"/>
      <c r="AB118" s="147"/>
      <c r="AC118" s="147"/>
      <c r="AD118" s="147"/>
      <c r="AE118" s="147"/>
      <c r="AF118" s="147"/>
      <c r="AG118" s="147" t="s">
        <v>219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3" t="s">
        <v>334</v>
      </c>
      <c r="D119" s="254"/>
      <c r="E119" s="254"/>
      <c r="F119" s="254"/>
      <c r="G119" s="254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221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8">
        <v>31</v>
      </c>
      <c r="B120" s="169" t="s">
        <v>360</v>
      </c>
      <c r="C120" s="184" t="s">
        <v>361</v>
      </c>
      <c r="D120" s="170" t="s">
        <v>359</v>
      </c>
      <c r="E120" s="171">
        <v>35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71">
        <v>0</v>
      </c>
      <c r="O120" s="171">
        <f>ROUND(E120*N120,2)</f>
        <v>0</v>
      </c>
      <c r="P120" s="171">
        <v>0</v>
      </c>
      <c r="Q120" s="171">
        <f>ROUND(E120*P120,2)</f>
        <v>0</v>
      </c>
      <c r="R120" s="173" t="s">
        <v>333</v>
      </c>
      <c r="S120" s="173" t="s">
        <v>178</v>
      </c>
      <c r="T120" s="174" t="s">
        <v>217</v>
      </c>
      <c r="U120" s="157">
        <v>0</v>
      </c>
      <c r="V120" s="157">
        <f>ROUND(E120*U120,2)</f>
        <v>0</v>
      </c>
      <c r="W120" s="157"/>
      <c r="X120" s="157" t="s">
        <v>218</v>
      </c>
      <c r="Y120" s="157" t="s">
        <v>174</v>
      </c>
      <c r="Z120" s="147"/>
      <c r="AA120" s="147"/>
      <c r="AB120" s="147"/>
      <c r="AC120" s="147"/>
      <c r="AD120" s="147"/>
      <c r="AE120" s="147"/>
      <c r="AF120" s="147"/>
      <c r="AG120" s="147" t="s">
        <v>219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253" t="s">
        <v>334</v>
      </c>
      <c r="D121" s="254"/>
      <c r="E121" s="254"/>
      <c r="F121" s="254"/>
      <c r="G121" s="254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221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68">
        <v>32</v>
      </c>
      <c r="B122" s="169" t="s">
        <v>362</v>
      </c>
      <c r="C122" s="184" t="s">
        <v>363</v>
      </c>
      <c r="D122" s="170" t="s">
        <v>215</v>
      </c>
      <c r="E122" s="171">
        <v>237.2</v>
      </c>
      <c r="F122" s="172"/>
      <c r="G122" s="173">
        <f>ROUND(E122*F122,2)</f>
        <v>0</v>
      </c>
      <c r="H122" s="172"/>
      <c r="I122" s="173">
        <f>ROUND(E122*H122,2)</f>
        <v>0</v>
      </c>
      <c r="J122" s="172"/>
      <c r="K122" s="173">
        <f>ROUND(E122*J122,2)</f>
        <v>0</v>
      </c>
      <c r="L122" s="173">
        <v>21</v>
      </c>
      <c r="M122" s="173">
        <f>G122*(1+L122/100)</f>
        <v>0</v>
      </c>
      <c r="N122" s="171">
        <v>0</v>
      </c>
      <c r="O122" s="171">
        <f>ROUND(E122*N122,2)</f>
        <v>0</v>
      </c>
      <c r="P122" s="171">
        <v>0</v>
      </c>
      <c r="Q122" s="171">
        <f>ROUND(E122*P122,2)</f>
        <v>0</v>
      </c>
      <c r="R122" s="173" t="s">
        <v>333</v>
      </c>
      <c r="S122" s="173" t="s">
        <v>178</v>
      </c>
      <c r="T122" s="174" t="s">
        <v>217</v>
      </c>
      <c r="U122" s="157">
        <v>0</v>
      </c>
      <c r="V122" s="157">
        <f>ROUND(E122*U122,2)</f>
        <v>0</v>
      </c>
      <c r="W122" s="157"/>
      <c r="X122" s="157" t="s">
        <v>218</v>
      </c>
      <c r="Y122" s="157" t="s">
        <v>174</v>
      </c>
      <c r="Z122" s="147"/>
      <c r="AA122" s="147"/>
      <c r="AB122" s="147"/>
      <c r="AC122" s="147"/>
      <c r="AD122" s="147"/>
      <c r="AE122" s="147"/>
      <c r="AF122" s="147"/>
      <c r="AG122" s="147" t="s">
        <v>219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3" t="s">
        <v>364</v>
      </c>
      <c r="D123" s="254"/>
      <c r="E123" s="254"/>
      <c r="F123" s="254"/>
      <c r="G123" s="254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221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89" t="str">
        <f>C123</f>
        <v>přísun, montáže, demontáže a odsunu zkoušecího čerpadla, napuštění tlakovou vodou a dodání vody pro tlakovou zkoušku,</v>
      </c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68">
        <v>33</v>
      </c>
      <c r="B124" s="169" t="s">
        <v>365</v>
      </c>
      <c r="C124" s="184" t="s">
        <v>366</v>
      </c>
      <c r="D124" s="170" t="s">
        <v>367</v>
      </c>
      <c r="E124" s="171">
        <v>4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1">
        <v>3.5029999999999999E-2</v>
      </c>
      <c r="O124" s="171">
        <f>ROUND(E124*N124,2)</f>
        <v>0.14000000000000001</v>
      </c>
      <c r="P124" s="171">
        <v>0</v>
      </c>
      <c r="Q124" s="171">
        <f>ROUND(E124*P124,2)</f>
        <v>0</v>
      </c>
      <c r="R124" s="173" t="s">
        <v>333</v>
      </c>
      <c r="S124" s="173" t="s">
        <v>178</v>
      </c>
      <c r="T124" s="174" t="s">
        <v>217</v>
      </c>
      <c r="U124" s="157">
        <v>0</v>
      </c>
      <c r="V124" s="157">
        <f>ROUND(E124*U124,2)</f>
        <v>0</v>
      </c>
      <c r="W124" s="157"/>
      <c r="X124" s="157" t="s">
        <v>218</v>
      </c>
      <c r="Y124" s="157" t="s">
        <v>174</v>
      </c>
      <c r="Z124" s="147"/>
      <c r="AA124" s="147"/>
      <c r="AB124" s="147"/>
      <c r="AC124" s="147"/>
      <c r="AD124" s="147"/>
      <c r="AE124" s="147"/>
      <c r="AF124" s="147"/>
      <c r="AG124" s="147" t="s">
        <v>219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33.75" outlineLevel="2" x14ac:dyDescent="0.2">
      <c r="A125" s="154"/>
      <c r="B125" s="155"/>
      <c r="C125" s="253" t="s">
        <v>368</v>
      </c>
      <c r="D125" s="254"/>
      <c r="E125" s="254"/>
      <c r="F125" s="254"/>
      <c r="G125" s="254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221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89" t="str">
        <f>C125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68">
        <v>34</v>
      </c>
      <c r="B126" s="169" t="s">
        <v>369</v>
      </c>
      <c r="C126" s="184" t="s">
        <v>370</v>
      </c>
      <c r="D126" s="170" t="s">
        <v>215</v>
      </c>
      <c r="E126" s="171">
        <v>102.1</v>
      </c>
      <c r="F126" s="172"/>
      <c r="G126" s="173">
        <f>ROUND(E126*F126,2)</f>
        <v>0</v>
      </c>
      <c r="H126" s="172"/>
      <c r="I126" s="173">
        <f>ROUND(E126*H126,2)</f>
        <v>0</v>
      </c>
      <c r="J126" s="172"/>
      <c r="K126" s="173">
        <f>ROUND(E126*J126,2)</f>
        <v>0</v>
      </c>
      <c r="L126" s="173">
        <v>21</v>
      </c>
      <c r="M126" s="173">
        <f>G126*(1+L126/100)</f>
        <v>0</v>
      </c>
      <c r="N126" s="171">
        <v>0</v>
      </c>
      <c r="O126" s="171">
        <f>ROUND(E126*N126,2)</f>
        <v>0</v>
      </c>
      <c r="P126" s="171">
        <v>0</v>
      </c>
      <c r="Q126" s="171">
        <f>ROUND(E126*P126,2)</f>
        <v>0</v>
      </c>
      <c r="R126" s="173" t="s">
        <v>333</v>
      </c>
      <c r="S126" s="173" t="s">
        <v>178</v>
      </c>
      <c r="T126" s="174" t="s">
        <v>217</v>
      </c>
      <c r="U126" s="157">
        <v>0</v>
      </c>
      <c r="V126" s="157">
        <f>ROUND(E126*U126,2)</f>
        <v>0</v>
      </c>
      <c r="W126" s="157"/>
      <c r="X126" s="157" t="s">
        <v>218</v>
      </c>
      <c r="Y126" s="157" t="s">
        <v>174</v>
      </c>
      <c r="Z126" s="147"/>
      <c r="AA126" s="147"/>
      <c r="AB126" s="147"/>
      <c r="AC126" s="147"/>
      <c r="AD126" s="147"/>
      <c r="AE126" s="147"/>
      <c r="AF126" s="147"/>
      <c r="AG126" s="147" t="s">
        <v>219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53" t="s">
        <v>371</v>
      </c>
      <c r="D127" s="254"/>
      <c r="E127" s="254"/>
      <c r="F127" s="254"/>
      <c r="G127" s="254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221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89" t="str">
        <f>C127</f>
        <v>napuštění a vypuštění vody, dodání vody a desinfekčního prostředku, náklady na bakteriologický rozbor vody,</v>
      </c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5">
        <v>35</v>
      </c>
      <c r="B128" s="176" t="s">
        <v>372</v>
      </c>
      <c r="C128" s="183" t="s">
        <v>373</v>
      </c>
      <c r="D128" s="177" t="s">
        <v>215</v>
      </c>
      <c r="E128" s="178">
        <v>237.2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78">
        <v>5.0000000000000002E-5</v>
      </c>
      <c r="O128" s="178">
        <f>ROUND(E128*N128,2)</f>
        <v>0.01</v>
      </c>
      <c r="P128" s="178">
        <v>0</v>
      </c>
      <c r="Q128" s="178">
        <f>ROUND(E128*P128,2)</f>
        <v>0</v>
      </c>
      <c r="R128" s="180" t="s">
        <v>333</v>
      </c>
      <c r="S128" s="180" t="s">
        <v>178</v>
      </c>
      <c r="T128" s="181" t="s">
        <v>217</v>
      </c>
      <c r="U128" s="157">
        <v>0</v>
      </c>
      <c r="V128" s="157">
        <f>ROUND(E128*U128,2)</f>
        <v>0</v>
      </c>
      <c r="W128" s="157"/>
      <c r="X128" s="157" t="s">
        <v>218</v>
      </c>
      <c r="Y128" s="157" t="s">
        <v>174</v>
      </c>
      <c r="Z128" s="147"/>
      <c r="AA128" s="147"/>
      <c r="AB128" s="147"/>
      <c r="AC128" s="147"/>
      <c r="AD128" s="147"/>
      <c r="AE128" s="147"/>
      <c r="AF128" s="147"/>
      <c r="AG128" s="147" t="s">
        <v>219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68">
        <v>36</v>
      </c>
      <c r="B129" s="169" t="s">
        <v>374</v>
      </c>
      <c r="C129" s="184" t="s">
        <v>375</v>
      </c>
      <c r="D129" s="170" t="s">
        <v>359</v>
      </c>
      <c r="E129" s="171">
        <v>10.15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1">
        <v>0</v>
      </c>
      <c r="O129" s="171">
        <f>ROUND(E129*N129,2)</f>
        <v>0</v>
      </c>
      <c r="P129" s="171">
        <v>0</v>
      </c>
      <c r="Q129" s="171">
        <f>ROUND(E129*P129,2)</f>
        <v>0</v>
      </c>
      <c r="R129" s="173" t="s">
        <v>323</v>
      </c>
      <c r="S129" s="173" t="s">
        <v>178</v>
      </c>
      <c r="T129" s="174" t="s">
        <v>217</v>
      </c>
      <c r="U129" s="157">
        <v>0</v>
      </c>
      <c r="V129" s="157">
        <f>ROUND(E129*U129,2)</f>
        <v>0</v>
      </c>
      <c r="W129" s="157"/>
      <c r="X129" s="157" t="s">
        <v>324</v>
      </c>
      <c r="Y129" s="157" t="s">
        <v>174</v>
      </c>
      <c r="Z129" s="147"/>
      <c r="AA129" s="147"/>
      <c r="AB129" s="147"/>
      <c r="AC129" s="147"/>
      <c r="AD129" s="147"/>
      <c r="AE129" s="147"/>
      <c r="AF129" s="147"/>
      <c r="AG129" s="147" t="s">
        <v>325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5" t="s">
        <v>376</v>
      </c>
      <c r="D130" s="158"/>
      <c r="E130" s="159">
        <v>10.15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197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68">
        <v>37</v>
      </c>
      <c r="B131" s="169" t="s">
        <v>377</v>
      </c>
      <c r="C131" s="184" t="s">
        <v>378</v>
      </c>
      <c r="D131" s="170" t="s">
        <v>359</v>
      </c>
      <c r="E131" s="171">
        <v>1.0149999999999999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21</v>
      </c>
      <c r="M131" s="173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3" t="s">
        <v>323</v>
      </c>
      <c r="S131" s="173" t="s">
        <v>178</v>
      </c>
      <c r="T131" s="174" t="s">
        <v>217</v>
      </c>
      <c r="U131" s="157">
        <v>0</v>
      </c>
      <c r="V131" s="157">
        <f>ROUND(E131*U131,2)</f>
        <v>0</v>
      </c>
      <c r="W131" s="157"/>
      <c r="X131" s="157" t="s">
        <v>324</v>
      </c>
      <c r="Y131" s="157" t="s">
        <v>174</v>
      </c>
      <c r="Z131" s="147"/>
      <c r="AA131" s="147"/>
      <c r="AB131" s="147"/>
      <c r="AC131" s="147"/>
      <c r="AD131" s="147"/>
      <c r="AE131" s="147"/>
      <c r="AF131" s="147"/>
      <c r="AG131" s="147" t="s">
        <v>325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5" t="s">
        <v>379</v>
      </c>
      <c r="D132" s="158"/>
      <c r="E132" s="159">
        <v>1.01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197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68">
        <v>38</v>
      </c>
      <c r="B133" s="169" t="s">
        <v>380</v>
      </c>
      <c r="C133" s="184" t="s">
        <v>381</v>
      </c>
      <c r="D133" s="170" t="s">
        <v>215</v>
      </c>
      <c r="E133" s="171">
        <v>33.494999999999997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21</v>
      </c>
      <c r="M133" s="173">
        <f>G133*(1+L133/100)</f>
        <v>0</v>
      </c>
      <c r="N133" s="171">
        <v>9.7999999999999997E-4</v>
      </c>
      <c r="O133" s="171">
        <f>ROUND(E133*N133,2)</f>
        <v>0.03</v>
      </c>
      <c r="P133" s="171">
        <v>0</v>
      </c>
      <c r="Q133" s="171">
        <f>ROUND(E133*P133,2)</f>
        <v>0</v>
      </c>
      <c r="R133" s="173" t="s">
        <v>323</v>
      </c>
      <c r="S133" s="173" t="s">
        <v>178</v>
      </c>
      <c r="T133" s="174" t="s">
        <v>217</v>
      </c>
      <c r="U133" s="157">
        <v>0</v>
      </c>
      <c r="V133" s="157">
        <f>ROUND(E133*U133,2)</f>
        <v>0</v>
      </c>
      <c r="W133" s="157"/>
      <c r="X133" s="157" t="s">
        <v>324</v>
      </c>
      <c r="Y133" s="157" t="s">
        <v>174</v>
      </c>
      <c r="Z133" s="147"/>
      <c r="AA133" s="147"/>
      <c r="AB133" s="147"/>
      <c r="AC133" s="147"/>
      <c r="AD133" s="147"/>
      <c r="AE133" s="147"/>
      <c r="AF133" s="147"/>
      <c r="AG133" s="147" t="s">
        <v>325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5" t="s">
        <v>382</v>
      </c>
      <c r="D134" s="158"/>
      <c r="E134" s="159">
        <v>33.494999999999997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197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68">
        <v>39</v>
      </c>
      <c r="B135" s="169" t="s">
        <v>383</v>
      </c>
      <c r="C135" s="184" t="s">
        <v>384</v>
      </c>
      <c r="D135" s="170" t="s">
        <v>215</v>
      </c>
      <c r="E135" s="171">
        <v>207.26300000000001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1">
        <v>1.4400000000000001E-3</v>
      </c>
      <c r="O135" s="171">
        <f>ROUND(E135*N135,2)</f>
        <v>0.3</v>
      </c>
      <c r="P135" s="171">
        <v>0</v>
      </c>
      <c r="Q135" s="171">
        <f>ROUND(E135*P135,2)</f>
        <v>0</v>
      </c>
      <c r="R135" s="173" t="s">
        <v>323</v>
      </c>
      <c r="S135" s="173" t="s">
        <v>178</v>
      </c>
      <c r="T135" s="174" t="s">
        <v>217</v>
      </c>
      <c r="U135" s="157">
        <v>0</v>
      </c>
      <c r="V135" s="157">
        <f>ROUND(E135*U135,2)</f>
        <v>0</v>
      </c>
      <c r="W135" s="157"/>
      <c r="X135" s="157" t="s">
        <v>324</v>
      </c>
      <c r="Y135" s="157" t="s">
        <v>174</v>
      </c>
      <c r="Z135" s="147"/>
      <c r="AA135" s="147"/>
      <c r="AB135" s="147"/>
      <c r="AC135" s="147"/>
      <c r="AD135" s="147"/>
      <c r="AE135" s="147"/>
      <c r="AF135" s="147"/>
      <c r="AG135" s="147" t="s">
        <v>325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5" t="s">
        <v>385</v>
      </c>
      <c r="D136" s="158"/>
      <c r="E136" s="159">
        <v>207.26300000000001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197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8">
        <v>40</v>
      </c>
      <c r="B137" s="169" t="s">
        <v>386</v>
      </c>
      <c r="C137" s="184" t="s">
        <v>387</v>
      </c>
      <c r="D137" s="170" t="s">
        <v>359</v>
      </c>
      <c r="E137" s="171">
        <v>3.0449999999999999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21</v>
      </c>
      <c r="M137" s="173">
        <f>G137*(1+L137/100)</f>
        <v>0</v>
      </c>
      <c r="N137" s="171">
        <v>2.2000000000000001E-4</v>
      </c>
      <c r="O137" s="171">
        <f>ROUND(E137*N137,2)</f>
        <v>0</v>
      </c>
      <c r="P137" s="171">
        <v>0</v>
      </c>
      <c r="Q137" s="171">
        <f>ROUND(E137*P137,2)</f>
        <v>0</v>
      </c>
      <c r="R137" s="173" t="s">
        <v>323</v>
      </c>
      <c r="S137" s="173" t="s">
        <v>178</v>
      </c>
      <c r="T137" s="174" t="s">
        <v>217</v>
      </c>
      <c r="U137" s="157">
        <v>0</v>
      </c>
      <c r="V137" s="157">
        <f>ROUND(E137*U137,2)</f>
        <v>0</v>
      </c>
      <c r="W137" s="157"/>
      <c r="X137" s="157" t="s">
        <v>324</v>
      </c>
      <c r="Y137" s="157" t="s">
        <v>174</v>
      </c>
      <c r="Z137" s="147"/>
      <c r="AA137" s="147"/>
      <c r="AB137" s="147"/>
      <c r="AC137" s="147"/>
      <c r="AD137" s="147"/>
      <c r="AE137" s="147"/>
      <c r="AF137" s="147"/>
      <c r="AG137" s="147" t="s">
        <v>325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5" t="s">
        <v>388</v>
      </c>
      <c r="D138" s="158"/>
      <c r="E138" s="159">
        <v>3.04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197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8">
        <v>41</v>
      </c>
      <c r="B139" s="169" t="s">
        <v>389</v>
      </c>
      <c r="C139" s="184" t="s">
        <v>390</v>
      </c>
      <c r="D139" s="170" t="s">
        <v>359</v>
      </c>
      <c r="E139" s="171">
        <v>6.09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71">
        <v>3.4000000000000002E-4</v>
      </c>
      <c r="O139" s="171">
        <f>ROUND(E139*N139,2)</f>
        <v>0</v>
      </c>
      <c r="P139" s="171">
        <v>0</v>
      </c>
      <c r="Q139" s="171">
        <f>ROUND(E139*P139,2)</f>
        <v>0</v>
      </c>
      <c r="R139" s="173" t="s">
        <v>323</v>
      </c>
      <c r="S139" s="173" t="s">
        <v>178</v>
      </c>
      <c r="T139" s="174" t="s">
        <v>217</v>
      </c>
      <c r="U139" s="157">
        <v>0</v>
      </c>
      <c r="V139" s="157">
        <f>ROUND(E139*U139,2)</f>
        <v>0</v>
      </c>
      <c r="W139" s="157"/>
      <c r="X139" s="157" t="s">
        <v>324</v>
      </c>
      <c r="Y139" s="157" t="s">
        <v>174</v>
      </c>
      <c r="Z139" s="147"/>
      <c r="AA139" s="147"/>
      <c r="AB139" s="147"/>
      <c r="AC139" s="147"/>
      <c r="AD139" s="147"/>
      <c r="AE139" s="147"/>
      <c r="AF139" s="147"/>
      <c r="AG139" s="147" t="s">
        <v>325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5" t="s">
        <v>391</v>
      </c>
      <c r="D140" s="158"/>
      <c r="E140" s="159">
        <v>6.09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197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8">
        <v>42</v>
      </c>
      <c r="B141" s="169" t="s">
        <v>392</v>
      </c>
      <c r="C141" s="184" t="s">
        <v>393</v>
      </c>
      <c r="D141" s="170" t="s">
        <v>359</v>
      </c>
      <c r="E141" s="171">
        <v>1.0149999999999999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71">
        <v>1.8000000000000001E-4</v>
      </c>
      <c r="O141" s="171">
        <f>ROUND(E141*N141,2)</f>
        <v>0</v>
      </c>
      <c r="P141" s="171">
        <v>0</v>
      </c>
      <c r="Q141" s="171">
        <f>ROUND(E141*P141,2)</f>
        <v>0</v>
      </c>
      <c r="R141" s="173" t="s">
        <v>323</v>
      </c>
      <c r="S141" s="173" t="s">
        <v>178</v>
      </c>
      <c r="T141" s="174" t="s">
        <v>217</v>
      </c>
      <c r="U141" s="157">
        <v>0</v>
      </c>
      <c r="V141" s="157">
        <f>ROUND(E141*U141,2)</f>
        <v>0</v>
      </c>
      <c r="W141" s="157"/>
      <c r="X141" s="157" t="s">
        <v>324</v>
      </c>
      <c r="Y141" s="157" t="s">
        <v>174</v>
      </c>
      <c r="Z141" s="147"/>
      <c r="AA141" s="147"/>
      <c r="AB141" s="147"/>
      <c r="AC141" s="147"/>
      <c r="AD141" s="147"/>
      <c r="AE141" s="147"/>
      <c r="AF141" s="147"/>
      <c r="AG141" s="147" t="s">
        <v>325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5" t="s">
        <v>379</v>
      </c>
      <c r="D142" s="158"/>
      <c r="E142" s="159">
        <v>1.01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197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x14ac:dyDescent="0.2">
      <c r="A143" s="161" t="s">
        <v>166</v>
      </c>
      <c r="B143" s="162" t="s">
        <v>100</v>
      </c>
      <c r="C143" s="182" t="s">
        <v>101</v>
      </c>
      <c r="D143" s="163"/>
      <c r="E143" s="164"/>
      <c r="F143" s="165"/>
      <c r="G143" s="165">
        <f>SUMIF(AG144:AG145,"&lt;&gt;NOR",G144:G145)</f>
        <v>0</v>
      </c>
      <c r="H143" s="165"/>
      <c r="I143" s="165">
        <f>SUM(I144:I145)</f>
        <v>0</v>
      </c>
      <c r="J143" s="165"/>
      <c r="K143" s="165">
        <f>SUM(K144:K145)</f>
        <v>0</v>
      </c>
      <c r="L143" s="165"/>
      <c r="M143" s="165">
        <f>SUM(M144:M145)</f>
        <v>0</v>
      </c>
      <c r="N143" s="164"/>
      <c r="O143" s="164">
        <f>SUM(O144:O145)</f>
        <v>0.38</v>
      </c>
      <c r="P143" s="164"/>
      <c r="Q143" s="164">
        <f>SUM(Q144:Q145)</f>
        <v>0</v>
      </c>
      <c r="R143" s="165"/>
      <c r="S143" s="165"/>
      <c r="T143" s="166"/>
      <c r="U143" s="160"/>
      <c r="V143" s="160">
        <f>SUM(V144:V145)</f>
        <v>0</v>
      </c>
      <c r="W143" s="160"/>
      <c r="X143" s="160"/>
      <c r="Y143" s="160"/>
      <c r="AG143" t="s">
        <v>167</v>
      </c>
    </row>
    <row r="144" spans="1:60" ht="22.5" outlineLevel="1" x14ac:dyDescent="0.2">
      <c r="A144" s="168">
        <v>43</v>
      </c>
      <c r="B144" s="169" t="s">
        <v>394</v>
      </c>
      <c r="C144" s="184" t="s">
        <v>395</v>
      </c>
      <c r="D144" s="170" t="s">
        <v>215</v>
      </c>
      <c r="E144" s="171">
        <v>2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1">
        <v>0.188</v>
      </c>
      <c r="O144" s="171">
        <f>ROUND(E144*N144,2)</f>
        <v>0.38</v>
      </c>
      <c r="P144" s="171">
        <v>0</v>
      </c>
      <c r="Q144" s="171">
        <f>ROUND(E144*P144,2)</f>
        <v>0</v>
      </c>
      <c r="R144" s="173" t="s">
        <v>216</v>
      </c>
      <c r="S144" s="173" t="s">
        <v>178</v>
      </c>
      <c r="T144" s="174" t="s">
        <v>217</v>
      </c>
      <c r="U144" s="157">
        <v>0</v>
      </c>
      <c r="V144" s="157">
        <f>ROUND(E144*U144,2)</f>
        <v>0</v>
      </c>
      <c r="W144" s="157"/>
      <c r="X144" s="157" t="s">
        <v>218</v>
      </c>
      <c r="Y144" s="157" t="s">
        <v>174</v>
      </c>
      <c r="Z144" s="147"/>
      <c r="AA144" s="147"/>
      <c r="AB144" s="147"/>
      <c r="AC144" s="147"/>
      <c r="AD144" s="147"/>
      <c r="AE144" s="147"/>
      <c r="AF144" s="147"/>
      <c r="AG144" s="147" t="s">
        <v>219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253" t="s">
        <v>396</v>
      </c>
      <c r="D145" s="254"/>
      <c r="E145" s="254"/>
      <c r="F145" s="254"/>
      <c r="G145" s="254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221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x14ac:dyDescent="0.2">
      <c r="A146" s="161" t="s">
        <v>166</v>
      </c>
      <c r="B146" s="162" t="s">
        <v>104</v>
      </c>
      <c r="C146" s="182" t="s">
        <v>105</v>
      </c>
      <c r="D146" s="163"/>
      <c r="E146" s="164"/>
      <c r="F146" s="165"/>
      <c r="G146" s="165">
        <f>SUMIF(AG147:AG147,"&lt;&gt;NOR",G147:G147)</f>
        <v>0</v>
      </c>
      <c r="H146" s="165"/>
      <c r="I146" s="165">
        <f>SUM(I147:I147)</f>
        <v>0</v>
      </c>
      <c r="J146" s="165"/>
      <c r="K146" s="165">
        <f>SUM(K147:K147)</f>
        <v>0</v>
      </c>
      <c r="L146" s="165"/>
      <c r="M146" s="165">
        <f>SUM(M147:M147)</f>
        <v>0</v>
      </c>
      <c r="N146" s="164"/>
      <c r="O146" s="164">
        <f>SUM(O147:O147)</f>
        <v>0.43</v>
      </c>
      <c r="P146" s="164"/>
      <c r="Q146" s="164">
        <f>SUM(Q147:Q147)</f>
        <v>0</v>
      </c>
      <c r="R146" s="165"/>
      <c r="S146" s="165"/>
      <c r="T146" s="166"/>
      <c r="U146" s="160"/>
      <c r="V146" s="160">
        <f>SUM(V147:V147)</f>
        <v>0</v>
      </c>
      <c r="W146" s="160"/>
      <c r="X146" s="160"/>
      <c r="Y146" s="160"/>
      <c r="AG146" t="s">
        <v>167</v>
      </c>
    </row>
    <row r="147" spans="1:60" outlineLevel="1" x14ac:dyDescent="0.2">
      <c r="A147" s="175">
        <v>44</v>
      </c>
      <c r="B147" s="176" t="s">
        <v>397</v>
      </c>
      <c r="C147" s="183" t="s">
        <v>398</v>
      </c>
      <c r="D147" s="177" t="s">
        <v>261</v>
      </c>
      <c r="E147" s="178">
        <v>72</v>
      </c>
      <c r="F147" s="179"/>
      <c r="G147" s="180">
        <f>ROUND(E147*F147,2)</f>
        <v>0</v>
      </c>
      <c r="H147" s="179"/>
      <c r="I147" s="180">
        <f>ROUND(E147*H147,2)</f>
        <v>0</v>
      </c>
      <c r="J147" s="179"/>
      <c r="K147" s="180">
        <f>ROUND(E147*J147,2)</f>
        <v>0</v>
      </c>
      <c r="L147" s="180">
        <v>21</v>
      </c>
      <c r="M147" s="180">
        <f>G147*(1+L147/100)</f>
        <v>0</v>
      </c>
      <c r="N147" s="178">
        <v>5.9199999999999999E-3</v>
      </c>
      <c r="O147" s="178">
        <f>ROUND(E147*N147,2)</f>
        <v>0.43</v>
      </c>
      <c r="P147" s="178">
        <v>0</v>
      </c>
      <c r="Q147" s="178">
        <f>ROUND(E147*P147,2)</f>
        <v>0</v>
      </c>
      <c r="R147" s="180" t="s">
        <v>399</v>
      </c>
      <c r="S147" s="180" t="s">
        <v>178</v>
      </c>
      <c r="T147" s="181" t="s">
        <v>217</v>
      </c>
      <c r="U147" s="157">
        <v>0</v>
      </c>
      <c r="V147" s="157">
        <f>ROUND(E147*U147,2)</f>
        <v>0</v>
      </c>
      <c r="W147" s="157"/>
      <c r="X147" s="157" t="s">
        <v>218</v>
      </c>
      <c r="Y147" s="157" t="s">
        <v>174</v>
      </c>
      <c r="Z147" s="147"/>
      <c r="AA147" s="147"/>
      <c r="AB147" s="147"/>
      <c r="AC147" s="147"/>
      <c r="AD147" s="147"/>
      <c r="AE147" s="147"/>
      <c r="AF147" s="147"/>
      <c r="AG147" s="147" t="s">
        <v>219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">
      <c r="A148" s="161" t="s">
        <v>166</v>
      </c>
      <c r="B148" s="162" t="s">
        <v>106</v>
      </c>
      <c r="C148" s="182" t="s">
        <v>107</v>
      </c>
      <c r="D148" s="163"/>
      <c r="E148" s="164"/>
      <c r="F148" s="165"/>
      <c r="G148" s="165">
        <f>SUMIF(AG149:AG171,"&lt;&gt;NOR",G149:G171)</f>
        <v>0</v>
      </c>
      <c r="H148" s="165"/>
      <c r="I148" s="165">
        <f>SUM(I149:I171)</f>
        <v>0</v>
      </c>
      <c r="J148" s="165"/>
      <c r="K148" s="165">
        <f>SUM(K149:K171)</f>
        <v>0</v>
      </c>
      <c r="L148" s="165"/>
      <c r="M148" s="165">
        <f>SUM(M149:M171)</f>
        <v>0</v>
      </c>
      <c r="N148" s="164"/>
      <c r="O148" s="164">
        <f>SUM(O149:O171)</f>
        <v>0</v>
      </c>
      <c r="P148" s="164"/>
      <c r="Q148" s="164">
        <f>SUM(Q149:Q171)</f>
        <v>2.2100000000000004</v>
      </c>
      <c r="R148" s="165"/>
      <c r="S148" s="165"/>
      <c r="T148" s="166"/>
      <c r="U148" s="160"/>
      <c r="V148" s="160">
        <f>SUM(V149:V171)</f>
        <v>0</v>
      </c>
      <c r="W148" s="160"/>
      <c r="X148" s="160"/>
      <c r="Y148" s="160"/>
      <c r="AG148" t="s">
        <v>167</v>
      </c>
    </row>
    <row r="149" spans="1:60" ht="22.5" outlineLevel="1" x14ac:dyDescent="0.2">
      <c r="A149" s="168">
        <v>45</v>
      </c>
      <c r="B149" s="169" t="s">
        <v>400</v>
      </c>
      <c r="C149" s="184" t="s">
        <v>401</v>
      </c>
      <c r="D149" s="170" t="s">
        <v>224</v>
      </c>
      <c r="E149" s="171">
        <v>0.3</v>
      </c>
      <c r="F149" s="172"/>
      <c r="G149" s="173">
        <f>ROUND(E149*F149,2)</f>
        <v>0</v>
      </c>
      <c r="H149" s="172"/>
      <c r="I149" s="173">
        <f>ROUND(E149*H149,2)</f>
        <v>0</v>
      </c>
      <c r="J149" s="172"/>
      <c r="K149" s="173">
        <f>ROUND(E149*J149,2)</f>
        <v>0</v>
      </c>
      <c r="L149" s="173">
        <v>21</v>
      </c>
      <c r="M149" s="173">
        <f>G149*(1+L149/100)</f>
        <v>0</v>
      </c>
      <c r="N149" s="171">
        <v>0</v>
      </c>
      <c r="O149" s="171">
        <f>ROUND(E149*N149,2)</f>
        <v>0</v>
      </c>
      <c r="P149" s="171">
        <v>2.2000000000000002</v>
      </c>
      <c r="Q149" s="171">
        <f>ROUND(E149*P149,2)</f>
        <v>0.66</v>
      </c>
      <c r="R149" s="173" t="s">
        <v>402</v>
      </c>
      <c r="S149" s="173" t="s">
        <v>178</v>
      </c>
      <c r="T149" s="174" t="s">
        <v>217</v>
      </c>
      <c r="U149" s="157">
        <v>0</v>
      </c>
      <c r="V149" s="157">
        <f>ROUND(E149*U149,2)</f>
        <v>0</v>
      </c>
      <c r="W149" s="157"/>
      <c r="X149" s="157" t="s">
        <v>218</v>
      </c>
      <c r="Y149" s="157" t="s">
        <v>174</v>
      </c>
      <c r="Z149" s="147"/>
      <c r="AA149" s="147"/>
      <c r="AB149" s="147"/>
      <c r="AC149" s="147"/>
      <c r="AD149" s="147"/>
      <c r="AE149" s="147"/>
      <c r="AF149" s="147"/>
      <c r="AG149" s="147" t="s">
        <v>219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5" t="s">
        <v>342</v>
      </c>
      <c r="D150" s="158"/>
      <c r="E150" s="159">
        <v>0.3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197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68">
        <v>46</v>
      </c>
      <c r="B151" s="169" t="s">
        <v>403</v>
      </c>
      <c r="C151" s="184" t="s">
        <v>404</v>
      </c>
      <c r="D151" s="170" t="s">
        <v>224</v>
      </c>
      <c r="E151" s="171">
        <v>0.4</v>
      </c>
      <c r="F151" s="172"/>
      <c r="G151" s="173">
        <f>ROUND(E151*F151,2)</f>
        <v>0</v>
      </c>
      <c r="H151" s="172"/>
      <c r="I151" s="173">
        <f>ROUND(E151*H151,2)</f>
        <v>0</v>
      </c>
      <c r="J151" s="172"/>
      <c r="K151" s="173">
        <f>ROUND(E151*J151,2)</f>
        <v>0</v>
      </c>
      <c r="L151" s="173">
        <v>21</v>
      </c>
      <c r="M151" s="173">
        <f>G151*(1+L151/100)</f>
        <v>0</v>
      </c>
      <c r="N151" s="171">
        <v>0</v>
      </c>
      <c r="O151" s="171">
        <f>ROUND(E151*N151,2)</f>
        <v>0</v>
      </c>
      <c r="P151" s="171">
        <v>1.4</v>
      </c>
      <c r="Q151" s="171">
        <f>ROUND(E151*P151,2)</f>
        <v>0.56000000000000005</v>
      </c>
      <c r="R151" s="173" t="s">
        <v>402</v>
      </c>
      <c r="S151" s="173" t="s">
        <v>178</v>
      </c>
      <c r="T151" s="174" t="s">
        <v>217</v>
      </c>
      <c r="U151" s="157">
        <v>0</v>
      </c>
      <c r="V151" s="157">
        <f>ROUND(E151*U151,2)</f>
        <v>0</v>
      </c>
      <c r="W151" s="157"/>
      <c r="X151" s="157" t="s">
        <v>218</v>
      </c>
      <c r="Y151" s="157" t="s">
        <v>174</v>
      </c>
      <c r="Z151" s="147"/>
      <c r="AA151" s="147"/>
      <c r="AB151" s="147"/>
      <c r="AC151" s="147"/>
      <c r="AD151" s="147"/>
      <c r="AE151" s="147"/>
      <c r="AF151" s="147"/>
      <c r="AG151" s="147" t="s">
        <v>219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85" t="s">
        <v>347</v>
      </c>
      <c r="D152" s="158"/>
      <c r="E152" s="159">
        <v>0.4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197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68">
        <v>47</v>
      </c>
      <c r="B153" s="169" t="s">
        <v>405</v>
      </c>
      <c r="C153" s="184" t="s">
        <v>406</v>
      </c>
      <c r="D153" s="170" t="s">
        <v>215</v>
      </c>
      <c r="E153" s="171">
        <v>0.3</v>
      </c>
      <c r="F153" s="172"/>
      <c r="G153" s="173">
        <f>ROUND(E153*F153,2)</f>
        <v>0</v>
      </c>
      <c r="H153" s="172"/>
      <c r="I153" s="173">
        <f>ROUND(E153*H153,2)</f>
        <v>0</v>
      </c>
      <c r="J153" s="172"/>
      <c r="K153" s="173">
        <f>ROUND(E153*J153,2)</f>
        <v>0</v>
      </c>
      <c r="L153" s="173">
        <v>21</v>
      </c>
      <c r="M153" s="173">
        <f>G153*(1+L153/100)</f>
        <v>0</v>
      </c>
      <c r="N153" s="171">
        <v>0</v>
      </c>
      <c r="O153" s="171">
        <f>ROUND(E153*N153,2)</f>
        <v>0</v>
      </c>
      <c r="P153" s="171">
        <v>2.63E-3</v>
      </c>
      <c r="Q153" s="171">
        <f>ROUND(E153*P153,2)</f>
        <v>0</v>
      </c>
      <c r="R153" s="173" t="s">
        <v>402</v>
      </c>
      <c r="S153" s="173" t="s">
        <v>178</v>
      </c>
      <c r="T153" s="174" t="s">
        <v>217</v>
      </c>
      <c r="U153" s="157">
        <v>0</v>
      </c>
      <c r="V153" s="157">
        <f>ROUND(E153*U153,2)</f>
        <v>0</v>
      </c>
      <c r="W153" s="157"/>
      <c r="X153" s="157" t="s">
        <v>218</v>
      </c>
      <c r="Y153" s="157" t="s">
        <v>174</v>
      </c>
      <c r="Z153" s="147"/>
      <c r="AA153" s="147"/>
      <c r="AB153" s="147"/>
      <c r="AC153" s="147"/>
      <c r="AD153" s="147"/>
      <c r="AE153" s="147"/>
      <c r="AF153" s="147"/>
      <c r="AG153" s="147" t="s">
        <v>219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5" t="s">
        <v>407</v>
      </c>
      <c r="D154" s="158"/>
      <c r="E154" s="159">
        <v>0.3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197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68">
        <v>48</v>
      </c>
      <c r="B155" s="169" t="s">
        <v>408</v>
      </c>
      <c r="C155" s="184" t="s">
        <v>409</v>
      </c>
      <c r="D155" s="170" t="s">
        <v>359</v>
      </c>
      <c r="E155" s="171">
        <v>1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21</v>
      </c>
      <c r="M155" s="173">
        <f>G155*(1+L155/100)</f>
        <v>0</v>
      </c>
      <c r="N155" s="171">
        <v>0</v>
      </c>
      <c r="O155" s="171">
        <f>ROUND(E155*N155,2)</f>
        <v>0</v>
      </c>
      <c r="P155" s="171">
        <v>1E-3</v>
      </c>
      <c r="Q155" s="171">
        <f>ROUND(E155*P155,2)</f>
        <v>0</v>
      </c>
      <c r="R155" s="173" t="s">
        <v>402</v>
      </c>
      <c r="S155" s="173" t="s">
        <v>178</v>
      </c>
      <c r="T155" s="174" t="s">
        <v>217</v>
      </c>
      <c r="U155" s="157">
        <v>0</v>
      </c>
      <c r="V155" s="157">
        <f>ROUND(E155*U155,2)</f>
        <v>0</v>
      </c>
      <c r="W155" s="157"/>
      <c r="X155" s="157" t="s">
        <v>218</v>
      </c>
      <c r="Y155" s="157" t="s">
        <v>174</v>
      </c>
      <c r="Z155" s="147"/>
      <c r="AA155" s="147"/>
      <c r="AB155" s="147"/>
      <c r="AC155" s="147"/>
      <c r="AD155" s="147"/>
      <c r="AE155" s="147"/>
      <c r="AF155" s="147"/>
      <c r="AG155" s="147" t="s">
        <v>219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253" t="s">
        <v>410</v>
      </c>
      <c r="D156" s="254"/>
      <c r="E156" s="254"/>
      <c r="F156" s="254"/>
      <c r="G156" s="254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221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68">
        <v>49</v>
      </c>
      <c r="B157" s="169" t="s">
        <v>411</v>
      </c>
      <c r="C157" s="184" t="s">
        <v>412</v>
      </c>
      <c r="D157" s="170" t="s">
        <v>359</v>
      </c>
      <c r="E157" s="171">
        <v>1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71">
        <v>6.7000000000000002E-4</v>
      </c>
      <c r="O157" s="171">
        <f>ROUND(E157*N157,2)</f>
        <v>0</v>
      </c>
      <c r="P157" s="171">
        <v>2E-3</v>
      </c>
      <c r="Q157" s="171">
        <f>ROUND(E157*P157,2)</f>
        <v>0</v>
      </c>
      <c r="R157" s="173" t="s">
        <v>402</v>
      </c>
      <c r="S157" s="173" t="s">
        <v>178</v>
      </c>
      <c r="T157" s="174" t="s">
        <v>217</v>
      </c>
      <c r="U157" s="157">
        <v>0</v>
      </c>
      <c r="V157" s="157">
        <f>ROUND(E157*U157,2)</f>
        <v>0</v>
      </c>
      <c r="W157" s="157"/>
      <c r="X157" s="157" t="s">
        <v>218</v>
      </c>
      <c r="Y157" s="157" t="s">
        <v>174</v>
      </c>
      <c r="Z157" s="147"/>
      <c r="AA157" s="147"/>
      <c r="AB157" s="147"/>
      <c r="AC157" s="147"/>
      <c r="AD157" s="147"/>
      <c r="AE157" s="147"/>
      <c r="AF157" s="147"/>
      <c r="AG157" s="147" t="s">
        <v>219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253" t="s">
        <v>410</v>
      </c>
      <c r="D158" s="254"/>
      <c r="E158" s="254"/>
      <c r="F158" s="254"/>
      <c r="G158" s="254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221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68">
        <v>50</v>
      </c>
      <c r="B159" s="169" t="s">
        <v>413</v>
      </c>
      <c r="C159" s="184" t="s">
        <v>414</v>
      </c>
      <c r="D159" s="170" t="s">
        <v>359</v>
      </c>
      <c r="E159" s="171">
        <v>17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21</v>
      </c>
      <c r="M159" s="173">
        <f>G159*(1+L159/100)</f>
        <v>0</v>
      </c>
      <c r="N159" s="171">
        <v>0</v>
      </c>
      <c r="O159" s="171">
        <f>ROUND(E159*N159,2)</f>
        <v>0</v>
      </c>
      <c r="P159" s="171">
        <v>8.0000000000000002E-3</v>
      </c>
      <c r="Q159" s="171">
        <f>ROUND(E159*P159,2)</f>
        <v>0.14000000000000001</v>
      </c>
      <c r="R159" s="173" t="s">
        <v>402</v>
      </c>
      <c r="S159" s="173" t="s">
        <v>178</v>
      </c>
      <c r="T159" s="174" t="s">
        <v>217</v>
      </c>
      <c r="U159" s="157">
        <v>0</v>
      </c>
      <c r="V159" s="157">
        <f>ROUND(E159*U159,2)</f>
        <v>0</v>
      </c>
      <c r="W159" s="157"/>
      <c r="X159" s="157" t="s">
        <v>218</v>
      </c>
      <c r="Y159" s="157" t="s">
        <v>174</v>
      </c>
      <c r="Z159" s="147"/>
      <c r="AA159" s="147"/>
      <c r="AB159" s="147"/>
      <c r="AC159" s="147"/>
      <c r="AD159" s="147"/>
      <c r="AE159" s="147"/>
      <c r="AF159" s="147"/>
      <c r="AG159" s="147" t="s">
        <v>219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253" t="s">
        <v>410</v>
      </c>
      <c r="D160" s="254"/>
      <c r="E160" s="254"/>
      <c r="F160" s="254"/>
      <c r="G160" s="254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221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68">
        <v>51</v>
      </c>
      <c r="B161" s="169" t="s">
        <v>415</v>
      </c>
      <c r="C161" s="184" t="s">
        <v>416</v>
      </c>
      <c r="D161" s="170" t="s">
        <v>359</v>
      </c>
      <c r="E161" s="171">
        <v>1</v>
      </c>
      <c r="F161" s="172"/>
      <c r="G161" s="173">
        <f>ROUND(E161*F161,2)</f>
        <v>0</v>
      </c>
      <c r="H161" s="172"/>
      <c r="I161" s="173">
        <f>ROUND(E161*H161,2)</f>
        <v>0</v>
      </c>
      <c r="J161" s="172"/>
      <c r="K161" s="173">
        <f>ROUND(E161*J161,2)</f>
        <v>0</v>
      </c>
      <c r="L161" s="173">
        <v>21</v>
      </c>
      <c r="M161" s="173">
        <f>G161*(1+L161/100)</f>
        <v>0</v>
      </c>
      <c r="N161" s="171">
        <v>6.7000000000000002E-4</v>
      </c>
      <c r="O161" s="171">
        <f>ROUND(E161*N161,2)</f>
        <v>0</v>
      </c>
      <c r="P161" s="171">
        <v>1.2E-2</v>
      </c>
      <c r="Q161" s="171">
        <f>ROUND(E161*P161,2)</f>
        <v>0.01</v>
      </c>
      <c r="R161" s="173" t="s">
        <v>402</v>
      </c>
      <c r="S161" s="173" t="s">
        <v>178</v>
      </c>
      <c r="T161" s="174" t="s">
        <v>217</v>
      </c>
      <c r="U161" s="157">
        <v>0</v>
      </c>
      <c r="V161" s="157">
        <f>ROUND(E161*U161,2)</f>
        <v>0</v>
      </c>
      <c r="W161" s="157"/>
      <c r="X161" s="157" t="s">
        <v>218</v>
      </c>
      <c r="Y161" s="157" t="s">
        <v>174</v>
      </c>
      <c r="Z161" s="147"/>
      <c r="AA161" s="147"/>
      <c r="AB161" s="147"/>
      <c r="AC161" s="147"/>
      <c r="AD161" s="147"/>
      <c r="AE161" s="147"/>
      <c r="AF161" s="147"/>
      <c r="AG161" s="147" t="s">
        <v>219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253" t="s">
        <v>410</v>
      </c>
      <c r="D162" s="254"/>
      <c r="E162" s="254"/>
      <c r="F162" s="254"/>
      <c r="G162" s="254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221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68">
        <v>52</v>
      </c>
      <c r="B163" s="169" t="s">
        <v>417</v>
      </c>
      <c r="C163" s="184" t="s">
        <v>418</v>
      </c>
      <c r="D163" s="170" t="s">
        <v>359</v>
      </c>
      <c r="E163" s="171">
        <v>4</v>
      </c>
      <c r="F163" s="172"/>
      <c r="G163" s="173">
        <f>ROUND(E163*F163,2)</f>
        <v>0</v>
      </c>
      <c r="H163" s="172"/>
      <c r="I163" s="173">
        <f>ROUND(E163*H163,2)</f>
        <v>0</v>
      </c>
      <c r="J163" s="172"/>
      <c r="K163" s="173">
        <f>ROUND(E163*J163,2)</f>
        <v>0</v>
      </c>
      <c r="L163" s="173">
        <v>21</v>
      </c>
      <c r="M163" s="173">
        <f>G163*(1+L163/100)</f>
        <v>0</v>
      </c>
      <c r="N163" s="171">
        <v>6.7000000000000002E-4</v>
      </c>
      <c r="O163" s="171">
        <f>ROUND(E163*N163,2)</f>
        <v>0</v>
      </c>
      <c r="P163" s="171">
        <v>1.6E-2</v>
      </c>
      <c r="Q163" s="171">
        <f>ROUND(E163*P163,2)</f>
        <v>0.06</v>
      </c>
      <c r="R163" s="173" t="s">
        <v>402</v>
      </c>
      <c r="S163" s="173" t="s">
        <v>178</v>
      </c>
      <c r="T163" s="174" t="s">
        <v>217</v>
      </c>
      <c r="U163" s="157">
        <v>0</v>
      </c>
      <c r="V163" s="157">
        <f>ROUND(E163*U163,2)</f>
        <v>0</v>
      </c>
      <c r="W163" s="157"/>
      <c r="X163" s="157" t="s">
        <v>218</v>
      </c>
      <c r="Y163" s="157" t="s">
        <v>174</v>
      </c>
      <c r="Z163" s="147"/>
      <c r="AA163" s="147"/>
      <c r="AB163" s="147"/>
      <c r="AC163" s="147"/>
      <c r="AD163" s="147"/>
      <c r="AE163" s="147"/>
      <c r="AF163" s="147"/>
      <c r="AG163" s="147" t="s">
        <v>219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253" t="s">
        <v>410</v>
      </c>
      <c r="D164" s="254"/>
      <c r="E164" s="254"/>
      <c r="F164" s="254"/>
      <c r="G164" s="254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221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68">
        <v>53</v>
      </c>
      <c r="B165" s="169" t="s">
        <v>419</v>
      </c>
      <c r="C165" s="184" t="s">
        <v>420</v>
      </c>
      <c r="D165" s="170" t="s">
        <v>359</v>
      </c>
      <c r="E165" s="171">
        <v>2</v>
      </c>
      <c r="F165" s="172"/>
      <c r="G165" s="173">
        <f>ROUND(E165*F165,2)</f>
        <v>0</v>
      </c>
      <c r="H165" s="172"/>
      <c r="I165" s="173">
        <f>ROUND(E165*H165,2)</f>
        <v>0</v>
      </c>
      <c r="J165" s="172"/>
      <c r="K165" s="173">
        <f>ROUND(E165*J165,2)</f>
        <v>0</v>
      </c>
      <c r="L165" s="173">
        <v>21</v>
      </c>
      <c r="M165" s="173">
        <f>G165*(1+L165/100)</f>
        <v>0</v>
      </c>
      <c r="N165" s="171">
        <v>1.33E-3</v>
      </c>
      <c r="O165" s="171">
        <f>ROUND(E165*N165,2)</f>
        <v>0</v>
      </c>
      <c r="P165" s="171">
        <v>0.14899999999999999</v>
      </c>
      <c r="Q165" s="171">
        <f>ROUND(E165*P165,2)</f>
        <v>0.3</v>
      </c>
      <c r="R165" s="173" t="s">
        <v>402</v>
      </c>
      <c r="S165" s="173" t="s">
        <v>178</v>
      </c>
      <c r="T165" s="174" t="s">
        <v>217</v>
      </c>
      <c r="U165" s="157">
        <v>0</v>
      </c>
      <c r="V165" s="157">
        <f>ROUND(E165*U165,2)</f>
        <v>0</v>
      </c>
      <c r="W165" s="157"/>
      <c r="X165" s="157" t="s">
        <v>218</v>
      </c>
      <c r="Y165" s="157" t="s">
        <v>174</v>
      </c>
      <c r="Z165" s="147"/>
      <c r="AA165" s="147"/>
      <c r="AB165" s="147"/>
      <c r="AC165" s="147"/>
      <c r="AD165" s="147"/>
      <c r="AE165" s="147"/>
      <c r="AF165" s="147"/>
      <c r="AG165" s="147" t="s">
        <v>219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253" t="s">
        <v>410</v>
      </c>
      <c r="D166" s="254"/>
      <c r="E166" s="254"/>
      <c r="F166" s="254"/>
      <c r="G166" s="254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221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68">
        <v>54</v>
      </c>
      <c r="B167" s="169" t="s">
        <v>421</v>
      </c>
      <c r="C167" s="184" t="s">
        <v>422</v>
      </c>
      <c r="D167" s="170" t="s">
        <v>359</v>
      </c>
      <c r="E167" s="171">
        <v>6</v>
      </c>
      <c r="F167" s="172"/>
      <c r="G167" s="173">
        <f>ROUND(E167*F167,2)</f>
        <v>0</v>
      </c>
      <c r="H167" s="172"/>
      <c r="I167" s="173">
        <f>ROUND(E167*H167,2)</f>
        <v>0</v>
      </c>
      <c r="J167" s="172"/>
      <c r="K167" s="173">
        <f>ROUND(E167*J167,2)</f>
        <v>0</v>
      </c>
      <c r="L167" s="173">
        <v>21</v>
      </c>
      <c r="M167" s="173">
        <f>G167*(1+L167/100)</f>
        <v>0</v>
      </c>
      <c r="N167" s="171">
        <v>6.7000000000000002E-4</v>
      </c>
      <c r="O167" s="171">
        <f>ROUND(E167*N167,2)</f>
        <v>0</v>
      </c>
      <c r="P167" s="171">
        <v>0.06</v>
      </c>
      <c r="Q167" s="171">
        <f>ROUND(E167*P167,2)</f>
        <v>0.36</v>
      </c>
      <c r="R167" s="173" t="s">
        <v>402</v>
      </c>
      <c r="S167" s="173" t="s">
        <v>178</v>
      </c>
      <c r="T167" s="174" t="s">
        <v>217</v>
      </c>
      <c r="U167" s="157">
        <v>0</v>
      </c>
      <c r="V167" s="157">
        <f>ROUND(E167*U167,2)</f>
        <v>0</v>
      </c>
      <c r="W167" s="157"/>
      <c r="X167" s="157" t="s">
        <v>218</v>
      </c>
      <c r="Y167" s="157" t="s">
        <v>174</v>
      </c>
      <c r="Z167" s="147"/>
      <c r="AA167" s="147"/>
      <c r="AB167" s="147"/>
      <c r="AC167" s="147"/>
      <c r="AD167" s="147"/>
      <c r="AE167" s="147"/>
      <c r="AF167" s="147"/>
      <c r="AG167" s="147" t="s">
        <v>219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253" t="s">
        <v>423</v>
      </c>
      <c r="D168" s="254"/>
      <c r="E168" s="254"/>
      <c r="F168" s="254"/>
      <c r="G168" s="254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221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5">
        <v>55</v>
      </c>
      <c r="B169" s="176" t="s">
        <v>424</v>
      </c>
      <c r="C169" s="183" t="s">
        <v>425</v>
      </c>
      <c r="D169" s="177" t="s">
        <v>215</v>
      </c>
      <c r="E169" s="178">
        <v>1</v>
      </c>
      <c r="F169" s="179"/>
      <c r="G169" s="180">
        <f>ROUND(E169*F169,2)</f>
        <v>0</v>
      </c>
      <c r="H169" s="179"/>
      <c r="I169" s="180">
        <f>ROUND(E169*H169,2)</f>
        <v>0</v>
      </c>
      <c r="J169" s="179"/>
      <c r="K169" s="180">
        <f>ROUND(E169*J169,2)</f>
        <v>0</v>
      </c>
      <c r="L169" s="180">
        <v>21</v>
      </c>
      <c r="M169" s="180">
        <f>G169*(1+L169/100)</f>
        <v>0</v>
      </c>
      <c r="N169" s="178">
        <v>4.8999999999999998E-4</v>
      </c>
      <c r="O169" s="178">
        <f>ROUND(E169*N169,2)</f>
        <v>0</v>
      </c>
      <c r="P169" s="178">
        <v>0.124</v>
      </c>
      <c r="Q169" s="178">
        <f>ROUND(E169*P169,2)</f>
        <v>0.12</v>
      </c>
      <c r="R169" s="180" t="s">
        <v>402</v>
      </c>
      <c r="S169" s="180" t="s">
        <v>178</v>
      </c>
      <c r="T169" s="181" t="s">
        <v>217</v>
      </c>
      <c r="U169" s="157">
        <v>0</v>
      </c>
      <c r="V169" s="157">
        <f>ROUND(E169*U169,2)</f>
        <v>0</v>
      </c>
      <c r="W169" s="157"/>
      <c r="X169" s="157" t="s">
        <v>218</v>
      </c>
      <c r="Y169" s="157" t="s">
        <v>174</v>
      </c>
      <c r="Z169" s="147"/>
      <c r="AA169" s="147"/>
      <c r="AB169" s="147"/>
      <c r="AC169" s="147"/>
      <c r="AD169" s="147"/>
      <c r="AE169" s="147"/>
      <c r="AF169" s="147"/>
      <c r="AG169" s="147" t="s">
        <v>219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 x14ac:dyDescent="0.2">
      <c r="A170" s="168">
        <v>56</v>
      </c>
      <c r="B170" s="169" t="s">
        <v>426</v>
      </c>
      <c r="C170" s="184" t="s">
        <v>427</v>
      </c>
      <c r="D170" s="170" t="s">
        <v>215</v>
      </c>
      <c r="E170" s="171">
        <v>2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21</v>
      </c>
      <c r="M170" s="173">
        <f>G170*(1+L170/100)</f>
        <v>0</v>
      </c>
      <c r="N170" s="171">
        <v>0</v>
      </c>
      <c r="O170" s="171">
        <f>ROUND(E170*N170,2)</f>
        <v>0</v>
      </c>
      <c r="P170" s="171">
        <v>0</v>
      </c>
      <c r="Q170" s="171">
        <f>ROUND(E170*P170,2)</f>
        <v>0</v>
      </c>
      <c r="R170" s="173" t="s">
        <v>216</v>
      </c>
      <c r="S170" s="173" t="s">
        <v>178</v>
      </c>
      <c r="T170" s="174" t="s">
        <v>217</v>
      </c>
      <c r="U170" s="157">
        <v>0</v>
      </c>
      <c r="V170" s="157">
        <f>ROUND(E170*U170,2)</f>
        <v>0</v>
      </c>
      <c r="W170" s="157"/>
      <c r="X170" s="157" t="s">
        <v>218</v>
      </c>
      <c r="Y170" s="157" t="s">
        <v>174</v>
      </c>
      <c r="Z170" s="147"/>
      <c r="AA170" s="147"/>
      <c r="AB170" s="147"/>
      <c r="AC170" s="147"/>
      <c r="AD170" s="147"/>
      <c r="AE170" s="147"/>
      <c r="AF170" s="147"/>
      <c r="AG170" s="147" t="s">
        <v>219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2.5" outlineLevel="2" x14ac:dyDescent="0.2">
      <c r="A171" s="154"/>
      <c r="B171" s="155"/>
      <c r="C171" s="253" t="s">
        <v>428</v>
      </c>
      <c r="D171" s="254"/>
      <c r="E171" s="254"/>
      <c r="F171" s="254"/>
      <c r="G171" s="254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221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89" t="str">
        <f>C171</f>
        <v>krajníků, desek nebo panelů od spojovacího materiálu s odklizením a uložením očištěných hmot a spojovacího materiálu na skládku na vzdálenost do 10 m</v>
      </c>
      <c r="BB171" s="147"/>
      <c r="BC171" s="147"/>
      <c r="BD171" s="147"/>
      <c r="BE171" s="147"/>
      <c r="BF171" s="147"/>
      <c r="BG171" s="147"/>
      <c r="BH171" s="147"/>
    </row>
    <row r="172" spans="1:60" x14ac:dyDescent="0.2">
      <c r="A172" s="161" t="s">
        <v>166</v>
      </c>
      <c r="B172" s="162" t="s">
        <v>108</v>
      </c>
      <c r="C172" s="182" t="s">
        <v>109</v>
      </c>
      <c r="D172" s="163"/>
      <c r="E172" s="164"/>
      <c r="F172" s="165"/>
      <c r="G172" s="165">
        <f>SUMIF(AG173:AG177,"&lt;&gt;NOR",G173:G177)</f>
        <v>0</v>
      </c>
      <c r="H172" s="165"/>
      <c r="I172" s="165">
        <f>SUM(I173:I177)</f>
        <v>0</v>
      </c>
      <c r="J172" s="165"/>
      <c r="K172" s="165">
        <f>SUM(K173:K177)</f>
        <v>0</v>
      </c>
      <c r="L172" s="165"/>
      <c r="M172" s="165">
        <f>SUM(M173:M177)</f>
        <v>0</v>
      </c>
      <c r="N172" s="164"/>
      <c r="O172" s="164">
        <f>SUM(O173:O177)</f>
        <v>0</v>
      </c>
      <c r="P172" s="164"/>
      <c r="Q172" s="164">
        <f>SUM(Q173:Q177)</f>
        <v>0</v>
      </c>
      <c r="R172" s="165"/>
      <c r="S172" s="165"/>
      <c r="T172" s="166"/>
      <c r="U172" s="160"/>
      <c r="V172" s="160">
        <f>SUM(V173:V177)</f>
        <v>18.2</v>
      </c>
      <c r="W172" s="160"/>
      <c r="X172" s="160"/>
      <c r="Y172" s="160"/>
      <c r="AG172" t="s">
        <v>167</v>
      </c>
    </row>
    <row r="173" spans="1:60" ht="22.5" outlineLevel="1" x14ac:dyDescent="0.2">
      <c r="A173" s="168">
        <v>57</v>
      </c>
      <c r="B173" s="169" t="s">
        <v>429</v>
      </c>
      <c r="C173" s="184" t="s">
        <v>430</v>
      </c>
      <c r="D173" s="170" t="s">
        <v>329</v>
      </c>
      <c r="E173" s="171">
        <v>86.034809999999993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1">
        <v>0</v>
      </c>
      <c r="O173" s="171">
        <f>ROUND(E173*N173,2)</f>
        <v>0</v>
      </c>
      <c r="P173" s="171">
        <v>0</v>
      </c>
      <c r="Q173" s="171">
        <f>ROUND(E173*P173,2)</f>
        <v>0</v>
      </c>
      <c r="R173" s="173" t="s">
        <v>333</v>
      </c>
      <c r="S173" s="173" t="s">
        <v>178</v>
      </c>
      <c r="T173" s="174" t="s">
        <v>217</v>
      </c>
      <c r="U173" s="157">
        <v>0.21149999999999999</v>
      </c>
      <c r="V173" s="157">
        <f>ROUND(E173*U173,2)</f>
        <v>18.2</v>
      </c>
      <c r="W173" s="157"/>
      <c r="X173" s="157" t="s">
        <v>431</v>
      </c>
      <c r="Y173" s="157" t="s">
        <v>174</v>
      </c>
      <c r="Z173" s="147"/>
      <c r="AA173" s="147"/>
      <c r="AB173" s="147"/>
      <c r="AC173" s="147"/>
      <c r="AD173" s="147"/>
      <c r="AE173" s="147"/>
      <c r="AF173" s="147"/>
      <c r="AG173" s="147" t="s">
        <v>432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253" t="s">
        <v>433</v>
      </c>
      <c r="D174" s="254"/>
      <c r="E174" s="254"/>
      <c r="F174" s="254"/>
      <c r="G174" s="254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221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185" t="s">
        <v>434</v>
      </c>
      <c r="D175" s="158"/>
      <c r="E175" s="159"/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197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85" t="s">
        <v>435</v>
      </c>
      <c r="D176" s="158"/>
      <c r="E176" s="159"/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197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85" t="s">
        <v>436</v>
      </c>
      <c r="D177" s="158"/>
      <c r="E177" s="159">
        <v>86.034809999999993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197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x14ac:dyDescent="0.2">
      <c r="A178" s="161" t="s">
        <v>166</v>
      </c>
      <c r="B178" s="162" t="s">
        <v>110</v>
      </c>
      <c r="C178" s="182" t="s">
        <v>111</v>
      </c>
      <c r="D178" s="163"/>
      <c r="E178" s="164"/>
      <c r="F178" s="165"/>
      <c r="G178" s="165">
        <f>SUMIF(AG179:AG188,"&lt;&gt;NOR",G179:G188)</f>
        <v>0</v>
      </c>
      <c r="H178" s="165"/>
      <c r="I178" s="165">
        <f>SUM(I179:I188)</f>
        <v>0</v>
      </c>
      <c r="J178" s="165"/>
      <c r="K178" s="165">
        <f>SUM(K179:K188)</f>
        <v>0</v>
      </c>
      <c r="L178" s="165"/>
      <c r="M178" s="165">
        <f>SUM(M179:M188)</f>
        <v>0</v>
      </c>
      <c r="N178" s="164"/>
      <c r="O178" s="164">
        <f>SUM(O179:O188)</f>
        <v>0.02</v>
      </c>
      <c r="P178" s="164"/>
      <c r="Q178" s="164">
        <f>SUM(Q179:Q188)</f>
        <v>0.01</v>
      </c>
      <c r="R178" s="165"/>
      <c r="S178" s="165"/>
      <c r="T178" s="166"/>
      <c r="U178" s="160"/>
      <c r="V178" s="160">
        <f>SUM(V179:V188)</f>
        <v>0.03</v>
      </c>
      <c r="W178" s="160"/>
      <c r="X178" s="160"/>
      <c r="Y178" s="160"/>
      <c r="AG178" t="s">
        <v>167</v>
      </c>
    </row>
    <row r="179" spans="1:60" ht="22.5" outlineLevel="1" x14ac:dyDescent="0.2">
      <c r="A179" s="168">
        <v>58</v>
      </c>
      <c r="B179" s="169" t="s">
        <v>437</v>
      </c>
      <c r="C179" s="184" t="s">
        <v>438</v>
      </c>
      <c r="D179" s="170" t="s">
        <v>261</v>
      </c>
      <c r="E179" s="171">
        <v>2</v>
      </c>
      <c r="F179" s="172"/>
      <c r="G179" s="173">
        <f>ROUND(E179*F179,2)</f>
        <v>0</v>
      </c>
      <c r="H179" s="172"/>
      <c r="I179" s="173">
        <f>ROUND(E179*H179,2)</f>
        <v>0</v>
      </c>
      <c r="J179" s="172"/>
      <c r="K179" s="173">
        <f>ROUND(E179*J179,2)</f>
        <v>0</v>
      </c>
      <c r="L179" s="173">
        <v>21</v>
      </c>
      <c r="M179" s="173">
        <f>G179*(1+L179/100)</f>
        <v>0</v>
      </c>
      <c r="N179" s="171">
        <v>5.7000000000000002E-3</v>
      </c>
      <c r="O179" s="171">
        <f>ROUND(E179*N179,2)</f>
        <v>0.01</v>
      </c>
      <c r="P179" s="171">
        <v>0</v>
      </c>
      <c r="Q179" s="171">
        <f>ROUND(E179*P179,2)</f>
        <v>0</v>
      </c>
      <c r="R179" s="173" t="s">
        <v>439</v>
      </c>
      <c r="S179" s="173" t="s">
        <v>178</v>
      </c>
      <c r="T179" s="174" t="s">
        <v>217</v>
      </c>
      <c r="U179" s="157">
        <v>0</v>
      </c>
      <c r="V179" s="157">
        <f>ROUND(E179*U179,2)</f>
        <v>0</v>
      </c>
      <c r="W179" s="157"/>
      <c r="X179" s="157" t="s">
        <v>218</v>
      </c>
      <c r="Y179" s="157" t="s">
        <v>174</v>
      </c>
      <c r="Z179" s="147"/>
      <c r="AA179" s="147"/>
      <c r="AB179" s="147"/>
      <c r="AC179" s="147"/>
      <c r="AD179" s="147"/>
      <c r="AE179" s="147"/>
      <c r="AF179" s="147"/>
      <c r="AG179" s="147" t="s">
        <v>440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85" t="s">
        <v>441</v>
      </c>
      <c r="D180" s="158"/>
      <c r="E180" s="159">
        <v>2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197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68">
        <v>59</v>
      </c>
      <c r="B181" s="169" t="s">
        <v>442</v>
      </c>
      <c r="C181" s="184" t="s">
        <v>443</v>
      </c>
      <c r="D181" s="170" t="s">
        <v>261</v>
      </c>
      <c r="E181" s="171">
        <v>2</v>
      </c>
      <c r="F181" s="172"/>
      <c r="G181" s="173">
        <f>ROUND(E181*F181,2)</f>
        <v>0</v>
      </c>
      <c r="H181" s="172"/>
      <c r="I181" s="173">
        <f>ROUND(E181*H181,2)</f>
        <v>0</v>
      </c>
      <c r="J181" s="172"/>
      <c r="K181" s="173">
        <f>ROUND(E181*J181,2)</f>
        <v>0</v>
      </c>
      <c r="L181" s="173">
        <v>21</v>
      </c>
      <c r="M181" s="173">
        <f>G181*(1+L181/100)</f>
        <v>0</v>
      </c>
      <c r="N181" s="171">
        <v>0</v>
      </c>
      <c r="O181" s="171">
        <f>ROUND(E181*N181,2)</f>
        <v>0</v>
      </c>
      <c r="P181" s="171">
        <v>4.8700000000000002E-3</v>
      </c>
      <c r="Q181" s="171">
        <f>ROUND(E181*P181,2)</f>
        <v>0.01</v>
      </c>
      <c r="R181" s="173" t="s">
        <v>439</v>
      </c>
      <c r="S181" s="173" t="s">
        <v>178</v>
      </c>
      <c r="T181" s="174" t="s">
        <v>217</v>
      </c>
      <c r="U181" s="157">
        <v>0</v>
      </c>
      <c r="V181" s="157">
        <f>ROUND(E181*U181,2)</f>
        <v>0</v>
      </c>
      <c r="W181" s="157"/>
      <c r="X181" s="157" t="s">
        <v>218</v>
      </c>
      <c r="Y181" s="157" t="s">
        <v>174</v>
      </c>
      <c r="Z181" s="147"/>
      <c r="AA181" s="147"/>
      <c r="AB181" s="147"/>
      <c r="AC181" s="147"/>
      <c r="AD181" s="147"/>
      <c r="AE181" s="147"/>
      <c r="AF181" s="147"/>
      <c r="AG181" s="147" t="s">
        <v>440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85" t="s">
        <v>441</v>
      </c>
      <c r="D182" s="158"/>
      <c r="E182" s="159">
        <v>2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197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5">
        <v>60</v>
      </c>
      <c r="B183" s="176" t="s">
        <v>444</v>
      </c>
      <c r="C183" s="183" t="s">
        <v>445</v>
      </c>
      <c r="D183" s="177" t="s">
        <v>359</v>
      </c>
      <c r="E183" s="178">
        <v>10</v>
      </c>
      <c r="F183" s="179"/>
      <c r="G183" s="180">
        <f>ROUND(E183*F183,2)</f>
        <v>0</v>
      </c>
      <c r="H183" s="179"/>
      <c r="I183" s="180">
        <f>ROUND(E183*H183,2)</f>
        <v>0</v>
      </c>
      <c r="J183" s="179"/>
      <c r="K183" s="180">
        <f>ROUND(E183*J183,2)</f>
        <v>0</v>
      </c>
      <c r="L183" s="180">
        <v>21</v>
      </c>
      <c r="M183" s="180">
        <f>G183*(1+L183/100)</f>
        <v>0</v>
      </c>
      <c r="N183" s="178">
        <v>1E-3</v>
      </c>
      <c r="O183" s="178">
        <f>ROUND(E183*N183,2)</f>
        <v>0.01</v>
      </c>
      <c r="P183" s="178">
        <v>0</v>
      </c>
      <c r="Q183" s="178">
        <f>ROUND(E183*P183,2)</f>
        <v>0</v>
      </c>
      <c r="R183" s="180" t="s">
        <v>439</v>
      </c>
      <c r="S183" s="180" t="s">
        <v>178</v>
      </c>
      <c r="T183" s="181" t="s">
        <v>217</v>
      </c>
      <c r="U183" s="157">
        <v>0</v>
      </c>
      <c r="V183" s="157">
        <f>ROUND(E183*U183,2)</f>
        <v>0</v>
      </c>
      <c r="W183" s="157"/>
      <c r="X183" s="157" t="s">
        <v>218</v>
      </c>
      <c r="Y183" s="157" t="s">
        <v>174</v>
      </c>
      <c r="Z183" s="147"/>
      <c r="AA183" s="147"/>
      <c r="AB183" s="147"/>
      <c r="AC183" s="147"/>
      <c r="AD183" s="147"/>
      <c r="AE183" s="147"/>
      <c r="AF183" s="147"/>
      <c r="AG183" s="147" t="s">
        <v>440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68">
        <v>61</v>
      </c>
      <c r="B184" s="169" t="s">
        <v>446</v>
      </c>
      <c r="C184" s="184" t="s">
        <v>447</v>
      </c>
      <c r="D184" s="170" t="s">
        <v>329</v>
      </c>
      <c r="E184" s="171">
        <v>2.1399999999999999E-2</v>
      </c>
      <c r="F184" s="172"/>
      <c r="G184" s="173">
        <f>ROUND(E184*F184,2)</f>
        <v>0</v>
      </c>
      <c r="H184" s="172"/>
      <c r="I184" s="173">
        <f>ROUND(E184*H184,2)</f>
        <v>0</v>
      </c>
      <c r="J184" s="172"/>
      <c r="K184" s="173">
        <f>ROUND(E184*J184,2)</f>
        <v>0</v>
      </c>
      <c r="L184" s="173">
        <v>21</v>
      </c>
      <c r="M184" s="173">
        <f>G184*(1+L184/100)</f>
        <v>0</v>
      </c>
      <c r="N184" s="171">
        <v>0</v>
      </c>
      <c r="O184" s="171">
        <f>ROUND(E184*N184,2)</f>
        <v>0</v>
      </c>
      <c r="P184" s="171">
        <v>0</v>
      </c>
      <c r="Q184" s="171">
        <f>ROUND(E184*P184,2)</f>
        <v>0</v>
      </c>
      <c r="R184" s="173" t="s">
        <v>439</v>
      </c>
      <c r="S184" s="173" t="s">
        <v>178</v>
      </c>
      <c r="T184" s="174" t="s">
        <v>217</v>
      </c>
      <c r="U184" s="157">
        <v>1.5669999999999999</v>
      </c>
      <c r="V184" s="157">
        <f>ROUND(E184*U184,2)</f>
        <v>0.03</v>
      </c>
      <c r="W184" s="157"/>
      <c r="X184" s="157" t="s">
        <v>431</v>
      </c>
      <c r="Y184" s="157" t="s">
        <v>174</v>
      </c>
      <c r="Z184" s="147"/>
      <c r="AA184" s="147"/>
      <c r="AB184" s="147"/>
      <c r="AC184" s="147"/>
      <c r="AD184" s="147"/>
      <c r="AE184" s="147"/>
      <c r="AF184" s="147"/>
      <c r="AG184" s="147" t="s">
        <v>432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253" t="s">
        <v>448</v>
      </c>
      <c r="D185" s="254"/>
      <c r="E185" s="254"/>
      <c r="F185" s="254"/>
      <c r="G185" s="254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221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85" t="s">
        <v>434</v>
      </c>
      <c r="D186" s="158"/>
      <c r="E186" s="159"/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197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85" t="s">
        <v>449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197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5" t="s">
        <v>450</v>
      </c>
      <c r="D188" s="158"/>
      <c r="E188" s="159">
        <v>2.1399999999999999E-2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197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x14ac:dyDescent="0.2">
      <c r="A189" s="161" t="s">
        <v>166</v>
      </c>
      <c r="B189" s="162" t="s">
        <v>112</v>
      </c>
      <c r="C189" s="182" t="s">
        <v>113</v>
      </c>
      <c r="D189" s="163"/>
      <c r="E189" s="164"/>
      <c r="F189" s="165"/>
      <c r="G189" s="165">
        <f>SUMIF(AG190:AG197,"&lt;&gt;NOR",G190:G197)</f>
        <v>0</v>
      </c>
      <c r="H189" s="165"/>
      <c r="I189" s="165">
        <f>SUM(I190:I197)</f>
        <v>0</v>
      </c>
      <c r="J189" s="165"/>
      <c r="K189" s="165">
        <f>SUM(K190:K197)</f>
        <v>0</v>
      </c>
      <c r="L189" s="165"/>
      <c r="M189" s="165">
        <f>SUM(M190:M197)</f>
        <v>0</v>
      </c>
      <c r="N189" s="164"/>
      <c r="O189" s="164">
        <f>SUM(O190:O197)</f>
        <v>0</v>
      </c>
      <c r="P189" s="164"/>
      <c r="Q189" s="164">
        <f>SUM(Q190:Q197)</f>
        <v>0</v>
      </c>
      <c r="R189" s="165"/>
      <c r="S189" s="165"/>
      <c r="T189" s="166"/>
      <c r="U189" s="160"/>
      <c r="V189" s="160">
        <f>SUM(V190:V197)</f>
        <v>0</v>
      </c>
      <c r="W189" s="160"/>
      <c r="X189" s="160"/>
      <c r="Y189" s="160"/>
      <c r="AG189" t="s">
        <v>167</v>
      </c>
    </row>
    <row r="190" spans="1:60" outlineLevel="1" x14ac:dyDescent="0.2">
      <c r="A190" s="175">
        <v>62</v>
      </c>
      <c r="B190" s="176" t="s">
        <v>451</v>
      </c>
      <c r="C190" s="183" t="s">
        <v>452</v>
      </c>
      <c r="D190" s="177" t="s">
        <v>359</v>
      </c>
      <c r="E190" s="178">
        <v>1</v>
      </c>
      <c r="F190" s="179"/>
      <c r="G190" s="180">
        <f>ROUND(E190*F190,2)</f>
        <v>0</v>
      </c>
      <c r="H190" s="179"/>
      <c r="I190" s="180">
        <f>ROUND(E190*H190,2)</f>
        <v>0</v>
      </c>
      <c r="J190" s="179"/>
      <c r="K190" s="180">
        <f>ROUND(E190*J190,2)</f>
        <v>0</v>
      </c>
      <c r="L190" s="180">
        <v>21</v>
      </c>
      <c r="M190" s="180">
        <f>G190*(1+L190/100)</f>
        <v>0</v>
      </c>
      <c r="N190" s="178">
        <v>7.3999999999999999E-4</v>
      </c>
      <c r="O190" s="178">
        <f>ROUND(E190*N190,2)</f>
        <v>0</v>
      </c>
      <c r="P190" s="178">
        <v>0</v>
      </c>
      <c r="Q190" s="178">
        <f>ROUND(E190*P190,2)</f>
        <v>0</v>
      </c>
      <c r="R190" s="180" t="s">
        <v>453</v>
      </c>
      <c r="S190" s="180" t="s">
        <v>178</v>
      </c>
      <c r="T190" s="181" t="s">
        <v>217</v>
      </c>
      <c r="U190" s="157">
        <v>0</v>
      </c>
      <c r="V190" s="157">
        <f>ROUND(E190*U190,2)</f>
        <v>0</v>
      </c>
      <c r="W190" s="157"/>
      <c r="X190" s="157" t="s">
        <v>218</v>
      </c>
      <c r="Y190" s="157" t="s">
        <v>174</v>
      </c>
      <c r="Z190" s="147"/>
      <c r="AA190" s="147"/>
      <c r="AB190" s="147"/>
      <c r="AC190" s="147"/>
      <c r="AD190" s="147"/>
      <c r="AE190" s="147"/>
      <c r="AF190" s="147"/>
      <c r="AG190" s="147" t="s">
        <v>440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5">
        <v>63</v>
      </c>
      <c r="B191" s="176" t="s">
        <v>454</v>
      </c>
      <c r="C191" s="183" t="s">
        <v>455</v>
      </c>
      <c r="D191" s="177" t="s">
        <v>215</v>
      </c>
      <c r="E191" s="178">
        <v>1</v>
      </c>
      <c r="F191" s="179"/>
      <c r="G191" s="180">
        <f>ROUND(E191*F191,2)</f>
        <v>0</v>
      </c>
      <c r="H191" s="179"/>
      <c r="I191" s="180">
        <f>ROUND(E191*H191,2)</f>
        <v>0</v>
      </c>
      <c r="J191" s="179"/>
      <c r="K191" s="180">
        <f>ROUND(E191*J191,2)</f>
        <v>0</v>
      </c>
      <c r="L191" s="180">
        <v>21</v>
      </c>
      <c r="M191" s="180">
        <f>G191*(1+L191/100)</f>
        <v>0</v>
      </c>
      <c r="N191" s="178">
        <v>6.9999999999999999E-4</v>
      </c>
      <c r="O191" s="178">
        <f>ROUND(E191*N191,2)</f>
        <v>0</v>
      </c>
      <c r="P191" s="178">
        <v>0</v>
      </c>
      <c r="Q191" s="178">
        <f>ROUND(E191*P191,2)</f>
        <v>0</v>
      </c>
      <c r="R191" s="180" t="s">
        <v>453</v>
      </c>
      <c r="S191" s="180" t="s">
        <v>178</v>
      </c>
      <c r="T191" s="181" t="s">
        <v>217</v>
      </c>
      <c r="U191" s="157">
        <v>0</v>
      </c>
      <c r="V191" s="157">
        <f>ROUND(E191*U191,2)</f>
        <v>0</v>
      </c>
      <c r="W191" s="157"/>
      <c r="X191" s="157" t="s">
        <v>218</v>
      </c>
      <c r="Y191" s="157" t="s">
        <v>174</v>
      </c>
      <c r="Z191" s="147"/>
      <c r="AA191" s="147"/>
      <c r="AB191" s="147"/>
      <c r="AC191" s="147"/>
      <c r="AD191" s="147"/>
      <c r="AE191" s="147"/>
      <c r="AF191" s="147"/>
      <c r="AG191" s="147" t="s">
        <v>440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33.75" outlineLevel="1" x14ac:dyDescent="0.2">
      <c r="A192" s="175">
        <v>64</v>
      </c>
      <c r="B192" s="176" t="s">
        <v>456</v>
      </c>
      <c r="C192" s="183" t="s">
        <v>457</v>
      </c>
      <c r="D192" s="177" t="s">
        <v>359</v>
      </c>
      <c r="E192" s="178">
        <v>1</v>
      </c>
      <c r="F192" s="179"/>
      <c r="G192" s="180">
        <f>ROUND(E192*F192,2)</f>
        <v>0</v>
      </c>
      <c r="H192" s="179"/>
      <c r="I192" s="180">
        <f>ROUND(E192*H192,2)</f>
        <v>0</v>
      </c>
      <c r="J192" s="179"/>
      <c r="K192" s="180">
        <f>ROUND(E192*J192,2)</f>
        <v>0</v>
      </c>
      <c r="L192" s="180">
        <v>21</v>
      </c>
      <c r="M192" s="180">
        <f>G192*(1+L192/100)</f>
        <v>0</v>
      </c>
      <c r="N192" s="178">
        <v>1.23E-3</v>
      </c>
      <c r="O192" s="178">
        <f>ROUND(E192*N192,2)</f>
        <v>0</v>
      </c>
      <c r="P192" s="178">
        <v>0</v>
      </c>
      <c r="Q192" s="178">
        <f>ROUND(E192*P192,2)</f>
        <v>0</v>
      </c>
      <c r="R192" s="180" t="s">
        <v>453</v>
      </c>
      <c r="S192" s="180" t="s">
        <v>178</v>
      </c>
      <c r="T192" s="181" t="s">
        <v>217</v>
      </c>
      <c r="U192" s="157">
        <v>0</v>
      </c>
      <c r="V192" s="157">
        <f>ROUND(E192*U192,2)</f>
        <v>0</v>
      </c>
      <c r="W192" s="157"/>
      <c r="X192" s="157" t="s">
        <v>218</v>
      </c>
      <c r="Y192" s="157" t="s">
        <v>174</v>
      </c>
      <c r="Z192" s="147"/>
      <c r="AA192" s="147"/>
      <c r="AB192" s="147"/>
      <c r="AC192" s="147"/>
      <c r="AD192" s="147"/>
      <c r="AE192" s="147"/>
      <c r="AF192" s="147"/>
      <c r="AG192" s="147" t="s">
        <v>440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68">
        <v>65</v>
      </c>
      <c r="B193" s="169" t="s">
        <v>458</v>
      </c>
      <c r="C193" s="184" t="s">
        <v>459</v>
      </c>
      <c r="D193" s="170" t="s">
        <v>329</v>
      </c>
      <c r="E193" s="171">
        <v>2.6700000000000001E-3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21</v>
      </c>
      <c r="M193" s="173">
        <f>G193*(1+L193/100)</f>
        <v>0</v>
      </c>
      <c r="N193" s="171">
        <v>0</v>
      </c>
      <c r="O193" s="171">
        <f>ROUND(E193*N193,2)</f>
        <v>0</v>
      </c>
      <c r="P193" s="171">
        <v>0</v>
      </c>
      <c r="Q193" s="171">
        <f>ROUND(E193*P193,2)</f>
        <v>0</v>
      </c>
      <c r="R193" s="173" t="s">
        <v>453</v>
      </c>
      <c r="S193" s="173" t="s">
        <v>178</v>
      </c>
      <c r="T193" s="174" t="s">
        <v>217</v>
      </c>
      <c r="U193" s="157">
        <v>1.47</v>
      </c>
      <c r="V193" s="157">
        <f>ROUND(E193*U193,2)</f>
        <v>0</v>
      </c>
      <c r="W193" s="157"/>
      <c r="X193" s="157" t="s">
        <v>431</v>
      </c>
      <c r="Y193" s="157" t="s">
        <v>174</v>
      </c>
      <c r="Z193" s="147"/>
      <c r="AA193" s="147"/>
      <c r="AB193" s="147"/>
      <c r="AC193" s="147"/>
      <c r="AD193" s="147"/>
      <c r="AE193" s="147"/>
      <c r="AF193" s="147"/>
      <c r="AG193" s="147" t="s">
        <v>432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253" t="s">
        <v>460</v>
      </c>
      <c r="D194" s="254"/>
      <c r="E194" s="254"/>
      <c r="F194" s="254"/>
      <c r="G194" s="254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221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85" t="s">
        <v>434</v>
      </c>
      <c r="D195" s="158"/>
      <c r="E195" s="159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197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5" t="s">
        <v>461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197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5" t="s">
        <v>462</v>
      </c>
      <c r="D197" s="158"/>
      <c r="E197" s="159">
        <v>2.6700000000000001E-3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197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x14ac:dyDescent="0.2">
      <c r="A198" s="161" t="s">
        <v>166</v>
      </c>
      <c r="B198" s="162" t="s">
        <v>114</v>
      </c>
      <c r="C198" s="182" t="s">
        <v>115</v>
      </c>
      <c r="D198" s="163"/>
      <c r="E198" s="164"/>
      <c r="F198" s="165"/>
      <c r="G198" s="165">
        <f>SUMIF(AG199:AG294,"&lt;&gt;NOR",G199:G294)</f>
        <v>0</v>
      </c>
      <c r="H198" s="165"/>
      <c r="I198" s="165">
        <f>SUM(I199:I294)</f>
        <v>0</v>
      </c>
      <c r="J198" s="165"/>
      <c r="K198" s="165">
        <f>SUM(K199:K294)</f>
        <v>0</v>
      </c>
      <c r="L198" s="165"/>
      <c r="M198" s="165">
        <f>SUM(M199:M294)</f>
        <v>0</v>
      </c>
      <c r="N198" s="164"/>
      <c r="O198" s="164">
        <f>SUM(O199:O294)</f>
        <v>0.88000000000000012</v>
      </c>
      <c r="P198" s="164"/>
      <c r="Q198" s="164">
        <f>SUM(Q199:Q294)</f>
        <v>1.05</v>
      </c>
      <c r="R198" s="165"/>
      <c r="S198" s="165"/>
      <c r="T198" s="166"/>
      <c r="U198" s="160"/>
      <c r="V198" s="160">
        <f>SUM(V199:V294)</f>
        <v>3.49</v>
      </c>
      <c r="W198" s="160"/>
      <c r="X198" s="160"/>
      <c r="Y198" s="160"/>
      <c r="AG198" t="s">
        <v>167</v>
      </c>
    </row>
    <row r="199" spans="1:60" ht="22.5" outlineLevel="1" x14ac:dyDescent="0.2">
      <c r="A199" s="168">
        <v>66</v>
      </c>
      <c r="B199" s="169" t="s">
        <v>354</v>
      </c>
      <c r="C199" s="184" t="s">
        <v>355</v>
      </c>
      <c r="D199" s="170" t="s">
        <v>215</v>
      </c>
      <c r="E199" s="171">
        <v>9.1</v>
      </c>
      <c r="F199" s="172"/>
      <c r="G199" s="173">
        <f>ROUND(E199*F199,2)</f>
        <v>0</v>
      </c>
      <c r="H199" s="172"/>
      <c r="I199" s="173">
        <f>ROUND(E199*H199,2)</f>
        <v>0</v>
      </c>
      <c r="J199" s="172"/>
      <c r="K199" s="173">
        <f>ROUND(E199*J199,2)</f>
        <v>0</v>
      </c>
      <c r="L199" s="173">
        <v>21</v>
      </c>
      <c r="M199" s="173">
        <f>G199*(1+L199/100)</f>
        <v>0</v>
      </c>
      <c r="N199" s="171">
        <v>0</v>
      </c>
      <c r="O199" s="171">
        <f>ROUND(E199*N199,2)</f>
        <v>0</v>
      </c>
      <c r="P199" s="171">
        <v>0</v>
      </c>
      <c r="Q199" s="171">
        <f>ROUND(E199*P199,2)</f>
        <v>0</v>
      </c>
      <c r="R199" s="173" t="s">
        <v>333</v>
      </c>
      <c r="S199" s="173" t="s">
        <v>178</v>
      </c>
      <c r="T199" s="174" t="s">
        <v>217</v>
      </c>
      <c r="U199" s="157">
        <v>0</v>
      </c>
      <c r="V199" s="157">
        <f>ROUND(E199*U199,2)</f>
        <v>0</v>
      </c>
      <c r="W199" s="157"/>
      <c r="X199" s="157" t="s">
        <v>218</v>
      </c>
      <c r="Y199" s="157" t="s">
        <v>174</v>
      </c>
      <c r="Z199" s="147"/>
      <c r="AA199" s="147"/>
      <c r="AB199" s="147"/>
      <c r="AC199" s="147"/>
      <c r="AD199" s="147"/>
      <c r="AE199" s="147"/>
      <c r="AF199" s="147"/>
      <c r="AG199" s="147" t="s">
        <v>219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253" t="s">
        <v>334</v>
      </c>
      <c r="D200" s="254"/>
      <c r="E200" s="254"/>
      <c r="F200" s="254"/>
      <c r="G200" s="254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221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68">
        <v>67</v>
      </c>
      <c r="B201" s="169" t="s">
        <v>360</v>
      </c>
      <c r="C201" s="184" t="s">
        <v>361</v>
      </c>
      <c r="D201" s="170" t="s">
        <v>359</v>
      </c>
      <c r="E201" s="171">
        <v>26</v>
      </c>
      <c r="F201" s="172"/>
      <c r="G201" s="173">
        <f>ROUND(E201*F201,2)</f>
        <v>0</v>
      </c>
      <c r="H201" s="172"/>
      <c r="I201" s="173">
        <f>ROUND(E201*H201,2)</f>
        <v>0</v>
      </c>
      <c r="J201" s="172"/>
      <c r="K201" s="173">
        <f>ROUND(E201*J201,2)</f>
        <v>0</v>
      </c>
      <c r="L201" s="173">
        <v>21</v>
      </c>
      <c r="M201" s="173">
        <f>G201*(1+L201/100)</f>
        <v>0</v>
      </c>
      <c r="N201" s="171">
        <v>0</v>
      </c>
      <c r="O201" s="171">
        <f>ROUND(E201*N201,2)</f>
        <v>0</v>
      </c>
      <c r="P201" s="171">
        <v>0</v>
      </c>
      <c r="Q201" s="171">
        <f>ROUND(E201*P201,2)</f>
        <v>0</v>
      </c>
      <c r="R201" s="173" t="s">
        <v>333</v>
      </c>
      <c r="S201" s="173" t="s">
        <v>178</v>
      </c>
      <c r="T201" s="174" t="s">
        <v>217</v>
      </c>
      <c r="U201" s="157">
        <v>0</v>
      </c>
      <c r="V201" s="157">
        <f>ROUND(E201*U201,2)</f>
        <v>0</v>
      </c>
      <c r="W201" s="157"/>
      <c r="X201" s="157" t="s">
        <v>218</v>
      </c>
      <c r="Y201" s="157" t="s">
        <v>174</v>
      </c>
      <c r="Z201" s="147"/>
      <c r="AA201" s="147"/>
      <c r="AB201" s="147"/>
      <c r="AC201" s="147"/>
      <c r="AD201" s="147"/>
      <c r="AE201" s="147"/>
      <c r="AF201" s="147"/>
      <c r="AG201" s="147" t="s">
        <v>219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253" t="s">
        <v>334</v>
      </c>
      <c r="D202" s="254"/>
      <c r="E202" s="254"/>
      <c r="F202" s="254"/>
      <c r="G202" s="254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221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5">
        <v>68</v>
      </c>
      <c r="B203" s="176" t="s">
        <v>463</v>
      </c>
      <c r="C203" s="183" t="s">
        <v>464</v>
      </c>
      <c r="D203" s="177" t="s">
        <v>359</v>
      </c>
      <c r="E203" s="178">
        <v>2</v>
      </c>
      <c r="F203" s="179"/>
      <c r="G203" s="180">
        <f>ROUND(E203*F203,2)</f>
        <v>0</v>
      </c>
      <c r="H203" s="179"/>
      <c r="I203" s="180">
        <f>ROUND(E203*H203,2)</f>
        <v>0</v>
      </c>
      <c r="J203" s="179"/>
      <c r="K203" s="180">
        <f>ROUND(E203*J203,2)</f>
        <v>0</v>
      </c>
      <c r="L203" s="180">
        <v>21</v>
      </c>
      <c r="M203" s="180">
        <f>G203*(1+L203/100)</f>
        <v>0</v>
      </c>
      <c r="N203" s="178">
        <v>1E-4</v>
      </c>
      <c r="O203" s="178">
        <f>ROUND(E203*N203,2)</f>
        <v>0</v>
      </c>
      <c r="P203" s="178">
        <v>0</v>
      </c>
      <c r="Q203" s="178">
        <f>ROUND(E203*P203,2)</f>
        <v>0</v>
      </c>
      <c r="R203" s="180" t="s">
        <v>333</v>
      </c>
      <c r="S203" s="180" t="s">
        <v>178</v>
      </c>
      <c r="T203" s="181" t="s">
        <v>217</v>
      </c>
      <c r="U203" s="157">
        <v>0</v>
      </c>
      <c r="V203" s="157">
        <f>ROUND(E203*U203,2)</f>
        <v>0</v>
      </c>
      <c r="W203" s="157"/>
      <c r="X203" s="157" t="s">
        <v>218</v>
      </c>
      <c r="Y203" s="157" t="s">
        <v>174</v>
      </c>
      <c r="Z203" s="147"/>
      <c r="AA203" s="147"/>
      <c r="AB203" s="147"/>
      <c r="AC203" s="147"/>
      <c r="AD203" s="147"/>
      <c r="AE203" s="147"/>
      <c r="AF203" s="147"/>
      <c r="AG203" s="147" t="s">
        <v>219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5">
        <v>69</v>
      </c>
      <c r="B204" s="176" t="s">
        <v>465</v>
      </c>
      <c r="C204" s="183" t="s">
        <v>466</v>
      </c>
      <c r="D204" s="177" t="s">
        <v>215</v>
      </c>
      <c r="E204" s="178">
        <v>68</v>
      </c>
      <c r="F204" s="179"/>
      <c r="G204" s="180">
        <f>ROUND(E204*F204,2)</f>
        <v>0</v>
      </c>
      <c r="H204" s="179"/>
      <c r="I204" s="180">
        <f>ROUND(E204*H204,2)</f>
        <v>0</v>
      </c>
      <c r="J204" s="179"/>
      <c r="K204" s="180">
        <f>ROUND(E204*J204,2)</f>
        <v>0</v>
      </c>
      <c r="L204" s="180">
        <v>21</v>
      </c>
      <c r="M204" s="180">
        <f>G204*(1+L204/100)</f>
        <v>0</v>
      </c>
      <c r="N204" s="178">
        <v>0</v>
      </c>
      <c r="O204" s="178">
        <f>ROUND(E204*N204,2)</f>
        <v>0</v>
      </c>
      <c r="P204" s="178">
        <v>2.1299999999999999E-3</v>
      </c>
      <c r="Q204" s="178">
        <f>ROUND(E204*P204,2)</f>
        <v>0.14000000000000001</v>
      </c>
      <c r="R204" s="180" t="s">
        <v>453</v>
      </c>
      <c r="S204" s="180" t="s">
        <v>178</v>
      </c>
      <c r="T204" s="181" t="s">
        <v>217</v>
      </c>
      <c r="U204" s="157">
        <v>0</v>
      </c>
      <c r="V204" s="157">
        <f>ROUND(E204*U204,2)</f>
        <v>0</v>
      </c>
      <c r="W204" s="157"/>
      <c r="X204" s="157" t="s">
        <v>218</v>
      </c>
      <c r="Y204" s="157" t="s">
        <v>174</v>
      </c>
      <c r="Z204" s="147"/>
      <c r="AA204" s="147"/>
      <c r="AB204" s="147"/>
      <c r="AC204" s="147"/>
      <c r="AD204" s="147"/>
      <c r="AE204" s="147"/>
      <c r="AF204" s="147"/>
      <c r="AG204" s="147" t="s">
        <v>440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68">
        <v>70</v>
      </c>
      <c r="B205" s="169" t="s">
        <v>467</v>
      </c>
      <c r="C205" s="184" t="s">
        <v>468</v>
      </c>
      <c r="D205" s="170" t="s">
        <v>215</v>
      </c>
      <c r="E205" s="171">
        <v>178</v>
      </c>
      <c r="F205" s="172"/>
      <c r="G205" s="173">
        <f>ROUND(E205*F205,2)</f>
        <v>0</v>
      </c>
      <c r="H205" s="172"/>
      <c r="I205" s="173">
        <f>ROUND(E205*H205,2)</f>
        <v>0</v>
      </c>
      <c r="J205" s="172"/>
      <c r="K205" s="173">
        <f>ROUND(E205*J205,2)</f>
        <v>0</v>
      </c>
      <c r="L205" s="173">
        <v>21</v>
      </c>
      <c r="M205" s="173">
        <f>G205*(1+L205/100)</f>
        <v>0</v>
      </c>
      <c r="N205" s="171">
        <v>0</v>
      </c>
      <c r="O205" s="171">
        <f>ROUND(E205*N205,2)</f>
        <v>0</v>
      </c>
      <c r="P205" s="171">
        <v>4.9699999999999996E-3</v>
      </c>
      <c r="Q205" s="171">
        <f>ROUND(E205*P205,2)</f>
        <v>0.88</v>
      </c>
      <c r="R205" s="173" t="s">
        <v>453</v>
      </c>
      <c r="S205" s="173" t="s">
        <v>178</v>
      </c>
      <c r="T205" s="174" t="s">
        <v>217</v>
      </c>
      <c r="U205" s="157">
        <v>0</v>
      </c>
      <c r="V205" s="157">
        <f>ROUND(E205*U205,2)</f>
        <v>0</v>
      </c>
      <c r="W205" s="157"/>
      <c r="X205" s="157" t="s">
        <v>218</v>
      </c>
      <c r="Y205" s="157" t="s">
        <v>174</v>
      </c>
      <c r="Z205" s="147"/>
      <c r="AA205" s="147"/>
      <c r="AB205" s="147"/>
      <c r="AC205" s="147"/>
      <c r="AD205" s="147"/>
      <c r="AE205" s="147"/>
      <c r="AF205" s="147"/>
      <c r="AG205" s="147" t="s">
        <v>440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85" t="s">
        <v>469</v>
      </c>
      <c r="D206" s="158"/>
      <c r="E206" s="159">
        <v>178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197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5">
        <v>71</v>
      </c>
      <c r="B207" s="176" t="s">
        <v>470</v>
      </c>
      <c r="C207" s="183" t="s">
        <v>471</v>
      </c>
      <c r="D207" s="177" t="s">
        <v>359</v>
      </c>
      <c r="E207" s="178">
        <v>1</v>
      </c>
      <c r="F207" s="179"/>
      <c r="G207" s="180">
        <f t="shared" ref="G207:G226" si="0">ROUND(E207*F207,2)</f>
        <v>0</v>
      </c>
      <c r="H207" s="179"/>
      <c r="I207" s="180">
        <f t="shared" ref="I207:I226" si="1">ROUND(E207*H207,2)</f>
        <v>0</v>
      </c>
      <c r="J207" s="179"/>
      <c r="K207" s="180">
        <f t="shared" ref="K207:K226" si="2">ROUND(E207*J207,2)</f>
        <v>0</v>
      </c>
      <c r="L207" s="180">
        <v>21</v>
      </c>
      <c r="M207" s="180">
        <f t="shared" ref="M207:M226" si="3">G207*(1+L207/100)</f>
        <v>0</v>
      </c>
      <c r="N207" s="178">
        <v>1E-4</v>
      </c>
      <c r="O207" s="178">
        <f t="shared" ref="O207:O226" si="4">ROUND(E207*N207,2)</f>
        <v>0</v>
      </c>
      <c r="P207" s="178">
        <v>0</v>
      </c>
      <c r="Q207" s="178">
        <f t="shared" ref="Q207:Q226" si="5">ROUND(E207*P207,2)</f>
        <v>0</v>
      </c>
      <c r="R207" s="180" t="s">
        <v>453</v>
      </c>
      <c r="S207" s="180" t="s">
        <v>178</v>
      </c>
      <c r="T207" s="181" t="s">
        <v>217</v>
      </c>
      <c r="U207" s="157">
        <v>0</v>
      </c>
      <c r="V207" s="157">
        <f t="shared" ref="V207:V226" si="6">ROUND(E207*U207,2)</f>
        <v>0</v>
      </c>
      <c r="W207" s="157"/>
      <c r="X207" s="157" t="s">
        <v>218</v>
      </c>
      <c r="Y207" s="157" t="s">
        <v>174</v>
      </c>
      <c r="Z207" s="147"/>
      <c r="AA207" s="147"/>
      <c r="AB207" s="147"/>
      <c r="AC207" s="147"/>
      <c r="AD207" s="147"/>
      <c r="AE207" s="147"/>
      <c r="AF207" s="147"/>
      <c r="AG207" s="147" t="s">
        <v>440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75">
        <v>72</v>
      </c>
      <c r="B208" s="176" t="s">
        <v>472</v>
      </c>
      <c r="C208" s="183" t="s">
        <v>473</v>
      </c>
      <c r="D208" s="177" t="s">
        <v>359</v>
      </c>
      <c r="E208" s="178">
        <v>4</v>
      </c>
      <c r="F208" s="179"/>
      <c r="G208" s="180">
        <f t="shared" si="0"/>
        <v>0</v>
      </c>
      <c r="H208" s="179"/>
      <c r="I208" s="180">
        <f t="shared" si="1"/>
        <v>0</v>
      </c>
      <c r="J208" s="179"/>
      <c r="K208" s="180">
        <f t="shared" si="2"/>
        <v>0</v>
      </c>
      <c r="L208" s="180">
        <v>21</v>
      </c>
      <c r="M208" s="180">
        <f t="shared" si="3"/>
        <v>0</v>
      </c>
      <c r="N208" s="178">
        <v>0</v>
      </c>
      <c r="O208" s="178">
        <f t="shared" si="4"/>
        <v>0</v>
      </c>
      <c r="P208" s="178">
        <v>0</v>
      </c>
      <c r="Q208" s="178">
        <f t="shared" si="5"/>
        <v>0</v>
      </c>
      <c r="R208" s="180" t="s">
        <v>453</v>
      </c>
      <c r="S208" s="180" t="s">
        <v>178</v>
      </c>
      <c r="T208" s="181" t="s">
        <v>217</v>
      </c>
      <c r="U208" s="157">
        <v>0</v>
      </c>
      <c r="V208" s="157">
        <f t="shared" si="6"/>
        <v>0</v>
      </c>
      <c r="W208" s="157"/>
      <c r="X208" s="157" t="s">
        <v>218</v>
      </c>
      <c r="Y208" s="157" t="s">
        <v>174</v>
      </c>
      <c r="Z208" s="147"/>
      <c r="AA208" s="147"/>
      <c r="AB208" s="147"/>
      <c r="AC208" s="147"/>
      <c r="AD208" s="147"/>
      <c r="AE208" s="147"/>
      <c r="AF208" s="147"/>
      <c r="AG208" s="147" t="s">
        <v>440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5">
        <v>73</v>
      </c>
      <c r="B209" s="176" t="s">
        <v>474</v>
      </c>
      <c r="C209" s="183" t="s">
        <v>475</v>
      </c>
      <c r="D209" s="177" t="s">
        <v>359</v>
      </c>
      <c r="E209" s="178">
        <v>2</v>
      </c>
      <c r="F209" s="179"/>
      <c r="G209" s="180">
        <f t="shared" si="0"/>
        <v>0</v>
      </c>
      <c r="H209" s="179"/>
      <c r="I209" s="180">
        <f t="shared" si="1"/>
        <v>0</v>
      </c>
      <c r="J209" s="179"/>
      <c r="K209" s="180">
        <f t="shared" si="2"/>
        <v>0</v>
      </c>
      <c r="L209" s="180">
        <v>21</v>
      </c>
      <c r="M209" s="180">
        <f t="shared" si="3"/>
        <v>0</v>
      </c>
      <c r="N209" s="178">
        <v>8.0000000000000004E-4</v>
      </c>
      <c r="O209" s="178">
        <f t="shared" si="4"/>
        <v>0</v>
      </c>
      <c r="P209" s="178">
        <v>0</v>
      </c>
      <c r="Q209" s="178">
        <f t="shared" si="5"/>
        <v>0</v>
      </c>
      <c r="R209" s="180" t="s">
        <v>453</v>
      </c>
      <c r="S209" s="180" t="s">
        <v>178</v>
      </c>
      <c r="T209" s="181" t="s">
        <v>217</v>
      </c>
      <c r="U209" s="157">
        <v>0</v>
      </c>
      <c r="V209" s="157">
        <f t="shared" si="6"/>
        <v>0</v>
      </c>
      <c r="W209" s="157"/>
      <c r="X209" s="157" t="s">
        <v>218</v>
      </c>
      <c r="Y209" s="157" t="s">
        <v>174</v>
      </c>
      <c r="Z209" s="147"/>
      <c r="AA209" s="147"/>
      <c r="AB209" s="147"/>
      <c r="AC209" s="147"/>
      <c r="AD209" s="147"/>
      <c r="AE209" s="147"/>
      <c r="AF209" s="147"/>
      <c r="AG209" s="147" t="s">
        <v>440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5">
        <v>74</v>
      </c>
      <c r="B210" s="176" t="s">
        <v>476</v>
      </c>
      <c r="C210" s="183" t="s">
        <v>477</v>
      </c>
      <c r="D210" s="177" t="s">
        <v>359</v>
      </c>
      <c r="E210" s="178">
        <v>1</v>
      </c>
      <c r="F210" s="179"/>
      <c r="G210" s="180">
        <f t="shared" si="0"/>
        <v>0</v>
      </c>
      <c r="H210" s="179"/>
      <c r="I210" s="180">
        <f t="shared" si="1"/>
        <v>0</v>
      </c>
      <c r="J210" s="179"/>
      <c r="K210" s="180">
        <f t="shared" si="2"/>
        <v>0</v>
      </c>
      <c r="L210" s="180">
        <v>21</v>
      </c>
      <c r="M210" s="180">
        <f t="shared" si="3"/>
        <v>0</v>
      </c>
      <c r="N210" s="178">
        <v>9.8999999999999999E-4</v>
      </c>
      <c r="O210" s="178">
        <f t="shared" si="4"/>
        <v>0</v>
      </c>
      <c r="P210" s="178">
        <v>0</v>
      </c>
      <c r="Q210" s="178">
        <f t="shared" si="5"/>
        <v>0</v>
      </c>
      <c r="R210" s="180" t="s">
        <v>453</v>
      </c>
      <c r="S210" s="180" t="s">
        <v>178</v>
      </c>
      <c r="T210" s="181" t="s">
        <v>217</v>
      </c>
      <c r="U210" s="157">
        <v>0</v>
      </c>
      <c r="V210" s="157">
        <f t="shared" si="6"/>
        <v>0</v>
      </c>
      <c r="W210" s="157"/>
      <c r="X210" s="157" t="s">
        <v>218</v>
      </c>
      <c r="Y210" s="157" t="s">
        <v>174</v>
      </c>
      <c r="Z210" s="147"/>
      <c r="AA210" s="147"/>
      <c r="AB210" s="147"/>
      <c r="AC210" s="147"/>
      <c r="AD210" s="147"/>
      <c r="AE210" s="147"/>
      <c r="AF210" s="147"/>
      <c r="AG210" s="147" t="s">
        <v>440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5">
        <v>75</v>
      </c>
      <c r="B211" s="176" t="s">
        <v>478</v>
      </c>
      <c r="C211" s="183" t="s">
        <v>479</v>
      </c>
      <c r="D211" s="177" t="s">
        <v>359</v>
      </c>
      <c r="E211" s="178">
        <v>1</v>
      </c>
      <c r="F211" s="179"/>
      <c r="G211" s="180">
        <f t="shared" si="0"/>
        <v>0</v>
      </c>
      <c r="H211" s="179"/>
      <c r="I211" s="180">
        <f t="shared" si="1"/>
        <v>0</v>
      </c>
      <c r="J211" s="179"/>
      <c r="K211" s="180">
        <f t="shared" si="2"/>
        <v>0</v>
      </c>
      <c r="L211" s="180">
        <v>21</v>
      </c>
      <c r="M211" s="180">
        <f t="shared" si="3"/>
        <v>0</v>
      </c>
      <c r="N211" s="178">
        <v>1.3500000000000001E-3</v>
      </c>
      <c r="O211" s="178">
        <f t="shared" si="4"/>
        <v>0</v>
      </c>
      <c r="P211" s="178">
        <v>0</v>
      </c>
      <c r="Q211" s="178">
        <f t="shared" si="5"/>
        <v>0</v>
      </c>
      <c r="R211" s="180" t="s">
        <v>453</v>
      </c>
      <c r="S211" s="180" t="s">
        <v>178</v>
      </c>
      <c r="T211" s="181" t="s">
        <v>217</v>
      </c>
      <c r="U211" s="157">
        <v>0</v>
      </c>
      <c r="V211" s="157">
        <f t="shared" si="6"/>
        <v>0</v>
      </c>
      <c r="W211" s="157"/>
      <c r="X211" s="157" t="s">
        <v>218</v>
      </c>
      <c r="Y211" s="157" t="s">
        <v>174</v>
      </c>
      <c r="Z211" s="147"/>
      <c r="AA211" s="147"/>
      <c r="AB211" s="147"/>
      <c r="AC211" s="147"/>
      <c r="AD211" s="147"/>
      <c r="AE211" s="147"/>
      <c r="AF211" s="147"/>
      <c r="AG211" s="147" t="s">
        <v>440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75">
        <v>76</v>
      </c>
      <c r="B212" s="176" t="s">
        <v>480</v>
      </c>
      <c r="C212" s="183" t="s">
        <v>481</v>
      </c>
      <c r="D212" s="177" t="s">
        <v>359</v>
      </c>
      <c r="E212" s="178">
        <v>1</v>
      </c>
      <c r="F212" s="179"/>
      <c r="G212" s="180">
        <f t="shared" si="0"/>
        <v>0</v>
      </c>
      <c r="H212" s="179"/>
      <c r="I212" s="180">
        <f t="shared" si="1"/>
        <v>0</v>
      </c>
      <c r="J212" s="179"/>
      <c r="K212" s="180">
        <f t="shared" si="2"/>
        <v>0</v>
      </c>
      <c r="L212" s="180">
        <v>21</v>
      </c>
      <c r="M212" s="180">
        <f t="shared" si="3"/>
        <v>0</v>
      </c>
      <c r="N212" s="178">
        <v>1.47E-3</v>
      </c>
      <c r="O212" s="178">
        <f t="shared" si="4"/>
        <v>0</v>
      </c>
      <c r="P212" s="178">
        <v>0</v>
      </c>
      <c r="Q212" s="178">
        <f t="shared" si="5"/>
        <v>0</v>
      </c>
      <c r="R212" s="180" t="s">
        <v>453</v>
      </c>
      <c r="S212" s="180" t="s">
        <v>178</v>
      </c>
      <c r="T212" s="181" t="s">
        <v>217</v>
      </c>
      <c r="U212" s="157">
        <v>0</v>
      </c>
      <c r="V212" s="157">
        <f t="shared" si="6"/>
        <v>0</v>
      </c>
      <c r="W212" s="157"/>
      <c r="X212" s="157" t="s">
        <v>218</v>
      </c>
      <c r="Y212" s="157" t="s">
        <v>174</v>
      </c>
      <c r="Z212" s="147"/>
      <c r="AA212" s="147"/>
      <c r="AB212" s="147"/>
      <c r="AC212" s="147"/>
      <c r="AD212" s="147"/>
      <c r="AE212" s="147"/>
      <c r="AF212" s="147"/>
      <c r="AG212" s="147" t="s">
        <v>440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5">
        <v>77</v>
      </c>
      <c r="B213" s="176" t="s">
        <v>482</v>
      </c>
      <c r="C213" s="183" t="s">
        <v>483</v>
      </c>
      <c r="D213" s="177" t="s">
        <v>359</v>
      </c>
      <c r="E213" s="178">
        <v>1</v>
      </c>
      <c r="F213" s="179"/>
      <c r="G213" s="180">
        <f t="shared" si="0"/>
        <v>0</v>
      </c>
      <c r="H213" s="179"/>
      <c r="I213" s="180">
        <f t="shared" si="1"/>
        <v>0</v>
      </c>
      <c r="J213" s="179"/>
      <c r="K213" s="180">
        <f t="shared" si="2"/>
        <v>0</v>
      </c>
      <c r="L213" s="180">
        <v>21</v>
      </c>
      <c r="M213" s="180">
        <f t="shared" si="3"/>
        <v>0</v>
      </c>
      <c r="N213" s="178">
        <v>2.1800000000000001E-3</v>
      </c>
      <c r="O213" s="178">
        <f t="shared" si="4"/>
        <v>0</v>
      </c>
      <c r="P213" s="178">
        <v>0</v>
      </c>
      <c r="Q213" s="178">
        <f t="shared" si="5"/>
        <v>0</v>
      </c>
      <c r="R213" s="180" t="s">
        <v>453</v>
      </c>
      <c r="S213" s="180" t="s">
        <v>178</v>
      </c>
      <c r="T213" s="181" t="s">
        <v>217</v>
      </c>
      <c r="U213" s="157">
        <v>0</v>
      </c>
      <c r="V213" s="157">
        <f t="shared" si="6"/>
        <v>0</v>
      </c>
      <c r="W213" s="157"/>
      <c r="X213" s="157" t="s">
        <v>218</v>
      </c>
      <c r="Y213" s="157" t="s">
        <v>174</v>
      </c>
      <c r="Z213" s="147"/>
      <c r="AA213" s="147"/>
      <c r="AB213" s="147"/>
      <c r="AC213" s="147"/>
      <c r="AD213" s="147"/>
      <c r="AE213" s="147"/>
      <c r="AF213" s="147"/>
      <c r="AG213" s="147" t="s">
        <v>440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5">
        <v>78</v>
      </c>
      <c r="B214" s="176" t="s">
        <v>484</v>
      </c>
      <c r="C214" s="183" t="s">
        <v>485</v>
      </c>
      <c r="D214" s="177" t="s">
        <v>215</v>
      </c>
      <c r="E214" s="178">
        <v>21</v>
      </c>
      <c r="F214" s="179"/>
      <c r="G214" s="180">
        <f t="shared" si="0"/>
        <v>0</v>
      </c>
      <c r="H214" s="179"/>
      <c r="I214" s="180">
        <f t="shared" si="1"/>
        <v>0</v>
      </c>
      <c r="J214" s="179"/>
      <c r="K214" s="180">
        <f t="shared" si="2"/>
        <v>0</v>
      </c>
      <c r="L214" s="180">
        <v>21</v>
      </c>
      <c r="M214" s="180">
        <f t="shared" si="3"/>
        <v>0</v>
      </c>
      <c r="N214" s="178">
        <v>0</v>
      </c>
      <c r="O214" s="178">
        <f t="shared" si="4"/>
        <v>0</v>
      </c>
      <c r="P214" s="178">
        <v>2.7999999999999998E-4</v>
      </c>
      <c r="Q214" s="178">
        <f t="shared" si="5"/>
        <v>0.01</v>
      </c>
      <c r="R214" s="180" t="s">
        <v>453</v>
      </c>
      <c r="S214" s="180" t="s">
        <v>178</v>
      </c>
      <c r="T214" s="181" t="s">
        <v>217</v>
      </c>
      <c r="U214" s="157">
        <v>0</v>
      </c>
      <c r="V214" s="157">
        <f t="shared" si="6"/>
        <v>0</v>
      </c>
      <c r="W214" s="157"/>
      <c r="X214" s="157" t="s">
        <v>218</v>
      </c>
      <c r="Y214" s="157" t="s">
        <v>174</v>
      </c>
      <c r="Z214" s="147"/>
      <c r="AA214" s="147"/>
      <c r="AB214" s="147"/>
      <c r="AC214" s="147"/>
      <c r="AD214" s="147"/>
      <c r="AE214" s="147"/>
      <c r="AF214" s="147"/>
      <c r="AG214" s="147" t="s">
        <v>440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75">
        <v>79</v>
      </c>
      <c r="B215" s="176" t="s">
        <v>486</v>
      </c>
      <c r="C215" s="183" t="s">
        <v>487</v>
      </c>
      <c r="D215" s="177" t="s">
        <v>215</v>
      </c>
      <c r="E215" s="178">
        <v>21</v>
      </c>
      <c r="F215" s="179"/>
      <c r="G215" s="180">
        <f t="shared" si="0"/>
        <v>0</v>
      </c>
      <c r="H215" s="179"/>
      <c r="I215" s="180">
        <f t="shared" si="1"/>
        <v>0</v>
      </c>
      <c r="J215" s="179"/>
      <c r="K215" s="180">
        <f t="shared" si="2"/>
        <v>0</v>
      </c>
      <c r="L215" s="180">
        <v>21</v>
      </c>
      <c r="M215" s="180">
        <f t="shared" si="3"/>
        <v>0</v>
      </c>
      <c r="N215" s="178">
        <v>0</v>
      </c>
      <c r="O215" s="178">
        <f t="shared" si="4"/>
        <v>0</v>
      </c>
      <c r="P215" s="178">
        <v>2.9E-4</v>
      </c>
      <c r="Q215" s="178">
        <f t="shared" si="5"/>
        <v>0.01</v>
      </c>
      <c r="R215" s="180" t="s">
        <v>453</v>
      </c>
      <c r="S215" s="180" t="s">
        <v>178</v>
      </c>
      <c r="T215" s="181" t="s">
        <v>217</v>
      </c>
      <c r="U215" s="157">
        <v>0</v>
      </c>
      <c r="V215" s="157">
        <f t="shared" si="6"/>
        <v>0</v>
      </c>
      <c r="W215" s="157"/>
      <c r="X215" s="157" t="s">
        <v>218</v>
      </c>
      <c r="Y215" s="157" t="s">
        <v>174</v>
      </c>
      <c r="Z215" s="147"/>
      <c r="AA215" s="147"/>
      <c r="AB215" s="147"/>
      <c r="AC215" s="147"/>
      <c r="AD215" s="147"/>
      <c r="AE215" s="147"/>
      <c r="AF215" s="147"/>
      <c r="AG215" s="147" t="s">
        <v>440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2.5" outlineLevel="1" x14ac:dyDescent="0.2">
      <c r="A216" s="175">
        <v>80</v>
      </c>
      <c r="B216" s="176" t="s">
        <v>488</v>
      </c>
      <c r="C216" s="183" t="s">
        <v>489</v>
      </c>
      <c r="D216" s="177" t="s">
        <v>359</v>
      </c>
      <c r="E216" s="178">
        <v>1</v>
      </c>
      <c r="F216" s="179"/>
      <c r="G216" s="180">
        <f t="shared" si="0"/>
        <v>0</v>
      </c>
      <c r="H216" s="179"/>
      <c r="I216" s="180">
        <f t="shared" si="1"/>
        <v>0</v>
      </c>
      <c r="J216" s="179"/>
      <c r="K216" s="180">
        <f t="shared" si="2"/>
        <v>0</v>
      </c>
      <c r="L216" s="180">
        <v>21</v>
      </c>
      <c r="M216" s="180">
        <f t="shared" si="3"/>
        <v>0</v>
      </c>
      <c r="N216" s="178">
        <v>0</v>
      </c>
      <c r="O216" s="178">
        <f t="shared" si="4"/>
        <v>0</v>
      </c>
      <c r="P216" s="178">
        <v>0</v>
      </c>
      <c r="Q216" s="178">
        <f t="shared" si="5"/>
        <v>0</v>
      </c>
      <c r="R216" s="180" t="s">
        <v>453</v>
      </c>
      <c r="S216" s="180" t="s">
        <v>178</v>
      </c>
      <c r="T216" s="181" t="s">
        <v>217</v>
      </c>
      <c r="U216" s="157">
        <v>0</v>
      </c>
      <c r="V216" s="157">
        <f t="shared" si="6"/>
        <v>0</v>
      </c>
      <c r="W216" s="157"/>
      <c r="X216" s="157" t="s">
        <v>218</v>
      </c>
      <c r="Y216" s="157" t="s">
        <v>174</v>
      </c>
      <c r="Z216" s="147"/>
      <c r="AA216" s="147"/>
      <c r="AB216" s="147"/>
      <c r="AC216" s="147"/>
      <c r="AD216" s="147"/>
      <c r="AE216" s="147"/>
      <c r="AF216" s="147"/>
      <c r="AG216" s="147" t="s">
        <v>440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75">
        <v>81</v>
      </c>
      <c r="B217" s="176" t="s">
        <v>490</v>
      </c>
      <c r="C217" s="183" t="s">
        <v>491</v>
      </c>
      <c r="D217" s="177" t="s">
        <v>359</v>
      </c>
      <c r="E217" s="178">
        <v>1</v>
      </c>
      <c r="F217" s="179"/>
      <c r="G217" s="180">
        <f t="shared" si="0"/>
        <v>0</v>
      </c>
      <c r="H217" s="179"/>
      <c r="I217" s="180">
        <f t="shared" si="1"/>
        <v>0</v>
      </c>
      <c r="J217" s="179"/>
      <c r="K217" s="180">
        <f t="shared" si="2"/>
        <v>0</v>
      </c>
      <c r="L217" s="180">
        <v>21</v>
      </c>
      <c r="M217" s="180">
        <f t="shared" si="3"/>
        <v>0</v>
      </c>
      <c r="N217" s="178">
        <v>0</v>
      </c>
      <c r="O217" s="178">
        <f t="shared" si="4"/>
        <v>0</v>
      </c>
      <c r="P217" s="178">
        <v>0</v>
      </c>
      <c r="Q217" s="178">
        <f t="shared" si="5"/>
        <v>0</v>
      </c>
      <c r="R217" s="180" t="s">
        <v>453</v>
      </c>
      <c r="S217" s="180" t="s">
        <v>178</v>
      </c>
      <c r="T217" s="181" t="s">
        <v>217</v>
      </c>
      <c r="U217" s="157">
        <v>0</v>
      </c>
      <c r="V217" s="157">
        <f t="shared" si="6"/>
        <v>0</v>
      </c>
      <c r="W217" s="157"/>
      <c r="X217" s="157" t="s">
        <v>218</v>
      </c>
      <c r="Y217" s="157" t="s">
        <v>174</v>
      </c>
      <c r="Z217" s="147"/>
      <c r="AA217" s="147"/>
      <c r="AB217" s="147"/>
      <c r="AC217" s="147"/>
      <c r="AD217" s="147"/>
      <c r="AE217" s="147"/>
      <c r="AF217" s="147"/>
      <c r="AG217" s="147" t="s">
        <v>440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75">
        <v>82</v>
      </c>
      <c r="B218" s="176" t="s">
        <v>492</v>
      </c>
      <c r="C218" s="183" t="s">
        <v>493</v>
      </c>
      <c r="D218" s="177" t="s">
        <v>359</v>
      </c>
      <c r="E218" s="178">
        <v>2</v>
      </c>
      <c r="F218" s="179"/>
      <c r="G218" s="180">
        <f t="shared" si="0"/>
        <v>0</v>
      </c>
      <c r="H218" s="179"/>
      <c r="I218" s="180">
        <f t="shared" si="1"/>
        <v>0</v>
      </c>
      <c r="J218" s="179"/>
      <c r="K218" s="180">
        <f t="shared" si="2"/>
        <v>0</v>
      </c>
      <c r="L218" s="180">
        <v>21</v>
      </c>
      <c r="M218" s="180">
        <f t="shared" si="3"/>
        <v>0</v>
      </c>
      <c r="N218" s="178">
        <v>7.6000000000000004E-4</v>
      </c>
      <c r="O218" s="178">
        <f t="shared" si="4"/>
        <v>0</v>
      </c>
      <c r="P218" s="178">
        <v>0</v>
      </c>
      <c r="Q218" s="178">
        <f t="shared" si="5"/>
        <v>0</v>
      </c>
      <c r="R218" s="180" t="s">
        <v>453</v>
      </c>
      <c r="S218" s="180" t="s">
        <v>178</v>
      </c>
      <c r="T218" s="181" t="s">
        <v>217</v>
      </c>
      <c r="U218" s="157">
        <v>0</v>
      </c>
      <c r="V218" s="157">
        <f t="shared" si="6"/>
        <v>0</v>
      </c>
      <c r="W218" s="157"/>
      <c r="X218" s="157" t="s">
        <v>218</v>
      </c>
      <c r="Y218" s="157" t="s">
        <v>174</v>
      </c>
      <c r="Z218" s="147"/>
      <c r="AA218" s="147"/>
      <c r="AB218" s="147"/>
      <c r="AC218" s="147"/>
      <c r="AD218" s="147"/>
      <c r="AE218" s="147"/>
      <c r="AF218" s="147"/>
      <c r="AG218" s="147" t="s">
        <v>440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75">
        <v>83</v>
      </c>
      <c r="B219" s="176" t="s">
        <v>494</v>
      </c>
      <c r="C219" s="183" t="s">
        <v>495</v>
      </c>
      <c r="D219" s="177" t="s">
        <v>359</v>
      </c>
      <c r="E219" s="178">
        <v>2</v>
      </c>
      <c r="F219" s="179"/>
      <c r="G219" s="180">
        <f t="shared" si="0"/>
        <v>0</v>
      </c>
      <c r="H219" s="179"/>
      <c r="I219" s="180">
        <f t="shared" si="1"/>
        <v>0</v>
      </c>
      <c r="J219" s="179"/>
      <c r="K219" s="180">
        <f t="shared" si="2"/>
        <v>0</v>
      </c>
      <c r="L219" s="180">
        <v>21</v>
      </c>
      <c r="M219" s="180">
        <f t="shared" si="3"/>
        <v>0</v>
      </c>
      <c r="N219" s="178">
        <v>1.2999999999999999E-3</v>
      </c>
      <c r="O219" s="178">
        <f t="shared" si="4"/>
        <v>0</v>
      </c>
      <c r="P219" s="178">
        <v>0</v>
      </c>
      <c r="Q219" s="178">
        <f t="shared" si="5"/>
        <v>0</v>
      </c>
      <c r="R219" s="180" t="s">
        <v>453</v>
      </c>
      <c r="S219" s="180" t="s">
        <v>178</v>
      </c>
      <c r="T219" s="181" t="s">
        <v>217</v>
      </c>
      <c r="U219" s="157">
        <v>0</v>
      </c>
      <c r="V219" s="157">
        <f t="shared" si="6"/>
        <v>0</v>
      </c>
      <c r="W219" s="157"/>
      <c r="X219" s="157" t="s">
        <v>218</v>
      </c>
      <c r="Y219" s="157" t="s">
        <v>174</v>
      </c>
      <c r="Z219" s="147"/>
      <c r="AA219" s="147"/>
      <c r="AB219" s="147"/>
      <c r="AC219" s="147"/>
      <c r="AD219" s="147"/>
      <c r="AE219" s="147"/>
      <c r="AF219" s="147"/>
      <c r="AG219" s="147" t="s">
        <v>440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2.5" outlineLevel="1" x14ac:dyDescent="0.2">
      <c r="A220" s="175">
        <v>84</v>
      </c>
      <c r="B220" s="176" t="s">
        <v>496</v>
      </c>
      <c r="C220" s="183" t="s">
        <v>497</v>
      </c>
      <c r="D220" s="177" t="s">
        <v>359</v>
      </c>
      <c r="E220" s="178">
        <v>1</v>
      </c>
      <c r="F220" s="179"/>
      <c r="G220" s="180">
        <f t="shared" si="0"/>
        <v>0</v>
      </c>
      <c r="H220" s="179"/>
      <c r="I220" s="180">
        <f t="shared" si="1"/>
        <v>0</v>
      </c>
      <c r="J220" s="179"/>
      <c r="K220" s="180">
        <f t="shared" si="2"/>
        <v>0</v>
      </c>
      <c r="L220" s="180">
        <v>21</v>
      </c>
      <c r="M220" s="180">
        <f t="shared" si="3"/>
        <v>0</v>
      </c>
      <c r="N220" s="178">
        <v>0</v>
      </c>
      <c r="O220" s="178">
        <f t="shared" si="4"/>
        <v>0</v>
      </c>
      <c r="P220" s="178">
        <v>0</v>
      </c>
      <c r="Q220" s="178">
        <f t="shared" si="5"/>
        <v>0</v>
      </c>
      <c r="R220" s="180" t="s">
        <v>453</v>
      </c>
      <c r="S220" s="180" t="s">
        <v>178</v>
      </c>
      <c r="T220" s="181" t="s">
        <v>217</v>
      </c>
      <c r="U220" s="157">
        <v>0</v>
      </c>
      <c r="V220" s="157">
        <f t="shared" si="6"/>
        <v>0</v>
      </c>
      <c r="W220" s="157"/>
      <c r="X220" s="157" t="s">
        <v>218</v>
      </c>
      <c r="Y220" s="157" t="s">
        <v>174</v>
      </c>
      <c r="Z220" s="147"/>
      <c r="AA220" s="147"/>
      <c r="AB220" s="147"/>
      <c r="AC220" s="147"/>
      <c r="AD220" s="147"/>
      <c r="AE220" s="147"/>
      <c r="AF220" s="147"/>
      <c r="AG220" s="147" t="s">
        <v>440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75">
        <v>85</v>
      </c>
      <c r="B221" s="176" t="s">
        <v>498</v>
      </c>
      <c r="C221" s="183" t="s">
        <v>499</v>
      </c>
      <c r="D221" s="177" t="s">
        <v>359</v>
      </c>
      <c r="E221" s="178">
        <v>1</v>
      </c>
      <c r="F221" s="179"/>
      <c r="G221" s="180">
        <f t="shared" si="0"/>
        <v>0</v>
      </c>
      <c r="H221" s="179"/>
      <c r="I221" s="180">
        <f t="shared" si="1"/>
        <v>0</v>
      </c>
      <c r="J221" s="179"/>
      <c r="K221" s="180">
        <f t="shared" si="2"/>
        <v>0</v>
      </c>
      <c r="L221" s="180">
        <v>21</v>
      </c>
      <c r="M221" s="180">
        <f t="shared" si="3"/>
        <v>0</v>
      </c>
      <c r="N221" s="178">
        <v>0</v>
      </c>
      <c r="O221" s="178">
        <f t="shared" si="4"/>
        <v>0</v>
      </c>
      <c r="P221" s="178">
        <v>0</v>
      </c>
      <c r="Q221" s="178">
        <f t="shared" si="5"/>
        <v>0</v>
      </c>
      <c r="R221" s="180" t="s">
        <v>453</v>
      </c>
      <c r="S221" s="180" t="s">
        <v>178</v>
      </c>
      <c r="T221" s="181" t="s">
        <v>217</v>
      </c>
      <c r="U221" s="157">
        <v>0</v>
      </c>
      <c r="V221" s="157">
        <f t="shared" si="6"/>
        <v>0</v>
      </c>
      <c r="W221" s="157"/>
      <c r="X221" s="157" t="s">
        <v>218</v>
      </c>
      <c r="Y221" s="157" t="s">
        <v>174</v>
      </c>
      <c r="Z221" s="147"/>
      <c r="AA221" s="147"/>
      <c r="AB221" s="147"/>
      <c r="AC221" s="147"/>
      <c r="AD221" s="147"/>
      <c r="AE221" s="147"/>
      <c r="AF221" s="147"/>
      <c r="AG221" s="147" t="s">
        <v>440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22.5" outlineLevel="1" x14ac:dyDescent="0.2">
      <c r="A222" s="175">
        <v>86</v>
      </c>
      <c r="B222" s="176" t="s">
        <v>500</v>
      </c>
      <c r="C222" s="183" t="s">
        <v>501</v>
      </c>
      <c r="D222" s="177" t="s">
        <v>359</v>
      </c>
      <c r="E222" s="178">
        <v>2</v>
      </c>
      <c r="F222" s="179"/>
      <c r="G222" s="180">
        <f t="shared" si="0"/>
        <v>0</v>
      </c>
      <c r="H222" s="179"/>
      <c r="I222" s="180">
        <f t="shared" si="1"/>
        <v>0</v>
      </c>
      <c r="J222" s="179"/>
      <c r="K222" s="180">
        <f t="shared" si="2"/>
        <v>0</v>
      </c>
      <c r="L222" s="180">
        <v>21</v>
      </c>
      <c r="M222" s="180">
        <f t="shared" si="3"/>
        <v>0</v>
      </c>
      <c r="N222" s="178">
        <v>0</v>
      </c>
      <c r="O222" s="178">
        <f t="shared" si="4"/>
        <v>0</v>
      </c>
      <c r="P222" s="178">
        <v>0</v>
      </c>
      <c r="Q222" s="178">
        <f t="shared" si="5"/>
        <v>0</v>
      </c>
      <c r="R222" s="180" t="s">
        <v>453</v>
      </c>
      <c r="S222" s="180" t="s">
        <v>178</v>
      </c>
      <c r="T222" s="181" t="s">
        <v>217</v>
      </c>
      <c r="U222" s="157">
        <v>0</v>
      </c>
      <c r="V222" s="157">
        <f t="shared" si="6"/>
        <v>0</v>
      </c>
      <c r="W222" s="157"/>
      <c r="X222" s="157" t="s">
        <v>218</v>
      </c>
      <c r="Y222" s="157" t="s">
        <v>174</v>
      </c>
      <c r="Z222" s="147"/>
      <c r="AA222" s="147"/>
      <c r="AB222" s="147"/>
      <c r="AC222" s="147"/>
      <c r="AD222" s="147"/>
      <c r="AE222" s="147"/>
      <c r="AF222" s="147"/>
      <c r="AG222" s="147" t="s">
        <v>440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75">
        <v>87</v>
      </c>
      <c r="B223" s="176" t="s">
        <v>502</v>
      </c>
      <c r="C223" s="183" t="s">
        <v>503</v>
      </c>
      <c r="D223" s="177" t="s">
        <v>215</v>
      </c>
      <c r="E223" s="178">
        <v>10</v>
      </c>
      <c r="F223" s="179"/>
      <c r="G223" s="180">
        <f t="shared" si="0"/>
        <v>0</v>
      </c>
      <c r="H223" s="179"/>
      <c r="I223" s="180">
        <f t="shared" si="1"/>
        <v>0</v>
      </c>
      <c r="J223" s="179"/>
      <c r="K223" s="180">
        <f t="shared" si="2"/>
        <v>0</v>
      </c>
      <c r="L223" s="180">
        <v>21</v>
      </c>
      <c r="M223" s="180">
        <f t="shared" si="3"/>
        <v>0</v>
      </c>
      <c r="N223" s="178">
        <v>4.0999999999999999E-4</v>
      </c>
      <c r="O223" s="178">
        <f t="shared" si="4"/>
        <v>0</v>
      </c>
      <c r="P223" s="178">
        <v>0</v>
      </c>
      <c r="Q223" s="178">
        <f t="shared" si="5"/>
        <v>0</v>
      </c>
      <c r="R223" s="180" t="s">
        <v>453</v>
      </c>
      <c r="S223" s="180" t="s">
        <v>178</v>
      </c>
      <c r="T223" s="181" t="s">
        <v>217</v>
      </c>
      <c r="U223" s="157">
        <v>0</v>
      </c>
      <c r="V223" s="157">
        <f t="shared" si="6"/>
        <v>0</v>
      </c>
      <c r="W223" s="157"/>
      <c r="X223" s="157" t="s">
        <v>218</v>
      </c>
      <c r="Y223" s="157" t="s">
        <v>174</v>
      </c>
      <c r="Z223" s="147"/>
      <c r="AA223" s="147"/>
      <c r="AB223" s="147"/>
      <c r="AC223" s="147"/>
      <c r="AD223" s="147"/>
      <c r="AE223" s="147"/>
      <c r="AF223" s="147"/>
      <c r="AG223" s="147" t="s">
        <v>440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2.5" outlineLevel="1" x14ac:dyDescent="0.2">
      <c r="A224" s="175">
        <v>88</v>
      </c>
      <c r="B224" s="176" t="s">
        <v>504</v>
      </c>
      <c r="C224" s="183" t="s">
        <v>505</v>
      </c>
      <c r="D224" s="177" t="s">
        <v>215</v>
      </c>
      <c r="E224" s="178">
        <v>5</v>
      </c>
      <c r="F224" s="179"/>
      <c r="G224" s="180">
        <f t="shared" si="0"/>
        <v>0</v>
      </c>
      <c r="H224" s="179"/>
      <c r="I224" s="180">
        <f t="shared" si="1"/>
        <v>0</v>
      </c>
      <c r="J224" s="179"/>
      <c r="K224" s="180">
        <f t="shared" si="2"/>
        <v>0</v>
      </c>
      <c r="L224" s="180">
        <v>21</v>
      </c>
      <c r="M224" s="180">
        <f t="shared" si="3"/>
        <v>0</v>
      </c>
      <c r="N224" s="178">
        <v>5.2999999999999998E-4</v>
      </c>
      <c r="O224" s="178">
        <f t="shared" si="4"/>
        <v>0</v>
      </c>
      <c r="P224" s="178">
        <v>0</v>
      </c>
      <c r="Q224" s="178">
        <f t="shared" si="5"/>
        <v>0</v>
      </c>
      <c r="R224" s="180" t="s">
        <v>453</v>
      </c>
      <c r="S224" s="180" t="s">
        <v>178</v>
      </c>
      <c r="T224" s="181" t="s">
        <v>217</v>
      </c>
      <c r="U224" s="157">
        <v>0</v>
      </c>
      <c r="V224" s="157">
        <f t="shared" si="6"/>
        <v>0</v>
      </c>
      <c r="W224" s="157"/>
      <c r="X224" s="157" t="s">
        <v>218</v>
      </c>
      <c r="Y224" s="157" t="s">
        <v>174</v>
      </c>
      <c r="Z224" s="147"/>
      <c r="AA224" s="147"/>
      <c r="AB224" s="147"/>
      <c r="AC224" s="147"/>
      <c r="AD224" s="147"/>
      <c r="AE224" s="147"/>
      <c r="AF224" s="147"/>
      <c r="AG224" s="147" t="s">
        <v>440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2.5" outlineLevel="1" x14ac:dyDescent="0.2">
      <c r="A225" s="175">
        <v>89</v>
      </c>
      <c r="B225" s="176" t="s">
        <v>506</v>
      </c>
      <c r="C225" s="183" t="s">
        <v>507</v>
      </c>
      <c r="D225" s="177" t="s">
        <v>215</v>
      </c>
      <c r="E225" s="178">
        <v>2</v>
      </c>
      <c r="F225" s="179"/>
      <c r="G225" s="180">
        <f t="shared" si="0"/>
        <v>0</v>
      </c>
      <c r="H225" s="179"/>
      <c r="I225" s="180">
        <f t="shared" si="1"/>
        <v>0</v>
      </c>
      <c r="J225" s="179"/>
      <c r="K225" s="180">
        <f t="shared" si="2"/>
        <v>0</v>
      </c>
      <c r="L225" s="180">
        <v>21</v>
      </c>
      <c r="M225" s="180">
        <f t="shared" si="3"/>
        <v>0</v>
      </c>
      <c r="N225" s="178">
        <v>1.01E-3</v>
      </c>
      <c r="O225" s="178">
        <f t="shared" si="4"/>
        <v>0</v>
      </c>
      <c r="P225" s="178">
        <v>0</v>
      </c>
      <c r="Q225" s="178">
        <f t="shared" si="5"/>
        <v>0</v>
      </c>
      <c r="R225" s="180" t="s">
        <v>453</v>
      </c>
      <c r="S225" s="180" t="s">
        <v>178</v>
      </c>
      <c r="T225" s="181" t="s">
        <v>217</v>
      </c>
      <c r="U225" s="157">
        <v>0</v>
      </c>
      <c r="V225" s="157">
        <f t="shared" si="6"/>
        <v>0</v>
      </c>
      <c r="W225" s="157"/>
      <c r="X225" s="157" t="s">
        <v>218</v>
      </c>
      <c r="Y225" s="157" t="s">
        <v>174</v>
      </c>
      <c r="Z225" s="147"/>
      <c r="AA225" s="147"/>
      <c r="AB225" s="147"/>
      <c r="AC225" s="147"/>
      <c r="AD225" s="147"/>
      <c r="AE225" s="147"/>
      <c r="AF225" s="147"/>
      <c r="AG225" s="147" t="s">
        <v>440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22.5" outlineLevel="1" x14ac:dyDescent="0.2">
      <c r="A226" s="168">
        <v>90</v>
      </c>
      <c r="B226" s="169" t="s">
        <v>508</v>
      </c>
      <c r="C226" s="184" t="s">
        <v>509</v>
      </c>
      <c r="D226" s="170" t="s">
        <v>215</v>
      </c>
      <c r="E226" s="171">
        <v>81</v>
      </c>
      <c r="F226" s="172"/>
      <c r="G226" s="173">
        <f t="shared" si="0"/>
        <v>0</v>
      </c>
      <c r="H226" s="172"/>
      <c r="I226" s="173">
        <f t="shared" si="1"/>
        <v>0</v>
      </c>
      <c r="J226" s="172"/>
      <c r="K226" s="173">
        <f t="shared" si="2"/>
        <v>0</v>
      </c>
      <c r="L226" s="173">
        <v>21</v>
      </c>
      <c r="M226" s="173">
        <f t="shared" si="3"/>
        <v>0</v>
      </c>
      <c r="N226" s="171">
        <v>1.41E-3</v>
      </c>
      <c r="O226" s="171">
        <f t="shared" si="4"/>
        <v>0.11</v>
      </c>
      <c r="P226" s="171">
        <v>0</v>
      </c>
      <c r="Q226" s="171">
        <f t="shared" si="5"/>
        <v>0</v>
      </c>
      <c r="R226" s="173" t="s">
        <v>453</v>
      </c>
      <c r="S226" s="173" t="s">
        <v>178</v>
      </c>
      <c r="T226" s="174" t="s">
        <v>217</v>
      </c>
      <c r="U226" s="157">
        <v>0</v>
      </c>
      <c r="V226" s="157">
        <f t="shared" si="6"/>
        <v>0</v>
      </c>
      <c r="W226" s="157"/>
      <c r="X226" s="157" t="s">
        <v>218</v>
      </c>
      <c r="Y226" s="157" t="s">
        <v>174</v>
      </c>
      <c r="Z226" s="147"/>
      <c r="AA226" s="147"/>
      <c r="AB226" s="147"/>
      <c r="AC226" s="147"/>
      <c r="AD226" s="147"/>
      <c r="AE226" s="147"/>
      <c r="AF226" s="147"/>
      <c r="AG226" s="147" t="s">
        <v>440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185" t="s">
        <v>510</v>
      </c>
      <c r="D227" s="158"/>
      <c r="E227" s="159">
        <v>80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197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85" t="s">
        <v>511</v>
      </c>
      <c r="D228" s="158"/>
      <c r="E228" s="159">
        <v>1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197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68">
        <v>91</v>
      </c>
      <c r="B229" s="169" t="s">
        <v>512</v>
      </c>
      <c r="C229" s="184" t="s">
        <v>513</v>
      </c>
      <c r="D229" s="170" t="s">
        <v>215</v>
      </c>
      <c r="E229" s="171">
        <v>280</v>
      </c>
      <c r="F229" s="172"/>
      <c r="G229" s="173">
        <f>ROUND(E229*F229,2)</f>
        <v>0</v>
      </c>
      <c r="H229" s="172"/>
      <c r="I229" s="173">
        <f>ROUND(E229*H229,2)</f>
        <v>0</v>
      </c>
      <c r="J229" s="172"/>
      <c r="K229" s="173">
        <f>ROUND(E229*J229,2)</f>
        <v>0</v>
      </c>
      <c r="L229" s="173">
        <v>21</v>
      </c>
      <c r="M229" s="173">
        <f>G229*(1+L229/100)</f>
        <v>0</v>
      </c>
      <c r="N229" s="171">
        <v>2.1800000000000001E-3</v>
      </c>
      <c r="O229" s="171">
        <f>ROUND(E229*N229,2)</f>
        <v>0.61</v>
      </c>
      <c r="P229" s="171">
        <v>0</v>
      </c>
      <c r="Q229" s="171">
        <f>ROUND(E229*P229,2)</f>
        <v>0</v>
      </c>
      <c r="R229" s="173" t="s">
        <v>453</v>
      </c>
      <c r="S229" s="173" t="s">
        <v>178</v>
      </c>
      <c r="T229" s="174" t="s">
        <v>217</v>
      </c>
      <c r="U229" s="157">
        <v>0</v>
      </c>
      <c r="V229" s="157">
        <f>ROUND(E229*U229,2)</f>
        <v>0</v>
      </c>
      <c r="W229" s="157"/>
      <c r="X229" s="157" t="s">
        <v>218</v>
      </c>
      <c r="Y229" s="157" t="s">
        <v>174</v>
      </c>
      <c r="Z229" s="147"/>
      <c r="AA229" s="147"/>
      <c r="AB229" s="147"/>
      <c r="AC229" s="147"/>
      <c r="AD229" s="147"/>
      <c r="AE229" s="147"/>
      <c r="AF229" s="147"/>
      <c r="AG229" s="147" t="s">
        <v>440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85" t="s">
        <v>514</v>
      </c>
      <c r="D230" s="158"/>
      <c r="E230" s="159">
        <v>100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197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85" t="s">
        <v>515</v>
      </c>
      <c r="D231" s="158"/>
      <c r="E231" s="159">
        <v>180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197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75">
        <v>92</v>
      </c>
      <c r="B232" s="176" t="s">
        <v>516</v>
      </c>
      <c r="C232" s="183" t="s">
        <v>517</v>
      </c>
      <c r="D232" s="177" t="s">
        <v>215</v>
      </c>
      <c r="E232" s="178">
        <v>7.5</v>
      </c>
      <c r="F232" s="179"/>
      <c r="G232" s="180">
        <f t="shared" ref="G232:G238" si="7">ROUND(E232*F232,2)</f>
        <v>0</v>
      </c>
      <c r="H232" s="179"/>
      <c r="I232" s="180">
        <f t="shared" ref="I232:I238" si="8">ROUND(E232*H232,2)</f>
        <v>0</v>
      </c>
      <c r="J232" s="179"/>
      <c r="K232" s="180">
        <f t="shared" ref="K232:K238" si="9">ROUND(E232*J232,2)</f>
        <v>0</v>
      </c>
      <c r="L232" s="180">
        <v>21</v>
      </c>
      <c r="M232" s="180">
        <f t="shared" ref="M232:M238" si="10">G232*(1+L232/100)</f>
        <v>0</v>
      </c>
      <c r="N232" s="178">
        <v>2.9999999999999997E-4</v>
      </c>
      <c r="O232" s="178">
        <f t="shared" ref="O232:O238" si="11">ROUND(E232*N232,2)</f>
        <v>0</v>
      </c>
      <c r="P232" s="178">
        <v>0</v>
      </c>
      <c r="Q232" s="178">
        <f t="shared" ref="Q232:Q238" si="12">ROUND(E232*P232,2)</f>
        <v>0</v>
      </c>
      <c r="R232" s="180" t="s">
        <v>453</v>
      </c>
      <c r="S232" s="180" t="s">
        <v>178</v>
      </c>
      <c r="T232" s="181" t="s">
        <v>217</v>
      </c>
      <c r="U232" s="157">
        <v>0</v>
      </c>
      <c r="V232" s="157">
        <f t="shared" ref="V232:V238" si="13">ROUND(E232*U232,2)</f>
        <v>0</v>
      </c>
      <c r="W232" s="157"/>
      <c r="X232" s="157" t="s">
        <v>218</v>
      </c>
      <c r="Y232" s="157" t="s">
        <v>174</v>
      </c>
      <c r="Z232" s="147"/>
      <c r="AA232" s="147"/>
      <c r="AB232" s="147"/>
      <c r="AC232" s="147"/>
      <c r="AD232" s="147"/>
      <c r="AE232" s="147"/>
      <c r="AF232" s="147"/>
      <c r="AG232" s="147" t="s">
        <v>440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2.5" outlineLevel="1" x14ac:dyDescent="0.2">
      <c r="A233" s="175">
        <v>93</v>
      </c>
      <c r="B233" s="176" t="s">
        <v>518</v>
      </c>
      <c r="C233" s="183" t="s">
        <v>519</v>
      </c>
      <c r="D233" s="177" t="s">
        <v>215</v>
      </c>
      <c r="E233" s="178">
        <v>10</v>
      </c>
      <c r="F233" s="179"/>
      <c r="G233" s="180">
        <f t="shared" si="7"/>
        <v>0</v>
      </c>
      <c r="H233" s="179"/>
      <c r="I233" s="180">
        <f t="shared" si="8"/>
        <v>0</v>
      </c>
      <c r="J233" s="179"/>
      <c r="K233" s="180">
        <f t="shared" si="9"/>
        <v>0</v>
      </c>
      <c r="L233" s="180">
        <v>21</v>
      </c>
      <c r="M233" s="180">
        <f t="shared" si="10"/>
        <v>0</v>
      </c>
      <c r="N233" s="178">
        <v>2.0000000000000002E-5</v>
      </c>
      <c r="O233" s="178">
        <f t="shared" si="11"/>
        <v>0</v>
      </c>
      <c r="P233" s="178">
        <v>0</v>
      </c>
      <c r="Q233" s="178">
        <f t="shared" si="12"/>
        <v>0</v>
      </c>
      <c r="R233" s="180" t="s">
        <v>453</v>
      </c>
      <c r="S233" s="180" t="s">
        <v>178</v>
      </c>
      <c r="T233" s="181" t="s">
        <v>217</v>
      </c>
      <c r="U233" s="157">
        <v>0.129</v>
      </c>
      <c r="V233" s="157">
        <f t="shared" si="13"/>
        <v>1.29</v>
      </c>
      <c r="W233" s="157"/>
      <c r="X233" s="157" t="s">
        <v>218</v>
      </c>
      <c r="Y233" s="157" t="s">
        <v>174</v>
      </c>
      <c r="Z233" s="147"/>
      <c r="AA233" s="147"/>
      <c r="AB233" s="147"/>
      <c r="AC233" s="147"/>
      <c r="AD233" s="147"/>
      <c r="AE233" s="147"/>
      <c r="AF233" s="147"/>
      <c r="AG233" s="147" t="s">
        <v>440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1" x14ac:dyDescent="0.2">
      <c r="A234" s="175">
        <v>94</v>
      </c>
      <c r="B234" s="176" t="s">
        <v>520</v>
      </c>
      <c r="C234" s="183" t="s">
        <v>521</v>
      </c>
      <c r="D234" s="177" t="s">
        <v>215</v>
      </c>
      <c r="E234" s="178">
        <v>5</v>
      </c>
      <c r="F234" s="179"/>
      <c r="G234" s="180">
        <f t="shared" si="7"/>
        <v>0</v>
      </c>
      <c r="H234" s="179"/>
      <c r="I234" s="180">
        <f t="shared" si="8"/>
        <v>0</v>
      </c>
      <c r="J234" s="179"/>
      <c r="K234" s="180">
        <f t="shared" si="9"/>
        <v>0</v>
      </c>
      <c r="L234" s="180">
        <v>21</v>
      </c>
      <c r="M234" s="180">
        <f t="shared" si="10"/>
        <v>0</v>
      </c>
      <c r="N234" s="178">
        <v>3.0000000000000001E-5</v>
      </c>
      <c r="O234" s="178">
        <f t="shared" si="11"/>
        <v>0</v>
      </c>
      <c r="P234" s="178">
        <v>0</v>
      </c>
      <c r="Q234" s="178">
        <f t="shared" si="12"/>
        <v>0</v>
      </c>
      <c r="R234" s="180" t="s">
        <v>453</v>
      </c>
      <c r="S234" s="180" t="s">
        <v>178</v>
      </c>
      <c r="T234" s="181" t="s">
        <v>217</v>
      </c>
      <c r="U234" s="157">
        <v>0.129</v>
      </c>
      <c r="V234" s="157">
        <f t="shared" si="13"/>
        <v>0.65</v>
      </c>
      <c r="W234" s="157"/>
      <c r="X234" s="157" t="s">
        <v>218</v>
      </c>
      <c r="Y234" s="157" t="s">
        <v>174</v>
      </c>
      <c r="Z234" s="147"/>
      <c r="AA234" s="147"/>
      <c r="AB234" s="147"/>
      <c r="AC234" s="147"/>
      <c r="AD234" s="147"/>
      <c r="AE234" s="147"/>
      <c r="AF234" s="147"/>
      <c r="AG234" s="147" t="s">
        <v>440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1" x14ac:dyDescent="0.2">
      <c r="A235" s="175">
        <v>95</v>
      </c>
      <c r="B235" s="176" t="s">
        <v>522</v>
      </c>
      <c r="C235" s="183" t="s">
        <v>523</v>
      </c>
      <c r="D235" s="177" t="s">
        <v>215</v>
      </c>
      <c r="E235" s="178">
        <v>2</v>
      </c>
      <c r="F235" s="179"/>
      <c r="G235" s="180">
        <f t="shared" si="7"/>
        <v>0</v>
      </c>
      <c r="H235" s="179"/>
      <c r="I235" s="180">
        <f t="shared" si="8"/>
        <v>0</v>
      </c>
      <c r="J235" s="179"/>
      <c r="K235" s="180">
        <f t="shared" si="9"/>
        <v>0</v>
      </c>
      <c r="L235" s="180">
        <v>21</v>
      </c>
      <c r="M235" s="180">
        <f t="shared" si="10"/>
        <v>0</v>
      </c>
      <c r="N235" s="178">
        <v>6.9999999999999994E-5</v>
      </c>
      <c r="O235" s="178">
        <f t="shared" si="11"/>
        <v>0</v>
      </c>
      <c r="P235" s="178">
        <v>0</v>
      </c>
      <c r="Q235" s="178">
        <f t="shared" si="12"/>
        <v>0</v>
      </c>
      <c r="R235" s="180" t="s">
        <v>453</v>
      </c>
      <c r="S235" s="180" t="s">
        <v>178</v>
      </c>
      <c r="T235" s="181" t="s">
        <v>217</v>
      </c>
      <c r="U235" s="157">
        <v>0.157</v>
      </c>
      <c r="V235" s="157">
        <f t="shared" si="13"/>
        <v>0.31</v>
      </c>
      <c r="W235" s="157"/>
      <c r="X235" s="157" t="s">
        <v>218</v>
      </c>
      <c r="Y235" s="157" t="s">
        <v>174</v>
      </c>
      <c r="Z235" s="147"/>
      <c r="AA235" s="147"/>
      <c r="AB235" s="147"/>
      <c r="AC235" s="147"/>
      <c r="AD235" s="147"/>
      <c r="AE235" s="147"/>
      <c r="AF235" s="147"/>
      <c r="AG235" s="147" t="s">
        <v>440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1" x14ac:dyDescent="0.2">
      <c r="A236" s="175">
        <v>96</v>
      </c>
      <c r="B236" s="176" t="s">
        <v>524</v>
      </c>
      <c r="C236" s="183" t="s">
        <v>525</v>
      </c>
      <c r="D236" s="177" t="s">
        <v>215</v>
      </c>
      <c r="E236" s="178">
        <v>81</v>
      </c>
      <c r="F236" s="179"/>
      <c r="G236" s="180">
        <f t="shared" si="7"/>
        <v>0</v>
      </c>
      <c r="H236" s="179"/>
      <c r="I236" s="180">
        <f t="shared" si="8"/>
        <v>0</v>
      </c>
      <c r="J236" s="179"/>
      <c r="K236" s="180">
        <f t="shared" si="9"/>
        <v>0</v>
      </c>
      <c r="L236" s="180">
        <v>21</v>
      </c>
      <c r="M236" s="180">
        <f t="shared" si="10"/>
        <v>0</v>
      </c>
      <c r="N236" s="178">
        <v>1.2E-4</v>
      </c>
      <c r="O236" s="178">
        <f t="shared" si="11"/>
        <v>0.01</v>
      </c>
      <c r="P236" s="178">
        <v>0</v>
      </c>
      <c r="Q236" s="178">
        <f t="shared" si="12"/>
        <v>0</v>
      </c>
      <c r="R236" s="180" t="s">
        <v>453</v>
      </c>
      <c r="S236" s="180" t="s">
        <v>178</v>
      </c>
      <c r="T236" s="181" t="s">
        <v>217</v>
      </c>
      <c r="U236" s="157">
        <v>0</v>
      </c>
      <c r="V236" s="157">
        <f t="shared" si="13"/>
        <v>0</v>
      </c>
      <c r="W236" s="157"/>
      <c r="X236" s="157" t="s">
        <v>218</v>
      </c>
      <c r="Y236" s="157" t="s">
        <v>174</v>
      </c>
      <c r="Z236" s="147"/>
      <c r="AA236" s="147"/>
      <c r="AB236" s="147"/>
      <c r="AC236" s="147"/>
      <c r="AD236" s="147"/>
      <c r="AE236" s="147"/>
      <c r="AF236" s="147"/>
      <c r="AG236" s="147" t="s">
        <v>440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1" x14ac:dyDescent="0.2">
      <c r="A237" s="175">
        <v>97</v>
      </c>
      <c r="B237" s="176" t="s">
        <v>526</v>
      </c>
      <c r="C237" s="183" t="s">
        <v>527</v>
      </c>
      <c r="D237" s="177" t="s">
        <v>215</v>
      </c>
      <c r="E237" s="178">
        <v>280</v>
      </c>
      <c r="F237" s="179"/>
      <c r="G237" s="180">
        <f t="shared" si="7"/>
        <v>0</v>
      </c>
      <c r="H237" s="179"/>
      <c r="I237" s="180">
        <f t="shared" si="8"/>
        <v>0</v>
      </c>
      <c r="J237" s="179"/>
      <c r="K237" s="180">
        <f t="shared" si="9"/>
        <v>0</v>
      </c>
      <c r="L237" s="180">
        <v>21</v>
      </c>
      <c r="M237" s="180">
        <f t="shared" si="10"/>
        <v>0</v>
      </c>
      <c r="N237" s="178">
        <v>1.3999999999999999E-4</v>
      </c>
      <c r="O237" s="178">
        <f t="shared" si="11"/>
        <v>0.04</v>
      </c>
      <c r="P237" s="178">
        <v>0</v>
      </c>
      <c r="Q237" s="178">
        <f t="shared" si="12"/>
        <v>0</v>
      </c>
      <c r="R237" s="180" t="s">
        <v>453</v>
      </c>
      <c r="S237" s="180" t="s">
        <v>178</v>
      </c>
      <c r="T237" s="181" t="s">
        <v>217</v>
      </c>
      <c r="U237" s="157">
        <v>0</v>
      </c>
      <c r="V237" s="157">
        <f t="shared" si="13"/>
        <v>0</v>
      </c>
      <c r="W237" s="157"/>
      <c r="X237" s="157" t="s">
        <v>218</v>
      </c>
      <c r="Y237" s="157" t="s">
        <v>174</v>
      </c>
      <c r="Z237" s="147"/>
      <c r="AA237" s="147"/>
      <c r="AB237" s="147"/>
      <c r="AC237" s="147"/>
      <c r="AD237" s="147"/>
      <c r="AE237" s="147"/>
      <c r="AF237" s="147"/>
      <c r="AG237" s="147" t="s">
        <v>440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68">
        <v>98</v>
      </c>
      <c r="B238" s="169" t="s">
        <v>528</v>
      </c>
      <c r="C238" s="184" t="s">
        <v>529</v>
      </c>
      <c r="D238" s="170" t="s">
        <v>359</v>
      </c>
      <c r="E238" s="171">
        <v>4</v>
      </c>
      <c r="F238" s="172"/>
      <c r="G238" s="173">
        <f t="shared" si="7"/>
        <v>0</v>
      </c>
      <c r="H238" s="172"/>
      <c r="I238" s="173">
        <f t="shared" si="8"/>
        <v>0</v>
      </c>
      <c r="J238" s="172"/>
      <c r="K238" s="173">
        <f t="shared" si="9"/>
        <v>0</v>
      </c>
      <c r="L238" s="173">
        <v>21</v>
      </c>
      <c r="M238" s="173">
        <f t="shared" si="10"/>
        <v>0</v>
      </c>
      <c r="N238" s="171">
        <v>0</v>
      </c>
      <c r="O238" s="171">
        <f t="shared" si="11"/>
        <v>0</v>
      </c>
      <c r="P238" s="171">
        <v>0</v>
      </c>
      <c r="Q238" s="171">
        <f t="shared" si="12"/>
        <v>0</v>
      </c>
      <c r="R238" s="173" t="s">
        <v>453</v>
      </c>
      <c r="S238" s="173" t="s">
        <v>178</v>
      </c>
      <c r="T238" s="174" t="s">
        <v>217</v>
      </c>
      <c r="U238" s="157">
        <v>0</v>
      </c>
      <c r="V238" s="157">
        <f t="shared" si="13"/>
        <v>0</v>
      </c>
      <c r="W238" s="157"/>
      <c r="X238" s="157" t="s">
        <v>218</v>
      </c>
      <c r="Y238" s="157" t="s">
        <v>174</v>
      </c>
      <c r="Z238" s="147"/>
      <c r="AA238" s="147"/>
      <c r="AB238" s="147"/>
      <c r="AC238" s="147"/>
      <c r="AD238" s="147"/>
      <c r="AE238" s="147"/>
      <c r="AF238" s="147"/>
      <c r="AG238" s="147" t="s">
        <v>440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253" t="s">
        <v>530</v>
      </c>
      <c r="D239" s="254"/>
      <c r="E239" s="254"/>
      <c r="F239" s="254"/>
      <c r="G239" s="254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221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5">
        <v>99</v>
      </c>
      <c r="B240" s="176" t="s">
        <v>531</v>
      </c>
      <c r="C240" s="183" t="s">
        <v>532</v>
      </c>
      <c r="D240" s="177" t="s">
        <v>359</v>
      </c>
      <c r="E240" s="178">
        <v>2</v>
      </c>
      <c r="F240" s="179"/>
      <c r="G240" s="180">
        <f t="shared" ref="G240:G255" si="14">ROUND(E240*F240,2)</f>
        <v>0</v>
      </c>
      <c r="H240" s="179"/>
      <c r="I240" s="180">
        <f t="shared" ref="I240:I255" si="15">ROUND(E240*H240,2)</f>
        <v>0</v>
      </c>
      <c r="J240" s="179"/>
      <c r="K240" s="180">
        <f t="shared" ref="K240:K255" si="16">ROUND(E240*J240,2)</f>
        <v>0</v>
      </c>
      <c r="L240" s="180">
        <v>21</v>
      </c>
      <c r="M240" s="180">
        <f t="shared" ref="M240:M255" si="17">G240*(1+L240/100)</f>
        <v>0</v>
      </c>
      <c r="N240" s="178">
        <v>5.8700000000000002E-3</v>
      </c>
      <c r="O240" s="178">
        <f t="shared" ref="O240:O255" si="18">ROUND(E240*N240,2)</f>
        <v>0.01</v>
      </c>
      <c r="P240" s="178">
        <v>0</v>
      </c>
      <c r="Q240" s="178">
        <f t="shared" ref="Q240:Q255" si="19">ROUND(E240*P240,2)</f>
        <v>0</v>
      </c>
      <c r="R240" s="180" t="s">
        <v>453</v>
      </c>
      <c r="S240" s="180" t="s">
        <v>178</v>
      </c>
      <c r="T240" s="181" t="s">
        <v>217</v>
      </c>
      <c r="U240" s="157">
        <v>0</v>
      </c>
      <c r="V240" s="157">
        <f t="shared" ref="V240:V255" si="20">ROUND(E240*U240,2)</f>
        <v>0</v>
      </c>
      <c r="W240" s="157"/>
      <c r="X240" s="157" t="s">
        <v>218</v>
      </c>
      <c r="Y240" s="157" t="s">
        <v>174</v>
      </c>
      <c r="Z240" s="147"/>
      <c r="AA240" s="147"/>
      <c r="AB240" s="147"/>
      <c r="AC240" s="147"/>
      <c r="AD240" s="147"/>
      <c r="AE240" s="147"/>
      <c r="AF240" s="147"/>
      <c r="AG240" s="147" t="s">
        <v>440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75">
        <v>100</v>
      </c>
      <c r="B241" s="176" t="s">
        <v>533</v>
      </c>
      <c r="C241" s="183" t="s">
        <v>534</v>
      </c>
      <c r="D241" s="177" t="s">
        <v>359</v>
      </c>
      <c r="E241" s="178">
        <v>2</v>
      </c>
      <c r="F241" s="179"/>
      <c r="G241" s="180">
        <f t="shared" si="14"/>
        <v>0</v>
      </c>
      <c r="H241" s="179"/>
      <c r="I241" s="180">
        <f t="shared" si="15"/>
        <v>0</v>
      </c>
      <c r="J241" s="179"/>
      <c r="K241" s="180">
        <f t="shared" si="16"/>
        <v>0</v>
      </c>
      <c r="L241" s="180">
        <v>21</v>
      </c>
      <c r="M241" s="180">
        <f t="shared" si="17"/>
        <v>0</v>
      </c>
      <c r="N241" s="178">
        <v>0</v>
      </c>
      <c r="O241" s="178">
        <f t="shared" si="18"/>
        <v>0</v>
      </c>
      <c r="P241" s="178">
        <v>6.8999999999999997E-4</v>
      </c>
      <c r="Q241" s="178">
        <f t="shared" si="19"/>
        <v>0</v>
      </c>
      <c r="R241" s="180" t="s">
        <v>453</v>
      </c>
      <c r="S241" s="180" t="s">
        <v>178</v>
      </c>
      <c r="T241" s="181" t="s">
        <v>217</v>
      </c>
      <c r="U241" s="157">
        <v>0</v>
      </c>
      <c r="V241" s="157">
        <f t="shared" si="20"/>
        <v>0</v>
      </c>
      <c r="W241" s="157"/>
      <c r="X241" s="157" t="s">
        <v>218</v>
      </c>
      <c r="Y241" s="157" t="s">
        <v>174</v>
      </c>
      <c r="Z241" s="147"/>
      <c r="AA241" s="147"/>
      <c r="AB241" s="147"/>
      <c r="AC241" s="147"/>
      <c r="AD241" s="147"/>
      <c r="AE241" s="147"/>
      <c r="AF241" s="147"/>
      <c r="AG241" s="147" t="s">
        <v>440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75">
        <v>101</v>
      </c>
      <c r="B242" s="176" t="s">
        <v>535</v>
      </c>
      <c r="C242" s="183" t="s">
        <v>536</v>
      </c>
      <c r="D242" s="177" t="s">
        <v>359</v>
      </c>
      <c r="E242" s="178">
        <v>2</v>
      </c>
      <c r="F242" s="179"/>
      <c r="G242" s="180">
        <f t="shared" si="14"/>
        <v>0</v>
      </c>
      <c r="H242" s="179"/>
      <c r="I242" s="180">
        <f t="shared" si="15"/>
        <v>0</v>
      </c>
      <c r="J242" s="179"/>
      <c r="K242" s="180">
        <f t="shared" si="16"/>
        <v>0</v>
      </c>
      <c r="L242" s="180">
        <v>21</v>
      </c>
      <c r="M242" s="180">
        <f t="shared" si="17"/>
        <v>0</v>
      </c>
      <c r="N242" s="178">
        <v>0</v>
      </c>
      <c r="O242" s="178">
        <f t="shared" si="18"/>
        <v>0</v>
      </c>
      <c r="P242" s="178">
        <v>5.2999999999999998E-4</v>
      </c>
      <c r="Q242" s="178">
        <f t="shared" si="19"/>
        <v>0</v>
      </c>
      <c r="R242" s="180" t="s">
        <v>453</v>
      </c>
      <c r="S242" s="180" t="s">
        <v>178</v>
      </c>
      <c r="T242" s="181" t="s">
        <v>217</v>
      </c>
      <c r="U242" s="157">
        <v>0</v>
      </c>
      <c r="V242" s="157">
        <f t="shared" si="20"/>
        <v>0</v>
      </c>
      <c r="W242" s="157"/>
      <c r="X242" s="157" t="s">
        <v>218</v>
      </c>
      <c r="Y242" s="157" t="s">
        <v>174</v>
      </c>
      <c r="Z242" s="147"/>
      <c r="AA242" s="147"/>
      <c r="AB242" s="147"/>
      <c r="AC242" s="147"/>
      <c r="AD242" s="147"/>
      <c r="AE242" s="147"/>
      <c r="AF242" s="147"/>
      <c r="AG242" s="147" t="s">
        <v>440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5">
        <v>102</v>
      </c>
      <c r="B243" s="176" t="s">
        <v>537</v>
      </c>
      <c r="C243" s="183" t="s">
        <v>538</v>
      </c>
      <c r="D243" s="177" t="s">
        <v>359</v>
      </c>
      <c r="E243" s="178">
        <v>2</v>
      </c>
      <c r="F243" s="179"/>
      <c r="G243" s="180">
        <f t="shared" si="14"/>
        <v>0</v>
      </c>
      <c r="H243" s="179"/>
      <c r="I243" s="180">
        <f t="shared" si="15"/>
        <v>0</v>
      </c>
      <c r="J243" s="179"/>
      <c r="K243" s="180">
        <f t="shared" si="16"/>
        <v>0</v>
      </c>
      <c r="L243" s="180">
        <v>21</v>
      </c>
      <c r="M243" s="180">
        <f t="shared" si="17"/>
        <v>0</v>
      </c>
      <c r="N243" s="178">
        <v>0</v>
      </c>
      <c r="O243" s="178">
        <f t="shared" si="18"/>
        <v>0</v>
      </c>
      <c r="P243" s="178">
        <v>1.23E-3</v>
      </c>
      <c r="Q243" s="178">
        <f t="shared" si="19"/>
        <v>0</v>
      </c>
      <c r="R243" s="180" t="s">
        <v>453</v>
      </c>
      <c r="S243" s="180" t="s">
        <v>178</v>
      </c>
      <c r="T243" s="181" t="s">
        <v>217</v>
      </c>
      <c r="U243" s="157">
        <v>0</v>
      </c>
      <c r="V243" s="157">
        <f t="shared" si="20"/>
        <v>0</v>
      </c>
      <c r="W243" s="157"/>
      <c r="X243" s="157" t="s">
        <v>218</v>
      </c>
      <c r="Y243" s="157" t="s">
        <v>174</v>
      </c>
      <c r="Z243" s="147"/>
      <c r="AA243" s="147"/>
      <c r="AB243" s="147"/>
      <c r="AC243" s="147"/>
      <c r="AD243" s="147"/>
      <c r="AE243" s="147"/>
      <c r="AF243" s="147"/>
      <c r="AG243" s="147" t="s">
        <v>440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5">
        <v>103</v>
      </c>
      <c r="B244" s="176" t="s">
        <v>539</v>
      </c>
      <c r="C244" s="183" t="s">
        <v>540</v>
      </c>
      <c r="D244" s="177" t="s">
        <v>359</v>
      </c>
      <c r="E244" s="178">
        <v>2</v>
      </c>
      <c r="F244" s="179"/>
      <c r="G244" s="180">
        <f t="shared" si="14"/>
        <v>0</v>
      </c>
      <c r="H244" s="179"/>
      <c r="I244" s="180">
        <f t="shared" si="15"/>
        <v>0</v>
      </c>
      <c r="J244" s="179"/>
      <c r="K244" s="180">
        <f t="shared" si="16"/>
        <v>0</v>
      </c>
      <c r="L244" s="180">
        <v>21</v>
      </c>
      <c r="M244" s="180">
        <f t="shared" si="17"/>
        <v>0</v>
      </c>
      <c r="N244" s="178">
        <v>0</v>
      </c>
      <c r="O244" s="178">
        <f t="shared" si="18"/>
        <v>0</v>
      </c>
      <c r="P244" s="178">
        <v>1.4599999999999999E-3</v>
      </c>
      <c r="Q244" s="178">
        <f t="shared" si="19"/>
        <v>0</v>
      </c>
      <c r="R244" s="180" t="s">
        <v>453</v>
      </c>
      <c r="S244" s="180" t="s">
        <v>178</v>
      </c>
      <c r="T244" s="181" t="s">
        <v>217</v>
      </c>
      <c r="U244" s="157">
        <v>0</v>
      </c>
      <c r="V244" s="157">
        <f t="shared" si="20"/>
        <v>0</v>
      </c>
      <c r="W244" s="157"/>
      <c r="X244" s="157" t="s">
        <v>218</v>
      </c>
      <c r="Y244" s="157" t="s">
        <v>174</v>
      </c>
      <c r="Z244" s="147"/>
      <c r="AA244" s="147"/>
      <c r="AB244" s="147"/>
      <c r="AC244" s="147"/>
      <c r="AD244" s="147"/>
      <c r="AE244" s="147"/>
      <c r="AF244" s="147"/>
      <c r="AG244" s="147" t="s">
        <v>440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5">
        <v>104</v>
      </c>
      <c r="B245" s="176" t="s">
        <v>541</v>
      </c>
      <c r="C245" s="183" t="s">
        <v>542</v>
      </c>
      <c r="D245" s="177" t="s">
        <v>359</v>
      </c>
      <c r="E245" s="178">
        <v>2</v>
      </c>
      <c r="F245" s="179"/>
      <c r="G245" s="180">
        <f t="shared" si="14"/>
        <v>0</v>
      </c>
      <c r="H245" s="179"/>
      <c r="I245" s="180">
        <f t="shared" si="15"/>
        <v>0</v>
      </c>
      <c r="J245" s="179"/>
      <c r="K245" s="180">
        <f t="shared" si="16"/>
        <v>0</v>
      </c>
      <c r="L245" s="180">
        <v>21</v>
      </c>
      <c r="M245" s="180">
        <f t="shared" si="17"/>
        <v>0</v>
      </c>
      <c r="N245" s="178">
        <v>6.0000000000000002E-5</v>
      </c>
      <c r="O245" s="178">
        <f t="shared" si="18"/>
        <v>0</v>
      </c>
      <c r="P245" s="178">
        <v>0</v>
      </c>
      <c r="Q245" s="178">
        <f t="shared" si="19"/>
        <v>0</v>
      </c>
      <c r="R245" s="180" t="s">
        <v>453</v>
      </c>
      <c r="S245" s="180" t="s">
        <v>178</v>
      </c>
      <c r="T245" s="181" t="s">
        <v>217</v>
      </c>
      <c r="U245" s="157">
        <v>0</v>
      </c>
      <c r="V245" s="157">
        <f t="shared" si="20"/>
        <v>0</v>
      </c>
      <c r="W245" s="157"/>
      <c r="X245" s="157" t="s">
        <v>218</v>
      </c>
      <c r="Y245" s="157" t="s">
        <v>174</v>
      </c>
      <c r="Z245" s="147"/>
      <c r="AA245" s="147"/>
      <c r="AB245" s="147"/>
      <c r="AC245" s="147"/>
      <c r="AD245" s="147"/>
      <c r="AE245" s="147"/>
      <c r="AF245" s="147"/>
      <c r="AG245" s="147" t="s">
        <v>440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5">
        <v>105</v>
      </c>
      <c r="B246" s="176" t="s">
        <v>543</v>
      </c>
      <c r="C246" s="183" t="s">
        <v>544</v>
      </c>
      <c r="D246" s="177" t="s">
        <v>359</v>
      </c>
      <c r="E246" s="178">
        <v>2</v>
      </c>
      <c r="F246" s="179"/>
      <c r="G246" s="180">
        <f t="shared" si="14"/>
        <v>0</v>
      </c>
      <c r="H246" s="179"/>
      <c r="I246" s="180">
        <f t="shared" si="15"/>
        <v>0</v>
      </c>
      <c r="J246" s="179"/>
      <c r="K246" s="180">
        <f t="shared" si="16"/>
        <v>0</v>
      </c>
      <c r="L246" s="180">
        <v>21</v>
      </c>
      <c r="M246" s="180">
        <f t="shared" si="17"/>
        <v>0</v>
      </c>
      <c r="N246" s="178">
        <v>0</v>
      </c>
      <c r="O246" s="178">
        <f t="shared" si="18"/>
        <v>0</v>
      </c>
      <c r="P246" s="178">
        <v>0</v>
      </c>
      <c r="Q246" s="178">
        <f t="shared" si="19"/>
        <v>0</v>
      </c>
      <c r="R246" s="180" t="s">
        <v>453</v>
      </c>
      <c r="S246" s="180" t="s">
        <v>178</v>
      </c>
      <c r="T246" s="181" t="s">
        <v>217</v>
      </c>
      <c r="U246" s="157">
        <v>0</v>
      </c>
      <c r="V246" s="157">
        <f t="shared" si="20"/>
        <v>0</v>
      </c>
      <c r="W246" s="157"/>
      <c r="X246" s="157" t="s">
        <v>218</v>
      </c>
      <c r="Y246" s="157" t="s">
        <v>174</v>
      </c>
      <c r="Z246" s="147"/>
      <c r="AA246" s="147"/>
      <c r="AB246" s="147"/>
      <c r="AC246" s="147"/>
      <c r="AD246" s="147"/>
      <c r="AE246" s="147"/>
      <c r="AF246" s="147"/>
      <c r="AG246" s="147" t="s">
        <v>440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75">
        <v>106</v>
      </c>
      <c r="B247" s="176" t="s">
        <v>545</v>
      </c>
      <c r="C247" s="183" t="s">
        <v>546</v>
      </c>
      <c r="D247" s="177" t="s">
        <v>359</v>
      </c>
      <c r="E247" s="178">
        <v>2</v>
      </c>
      <c r="F247" s="179"/>
      <c r="G247" s="180">
        <f t="shared" si="14"/>
        <v>0</v>
      </c>
      <c r="H247" s="179"/>
      <c r="I247" s="180">
        <f t="shared" si="15"/>
        <v>0</v>
      </c>
      <c r="J247" s="179"/>
      <c r="K247" s="180">
        <f t="shared" si="16"/>
        <v>0</v>
      </c>
      <c r="L247" s="180">
        <v>21</v>
      </c>
      <c r="M247" s="180">
        <f t="shared" si="17"/>
        <v>0</v>
      </c>
      <c r="N247" s="178">
        <v>0</v>
      </c>
      <c r="O247" s="178">
        <f t="shared" si="18"/>
        <v>0</v>
      </c>
      <c r="P247" s="178">
        <v>0</v>
      </c>
      <c r="Q247" s="178">
        <f t="shared" si="19"/>
        <v>0</v>
      </c>
      <c r="R247" s="180" t="s">
        <v>453</v>
      </c>
      <c r="S247" s="180" t="s">
        <v>178</v>
      </c>
      <c r="T247" s="181" t="s">
        <v>217</v>
      </c>
      <c r="U247" s="157">
        <v>0</v>
      </c>
      <c r="V247" s="157">
        <f t="shared" si="20"/>
        <v>0</v>
      </c>
      <c r="W247" s="157"/>
      <c r="X247" s="157" t="s">
        <v>218</v>
      </c>
      <c r="Y247" s="157" t="s">
        <v>174</v>
      </c>
      <c r="Z247" s="147"/>
      <c r="AA247" s="147"/>
      <c r="AB247" s="147"/>
      <c r="AC247" s="147"/>
      <c r="AD247" s="147"/>
      <c r="AE247" s="147"/>
      <c r="AF247" s="147"/>
      <c r="AG247" s="147" t="s">
        <v>440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75">
        <v>107</v>
      </c>
      <c r="B248" s="176" t="s">
        <v>547</v>
      </c>
      <c r="C248" s="183" t="s">
        <v>548</v>
      </c>
      <c r="D248" s="177" t="s">
        <v>359</v>
      </c>
      <c r="E248" s="178">
        <v>3</v>
      </c>
      <c r="F248" s="179"/>
      <c r="G248" s="180">
        <f t="shared" si="14"/>
        <v>0</v>
      </c>
      <c r="H248" s="179"/>
      <c r="I248" s="180">
        <f t="shared" si="15"/>
        <v>0</v>
      </c>
      <c r="J248" s="179"/>
      <c r="K248" s="180">
        <f t="shared" si="16"/>
        <v>0</v>
      </c>
      <c r="L248" s="180">
        <v>21</v>
      </c>
      <c r="M248" s="180">
        <f t="shared" si="17"/>
        <v>0</v>
      </c>
      <c r="N248" s="178">
        <v>0</v>
      </c>
      <c r="O248" s="178">
        <f t="shared" si="18"/>
        <v>0</v>
      </c>
      <c r="P248" s="178">
        <v>0</v>
      </c>
      <c r="Q248" s="178">
        <f t="shared" si="19"/>
        <v>0</v>
      </c>
      <c r="R248" s="180" t="s">
        <v>453</v>
      </c>
      <c r="S248" s="180" t="s">
        <v>178</v>
      </c>
      <c r="T248" s="181" t="s">
        <v>217</v>
      </c>
      <c r="U248" s="157">
        <v>0</v>
      </c>
      <c r="V248" s="157">
        <f t="shared" si="20"/>
        <v>0</v>
      </c>
      <c r="W248" s="157"/>
      <c r="X248" s="157" t="s">
        <v>218</v>
      </c>
      <c r="Y248" s="157" t="s">
        <v>174</v>
      </c>
      <c r="Z248" s="147"/>
      <c r="AA248" s="147"/>
      <c r="AB248" s="147"/>
      <c r="AC248" s="147"/>
      <c r="AD248" s="147"/>
      <c r="AE248" s="147"/>
      <c r="AF248" s="147"/>
      <c r="AG248" s="147" t="s">
        <v>440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5">
        <v>108</v>
      </c>
      <c r="B249" s="176" t="s">
        <v>549</v>
      </c>
      <c r="C249" s="183" t="s">
        <v>550</v>
      </c>
      <c r="D249" s="177" t="s">
        <v>359</v>
      </c>
      <c r="E249" s="178">
        <v>1</v>
      </c>
      <c r="F249" s="179"/>
      <c r="G249" s="180">
        <f t="shared" si="14"/>
        <v>0</v>
      </c>
      <c r="H249" s="179"/>
      <c r="I249" s="180">
        <f t="shared" si="15"/>
        <v>0</v>
      </c>
      <c r="J249" s="179"/>
      <c r="K249" s="180">
        <f t="shared" si="16"/>
        <v>0</v>
      </c>
      <c r="L249" s="180">
        <v>21</v>
      </c>
      <c r="M249" s="180">
        <f t="shared" si="17"/>
        <v>0</v>
      </c>
      <c r="N249" s="178">
        <v>0</v>
      </c>
      <c r="O249" s="178">
        <f t="shared" si="18"/>
        <v>0</v>
      </c>
      <c r="P249" s="178">
        <v>0</v>
      </c>
      <c r="Q249" s="178">
        <f t="shared" si="19"/>
        <v>0</v>
      </c>
      <c r="R249" s="180" t="s">
        <v>453</v>
      </c>
      <c r="S249" s="180" t="s">
        <v>178</v>
      </c>
      <c r="T249" s="181" t="s">
        <v>217</v>
      </c>
      <c r="U249" s="157">
        <v>0</v>
      </c>
      <c r="V249" s="157">
        <f t="shared" si="20"/>
        <v>0</v>
      </c>
      <c r="W249" s="157"/>
      <c r="X249" s="157" t="s">
        <v>218</v>
      </c>
      <c r="Y249" s="157" t="s">
        <v>174</v>
      </c>
      <c r="Z249" s="147"/>
      <c r="AA249" s="147"/>
      <c r="AB249" s="147"/>
      <c r="AC249" s="147"/>
      <c r="AD249" s="147"/>
      <c r="AE249" s="147"/>
      <c r="AF249" s="147"/>
      <c r="AG249" s="147" t="s">
        <v>440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5">
        <v>109</v>
      </c>
      <c r="B250" s="176" t="s">
        <v>551</v>
      </c>
      <c r="C250" s="183" t="s">
        <v>552</v>
      </c>
      <c r="D250" s="177" t="s">
        <v>359</v>
      </c>
      <c r="E250" s="178">
        <v>8</v>
      </c>
      <c r="F250" s="179"/>
      <c r="G250" s="180">
        <f t="shared" si="14"/>
        <v>0</v>
      </c>
      <c r="H250" s="179"/>
      <c r="I250" s="180">
        <f t="shared" si="15"/>
        <v>0</v>
      </c>
      <c r="J250" s="179"/>
      <c r="K250" s="180">
        <f t="shared" si="16"/>
        <v>0</v>
      </c>
      <c r="L250" s="180">
        <v>21</v>
      </c>
      <c r="M250" s="180">
        <f t="shared" si="17"/>
        <v>0</v>
      </c>
      <c r="N250" s="178">
        <v>0</v>
      </c>
      <c r="O250" s="178">
        <f t="shared" si="18"/>
        <v>0</v>
      </c>
      <c r="P250" s="178">
        <v>0</v>
      </c>
      <c r="Q250" s="178">
        <f t="shared" si="19"/>
        <v>0</v>
      </c>
      <c r="R250" s="180" t="s">
        <v>453</v>
      </c>
      <c r="S250" s="180" t="s">
        <v>178</v>
      </c>
      <c r="T250" s="181" t="s">
        <v>217</v>
      </c>
      <c r="U250" s="157">
        <v>0</v>
      </c>
      <c r="V250" s="157">
        <f t="shared" si="20"/>
        <v>0</v>
      </c>
      <c r="W250" s="157"/>
      <c r="X250" s="157" t="s">
        <v>218</v>
      </c>
      <c r="Y250" s="157" t="s">
        <v>174</v>
      </c>
      <c r="Z250" s="147"/>
      <c r="AA250" s="147"/>
      <c r="AB250" s="147"/>
      <c r="AC250" s="147"/>
      <c r="AD250" s="147"/>
      <c r="AE250" s="147"/>
      <c r="AF250" s="147"/>
      <c r="AG250" s="147" t="s">
        <v>440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5">
        <v>110</v>
      </c>
      <c r="B251" s="176" t="s">
        <v>553</v>
      </c>
      <c r="C251" s="183" t="s">
        <v>554</v>
      </c>
      <c r="D251" s="177" t="s">
        <v>359</v>
      </c>
      <c r="E251" s="178">
        <v>8</v>
      </c>
      <c r="F251" s="179"/>
      <c r="G251" s="180">
        <f t="shared" si="14"/>
        <v>0</v>
      </c>
      <c r="H251" s="179"/>
      <c r="I251" s="180">
        <f t="shared" si="15"/>
        <v>0</v>
      </c>
      <c r="J251" s="179"/>
      <c r="K251" s="180">
        <f t="shared" si="16"/>
        <v>0</v>
      </c>
      <c r="L251" s="180">
        <v>21</v>
      </c>
      <c r="M251" s="180">
        <f t="shared" si="17"/>
        <v>0</v>
      </c>
      <c r="N251" s="178">
        <v>0</v>
      </c>
      <c r="O251" s="178">
        <f t="shared" si="18"/>
        <v>0</v>
      </c>
      <c r="P251" s="178">
        <v>0</v>
      </c>
      <c r="Q251" s="178">
        <f t="shared" si="19"/>
        <v>0</v>
      </c>
      <c r="R251" s="180" t="s">
        <v>453</v>
      </c>
      <c r="S251" s="180" t="s">
        <v>178</v>
      </c>
      <c r="T251" s="181" t="s">
        <v>217</v>
      </c>
      <c r="U251" s="157">
        <v>0</v>
      </c>
      <c r="V251" s="157">
        <f t="shared" si="20"/>
        <v>0</v>
      </c>
      <c r="W251" s="157"/>
      <c r="X251" s="157" t="s">
        <v>218</v>
      </c>
      <c r="Y251" s="157" t="s">
        <v>174</v>
      </c>
      <c r="Z251" s="147"/>
      <c r="AA251" s="147"/>
      <c r="AB251" s="147"/>
      <c r="AC251" s="147"/>
      <c r="AD251" s="147"/>
      <c r="AE251" s="147"/>
      <c r="AF251" s="147"/>
      <c r="AG251" s="147" t="s">
        <v>440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2.5" outlineLevel="1" x14ac:dyDescent="0.2">
      <c r="A252" s="175">
        <v>111</v>
      </c>
      <c r="B252" s="176" t="s">
        <v>555</v>
      </c>
      <c r="C252" s="183" t="s">
        <v>556</v>
      </c>
      <c r="D252" s="177" t="s">
        <v>359</v>
      </c>
      <c r="E252" s="178">
        <v>1</v>
      </c>
      <c r="F252" s="179"/>
      <c r="G252" s="180">
        <f t="shared" si="14"/>
        <v>0</v>
      </c>
      <c r="H252" s="179"/>
      <c r="I252" s="180">
        <f t="shared" si="15"/>
        <v>0</v>
      </c>
      <c r="J252" s="179"/>
      <c r="K252" s="180">
        <f t="shared" si="16"/>
        <v>0</v>
      </c>
      <c r="L252" s="180">
        <v>21</v>
      </c>
      <c r="M252" s="180">
        <f t="shared" si="17"/>
        <v>0</v>
      </c>
      <c r="N252" s="178">
        <v>1.9400000000000001E-3</v>
      </c>
      <c r="O252" s="178">
        <f t="shared" si="18"/>
        <v>0</v>
      </c>
      <c r="P252" s="178">
        <v>0</v>
      </c>
      <c r="Q252" s="178">
        <f t="shared" si="19"/>
        <v>0</v>
      </c>
      <c r="R252" s="180" t="s">
        <v>453</v>
      </c>
      <c r="S252" s="180" t="s">
        <v>178</v>
      </c>
      <c r="T252" s="181" t="s">
        <v>217</v>
      </c>
      <c r="U252" s="157">
        <v>0</v>
      </c>
      <c r="V252" s="157">
        <f t="shared" si="20"/>
        <v>0</v>
      </c>
      <c r="W252" s="157"/>
      <c r="X252" s="157" t="s">
        <v>218</v>
      </c>
      <c r="Y252" s="157" t="s">
        <v>174</v>
      </c>
      <c r="Z252" s="147"/>
      <c r="AA252" s="147"/>
      <c r="AB252" s="147"/>
      <c r="AC252" s="147"/>
      <c r="AD252" s="147"/>
      <c r="AE252" s="147"/>
      <c r="AF252" s="147"/>
      <c r="AG252" s="147" t="s">
        <v>440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22.5" outlineLevel="1" x14ac:dyDescent="0.2">
      <c r="A253" s="175">
        <v>112</v>
      </c>
      <c r="B253" s="176" t="s">
        <v>557</v>
      </c>
      <c r="C253" s="183" t="s">
        <v>558</v>
      </c>
      <c r="D253" s="177" t="s">
        <v>359</v>
      </c>
      <c r="E253" s="178">
        <v>1</v>
      </c>
      <c r="F253" s="179"/>
      <c r="G253" s="180">
        <f t="shared" si="14"/>
        <v>0</v>
      </c>
      <c r="H253" s="179"/>
      <c r="I253" s="180">
        <f t="shared" si="15"/>
        <v>0</v>
      </c>
      <c r="J253" s="179"/>
      <c r="K253" s="180">
        <f t="shared" si="16"/>
        <v>0</v>
      </c>
      <c r="L253" s="180">
        <v>21</v>
      </c>
      <c r="M253" s="180">
        <f t="shared" si="17"/>
        <v>0</v>
      </c>
      <c r="N253" s="178">
        <v>2.7799999999999999E-3</v>
      </c>
      <c r="O253" s="178">
        <f t="shared" si="18"/>
        <v>0</v>
      </c>
      <c r="P253" s="178">
        <v>0</v>
      </c>
      <c r="Q253" s="178">
        <f t="shared" si="19"/>
        <v>0</v>
      </c>
      <c r="R253" s="180" t="s">
        <v>453</v>
      </c>
      <c r="S253" s="180" t="s">
        <v>178</v>
      </c>
      <c r="T253" s="181" t="s">
        <v>217</v>
      </c>
      <c r="U253" s="157">
        <v>0</v>
      </c>
      <c r="V253" s="157">
        <f t="shared" si="20"/>
        <v>0</v>
      </c>
      <c r="W253" s="157"/>
      <c r="X253" s="157" t="s">
        <v>218</v>
      </c>
      <c r="Y253" s="157" t="s">
        <v>174</v>
      </c>
      <c r="Z253" s="147"/>
      <c r="AA253" s="147"/>
      <c r="AB253" s="147"/>
      <c r="AC253" s="147"/>
      <c r="AD253" s="147"/>
      <c r="AE253" s="147"/>
      <c r="AF253" s="147"/>
      <c r="AG253" s="147" t="s">
        <v>440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5">
        <v>113</v>
      </c>
      <c r="B254" s="176" t="s">
        <v>559</v>
      </c>
      <c r="C254" s="183" t="s">
        <v>560</v>
      </c>
      <c r="D254" s="177" t="s">
        <v>359</v>
      </c>
      <c r="E254" s="178">
        <v>1</v>
      </c>
      <c r="F254" s="179"/>
      <c r="G254" s="180">
        <f t="shared" si="14"/>
        <v>0</v>
      </c>
      <c r="H254" s="179"/>
      <c r="I254" s="180">
        <f t="shared" si="15"/>
        <v>0</v>
      </c>
      <c r="J254" s="179"/>
      <c r="K254" s="180">
        <f t="shared" si="16"/>
        <v>0</v>
      </c>
      <c r="L254" s="180">
        <v>21</v>
      </c>
      <c r="M254" s="180">
        <f t="shared" si="17"/>
        <v>0</v>
      </c>
      <c r="N254" s="178">
        <v>0</v>
      </c>
      <c r="O254" s="178">
        <f t="shared" si="18"/>
        <v>0</v>
      </c>
      <c r="P254" s="178">
        <v>5.5999999999999999E-3</v>
      </c>
      <c r="Q254" s="178">
        <f t="shared" si="19"/>
        <v>0.01</v>
      </c>
      <c r="R254" s="180" t="s">
        <v>453</v>
      </c>
      <c r="S254" s="180" t="s">
        <v>178</v>
      </c>
      <c r="T254" s="181" t="s">
        <v>217</v>
      </c>
      <c r="U254" s="157">
        <v>0</v>
      </c>
      <c r="V254" s="157">
        <f t="shared" si="20"/>
        <v>0</v>
      </c>
      <c r="W254" s="157"/>
      <c r="X254" s="157" t="s">
        <v>218</v>
      </c>
      <c r="Y254" s="157" t="s">
        <v>174</v>
      </c>
      <c r="Z254" s="147"/>
      <c r="AA254" s="147"/>
      <c r="AB254" s="147"/>
      <c r="AC254" s="147"/>
      <c r="AD254" s="147"/>
      <c r="AE254" s="147"/>
      <c r="AF254" s="147"/>
      <c r="AG254" s="147" t="s">
        <v>440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68">
        <v>114</v>
      </c>
      <c r="B255" s="169" t="s">
        <v>561</v>
      </c>
      <c r="C255" s="184" t="s">
        <v>562</v>
      </c>
      <c r="D255" s="170" t="s">
        <v>215</v>
      </c>
      <c r="E255" s="171">
        <v>387.1</v>
      </c>
      <c r="F255" s="172"/>
      <c r="G255" s="173">
        <f t="shared" si="14"/>
        <v>0</v>
      </c>
      <c r="H255" s="172"/>
      <c r="I255" s="173">
        <f t="shared" si="15"/>
        <v>0</v>
      </c>
      <c r="J255" s="172"/>
      <c r="K255" s="173">
        <f t="shared" si="16"/>
        <v>0</v>
      </c>
      <c r="L255" s="173">
        <v>21</v>
      </c>
      <c r="M255" s="173">
        <f t="shared" si="17"/>
        <v>0</v>
      </c>
      <c r="N255" s="171">
        <v>1.8000000000000001E-4</v>
      </c>
      <c r="O255" s="171">
        <f t="shared" si="18"/>
        <v>7.0000000000000007E-2</v>
      </c>
      <c r="P255" s="171">
        <v>0</v>
      </c>
      <c r="Q255" s="171">
        <f t="shared" si="19"/>
        <v>0</v>
      </c>
      <c r="R255" s="173" t="s">
        <v>453</v>
      </c>
      <c r="S255" s="173" t="s">
        <v>178</v>
      </c>
      <c r="T255" s="174" t="s">
        <v>217</v>
      </c>
      <c r="U255" s="157">
        <v>0</v>
      </c>
      <c r="V255" s="157">
        <f t="shared" si="20"/>
        <v>0</v>
      </c>
      <c r="W255" s="157"/>
      <c r="X255" s="157" t="s">
        <v>218</v>
      </c>
      <c r="Y255" s="157" t="s">
        <v>174</v>
      </c>
      <c r="Z255" s="147"/>
      <c r="AA255" s="147"/>
      <c r="AB255" s="147"/>
      <c r="AC255" s="147"/>
      <c r="AD255" s="147"/>
      <c r="AE255" s="147"/>
      <c r="AF255" s="147"/>
      <c r="AG255" s="147" t="s">
        <v>440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85" t="s">
        <v>563</v>
      </c>
      <c r="D256" s="158"/>
      <c r="E256" s="159">
        <v>9.1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197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85" t="s">
        <v>564</v>
      </c>
      <c r="D257" s="158"/>
      <c r="E257" s="159">
        <v>378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197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68">
        <v>115</v>
      </c>
      <c r="B258" s="169" t="s">
        <v>565</v>
      </c>
      <c r="C258" s="184" t="s">
        <v>566</v>
      </c>
      <c r="D258" s="170" t="s">
        <v>215</v>
      </c>
      <c r="E258" s="171">
        <v>202.5</v>
      </c>
      <c r="F258" s="172"/>
      <c r="G258" s="173">
        <f>ROUND(E258*F258,2)</f>
        <v>0</v>
      </c>
      <c r="H258" s="172"/>
      <c r="I258" s="173">
        <f>ROUND(E258*H258,2)</f>
        <v>0</v>
      </c>
      <c r="J258" s="172"/>
      <c r="K258" s="173">
        <f>ROUND(E258*J258,2)</f>
        <v>0</v>
      </c>
      <c r="L258" s="173">
        <v>21</v>
      </c>
      <c r="M258" s="173">
        <f>G258*(1+L258/100)</f>
        <v>0</v>
      </c>
      <c r="N258" s="171">
        <v>1.0000000000000001E-5</v>
      </c>
      <c r="O258" s="171">
        <f>ROUND(E258*N258,2)</f>
        <v>0</v>
      </c>
      <c r="P258" s="171">
        <v>0</v>
      </c>
      <c r="Q258" s="171">
        <f>ROUND(E258*P258,2)</f>
        <v>0</v>
      </c>
      <c r="R258" s="173" t="s">
        <v>453</v>
      </c>
      <c r="S258" s="173" t="s">
        <v>178</v>
      </c>
      <c r="T258" s="174" t="s">
        <v>217</v>
      </c>
      <c r="U258" s="157">
        <v>0</v>
      </c>
      <c r="V258" s="157">
        <f>ROUND(E258*U258,2)</f>
        <v>0</v>
      </c>
      <c r="W258" s="157"/>
      <c r="X258" s="157" t="s">
        <v>218</v>
      </c>
      <c r="Y258" s="157" t="s">
        <v>174</v>
      </c>
      <c r="Z258" s="147"/>
      <c r="AA258" s="147"/>
      <c r="AB258" s="147"/>
      <c r="AC258" s="147"/>
      <c r="AD258" s="147"/>
      <c r="AE258" s="147"/>
      <c r="AF258" s="147"/>
      <c r="AG258" s="147" t="s">
        <v>440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185" t="s">
        <v>567</v>
      </c>
      <c r="D259" s="158"/>
      <c r="E259" s="159">
        <v>4.5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197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85" t="s">
        <v>568</v>
      </c>
      <c r="D260" s="158"/>
      <c r="E260" s="159">
        <v>198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197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68">
        <v>116</v>
      </c>
      <c r="B261" s="169" t="s">
        <v>569</v>
      </c>
      <c r="C261" s="184" t="s">
        <v>570</v>
      </c>
      <c r="D261" s="170" t="s">
        <v>329</v>
      </c>
      <c r="E261" s="171">
        <v>1.0548900000000001</v>
      </c>
      <c r="F261" s="172"/>
      <c r="G261" s="173">
        <f>ROUND(E261*F261,2)</f>
        <v>0</v>
      </c>
      <c r="H261" s="172"/>
      <c r="I261" s="173">
        <f>ROUND(E261*H261,2)</f>
        <v>0</v>
      </c>
      <c r="J261" s="172"/>
      <c r="K261" s="173">
        <f>ROUND(E261*J261,2)</f>
        <v>0</v>
      </c>
      <c r="L261" s="173">
        <v>21</v>
      </c>
      <c r="M261" s="173">
        <f>G261*(1+L261/100)</f>
        <v>0</v>
      </c>
      <c r="N261" s="171">
        <v>0</v>
      </c>
      <c r="O261" s="171">
        <f>ROUND(E261*N261,2)</f>
        <v>0</v>
      </c>
      <c r="P261" s="171">
        <v>0</v>
      </c>
      <c r="Q261" s="171">
        <f>ROUND(E261*P261,2)</f>
        <v>0</v>
      </c>
      <c r="R261" s="173" t="s">
        <v>453</v>
      </c>
      <c r="S261" s="173" t="s">
        <v>178</v>
      </c>
      <c r="T261" s="174" t="s">
        <v>217</v>
      </c>
      <c r="U261" s="157">
        <v>0</v>
      </c>
      <c r="V261" s="157">
        <f>ROUND(E261*U261,2)</f>
        <v>0</v>
      </c>
      <c r="W261" s="157"/>
      <c r="X261" s="157" t="s">
        <v>218</v>
      </c>
      <c r="Y261" s="157" t="s">
        <v>174</v>
      </c>
      <c r="Z261" s="147"/>
      <c r="AA261" s="147"/>
      <c r="AB261" s="147"/>
      <c r="AC261" s="147"/>
      <c r="AD261" s="147"/>
      <c r="AE261" s="147"/>
      <c r="AF261" s="147"/>
      <c r="AG261" s="147" t="s">
        <v>440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2" x14ac:dyDescent="0.2">
      <c r="A262" s="154"/>
      <c r="B262" s="155"/>
      <c r="C262" s="253" t="s">
        <v>571</v>
      </c>
      <c r="D262" s="254"/>
      <c r="E262" s="254"/>
      <c r="F262" s="254"/>
      <c r="G262" s="254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221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5">
        <v>117</v>
      </c>
      <c r="B263" s="176" t="s">
        <v>572</v>
      </c>
      <c r="C263" s="183" t="s">
        <v>573</v>
      </c>
      <c r="D263" s="177" t="s">
        <v>215</v>
      </c>
      <c r="E263" s="178">
        <v>7.5</v>
      </c>
      <c r="F263" s="179"/>
      <c r="G263" s="180">
        <f>ROUND(E263*F263,2)</f>
        <v>0</v>
      </c>
      <c r="H263" s="179"/>
      <c r="I263" s="180">
        <f>ROUND(E263*H263,2)</f>
        <v>0</v>
      </c>
      <c r="J263" s="179"/>
      <c r="K263" s="180">
        <f>ROUND(E263*J263,2)</f>
        <v>0</v>
      </c>
      <c r="L263" s="180">
        <v>21</v>
      </c>
      <c r="M263" s="180">
        <f>G263*(1+L263/100)</f>
        <v>0</v>
      </c>
      <c r="N263" s="178">
        <v>0</v>
      </c>
      <c r="O263" s="178">
        <f>ROUND(E263*N263,2)</f>
        <v>0</v>
      </c>
      <c r="P263" s="178">
        <v>0</v>
      </c>
      <c r="Q263" s="178">
        <f>ROUND(E263*P263,2)</f>
        <v>0</v>
      </c>
      <c r="R263" s="180"/>
      <c r="S263" s="180" t="s">
        <v>171</v>
      </c>
      <c r="T263" s="181" t="s">
        <v>172</v>
      </c>
      <c r="U263" s="157">
        <v>0</v>
      </c>
      <c r="V263" s="157">
        <f>ROUND(E263*U263,2)</f>
        <v>0</v>
      </c>
      <c r="W263" s="157"/>
      <c r="X263" s="157" t="s">
        <v>324</v>
      </c>
      <c r="Y263" s="157" t="s">
        <v>174</v>
      </c>
      <c r="Z263" s="147"/>
      <c r="AA263" s="147"/>
      <c r="AB263" s="147"/>
      <c r="AC263" s="147"/>
      <c r="AD263" s="147"/>
      <c r="AE263" s="147"/>
      <c r="AF263" s="147"/>
      <c r="AG263" s="147" t="s">
        <v>325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68">
        <v>118</v>
      </c>
      <c r="B264" s="169" t="s">
        <v>374</v>
      </c>
      <c r="C264" s="184" t="s">
        <v>375</v>
      </c>
      <c r="D264" s="170" t="s">
        <v>359</v>
      </c>
      <c r="E264" s="171">
        <v>4.0599999999999996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21</v>
      </c>
      <c r="M264" s="173">
        <f>G264*(1+L264/100)</f>
        <v>0</v>
      </c>
      <c r="N264" s="171">
        <v>0</v>
      </c>
      <c r="O264" s="171">
        <f>ROUND(E264*N264,2)</f>
        <v>0</v>
      </c>
      <c r="P264" s="171">
        <v>0</v>
      </c>
      <c r="Q264" s="171">
        <f>ROUND(E264*P264,2)</f>
        <v>0</v>
      </c>
      <c r="R264" s="173" t="s">
        <v>323</v>
      </c>
      <c r="S264" s="173" t="s">
        <v>178</v>
      </c>
      <c r="T264" s="174" t="s">
        <v>217</v>
      </c>
      <c r="U264" s="157">
        <v>0</v>
      </c>
      <c r="V264" s="157">
        <f>ROUND(E264*U264,2)</f>
        <v>0</v>
      </c>
      <c r="W264" s="157"/>
      <c r="X264" s="157" t="s">
        <v>324</v>
      </c>
      <c r="Y264" s="157" t="s">
        <v>174</v>
      </c>
      <c r="Z264" s="147"/>
      <c r="AA264" s="147"/>
      <c r="AB264" s="147"/>
      <c r="AC264" s="147"/>
      <c r="AD264" s="147"/>
      <c r="AE264" s="147"/>
      <c r="AF264" s="147"/>
      <c r="AG264" s="147" t="s">
        <v>325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185" t="s">
        <v>574</v>
      </c>
      <c r="D265" s="158"/>
      <c r="E265" s="159">
        <v>4.0599999999999996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197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2.5" outlineLevel="1" x14ac:dyDescent="0.2">
      <c r="A266" s="168">
        <v>119</v>
      </c>
      <c r="B266" s="169" t="s">
        <v>575</v>
      </c>
      <c r="C266" s="184" t="s">
        <v>576</v>
      </c>
      <c r="D266" s="170" t="s">
        <v>359</v>
      </c>
      <c r="E266" s="171">
        <v>2.0299999999999998</v>
      </c>
      <c r="F266" s="172"/>
      <c r="G266" s="173">
        <f>ROUND(E266*F266,2)</f>
        <v>0</v>
      </c>
      <c r="H266" s="172"/>
      <c r="I266" s="173">
        <f>ROUND(E266*H266,2)</f>
        <v>0</v>
      </c>
      <c r="J266" s="172"/>
      <c r="K266" s="173">
        <f>ROUND(E266*J266,2)</f>
        <v>0</v>
      </c>
      <c r="L266" s="173">
        <v>21</v>
      </c>
      <c r="M266" s="173">
        <f>G266*(1+L266/100)</f>
        <v>0</v>
      </c>
      <c r="N266" s="171">
        <v>0</v>
      </c>
      <c r="O266" s="171">
        <f>ROUND(E266*N266,2)</f>
        <v>0</v>
      </c>
      <c r="P266" s="171">
        <v>0</v>
      </c>
      <c r="Q266" s="171">
        <f>ROUND(E266*P266,2)</f>
        <v>0</v>
      </c>
      <c r="R266" s="173" t="s">
        <v>323</v>
      </c>
      <c r="S266" s="173" t="s">
        <v>178</v>
      </c>
      <c r="T266" s="174" t="s">
        <v>217</v>
      </c>
      <c r="U266" s="157">
        <v>0</v>
      </c>
      <c r="V266" s="157">
        <f>ROUND(E266*U266,2)</f>
        <v>0</v>
      </c>
      <c r="W266" s="157"/>
      <c r="X266" s="157" t="s">
        <v>324</v>
      </c>
      <c r="Y266" s="157" t="s">
        <v>174</v>
      </c>
      <c r="Z266" s="147"/>
      <c r="AA266" s="147"/>
      <c r="AB266" s="147"/>
      <c r="AC266" s="147"/>
      <c r="AD266" s="147"/>
      <c r="AE266" s="147"/>
      <c r="AF266" s="147"/>
      <c r="AG266" s="147" t="s">
        <v>325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185" t="s">
        <v>577</v>
      </c>
      <c r="D267" s="158"/>
      <c r="E267" s="159">
        <v>2.0299999999999998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197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2.5" outlineLevel="1" x14ac:dyDescent="0.2">
      <c r="A268" s="168">
        <v>120</v>
      </c>
      <c r="B268" s="169" t="s">
        <v>578</v>
      </c>
      <c r="C268" s="184" t="s">
        <v>579</v>
      </c>
      <c r="D268" s="170" t="s">
        <v>215</v>
      </c>
      <c r="E268" s="171">
        <v>9.2364999999999995</v>
      </c>
      <c r="F268" s="172"/>
      <c r="G268" s="173">
        <f>ROUND(E268*F268,2)</f>
        <v>0</v>
      </c>
      <c r="H268" s="172"/>
      <c r="I268" s="173">
        <f>ROUND(E268*H268,2)</f>
        <v>0</v>
      </c>
      <c r="J268" s="172"/>
      <c r="K268" s="173">
        <f>ROUND(E268*J268,2)</f>
        <v>0</v>
      </c>
      <c r="L268" s="173">
        <v>21</v>
      </c>
      <c r="M268" s="173">
        <f>G268*(1+L268/100)</f>
        <v>0</v>
      </c>
      <c r="N268" s="171">
        <v>1.0499999999999999E-3</v>
      </c>
      <c r="O268" s="171">
        <f>ROUND(E268*N268,2)</f>
        <v>0.01</v>
      </c>
      <c r="P268" s="171">
        <v>0</v>
      </c>
      <c r="Q268" s="171">
        <f>ROUND(E268*P268,2)</f>
        <v>0</v>
      </c>
      <c r="R268" s="173" t="s">
        <v>323</v>
      </c>
      <c r="S268" s="173" t="s">
        <v>178</v>
      </c>
      <c r="T268" s="174" t="s">
        <v>217</v>
      </c>
      <c r="U268" s="157">
        <v>0</v>
      </c>
      <c r="V268" s="157">
        <f>ROUND(E268*U268,2)</f>
        <v>0</v>
      </c>
      <c r="W268" s="157"/>
      <c r="X268" s="157" t="s">
        <v>324</v>
      </c>
      <c r="Y268" s="157" t="s">
        <v>174</v>
      </c>
      <c r="Z268" s="147"/>
      <c r="AA268" s="147"/>
      <c r="AB268" s="147"/>
      <c r="AC268" s="147"/>
      <c r="AD268" s="147"/>
      <c r="AE268" s="147"/>
      <c r="AF268" s="147"/>
      <c r="AG268" s="147" t="s">
        <v>325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185" t="s">
        <v>580</v>
      </c>
      <c r="D269" s="158"/>
      <c r="E269" s="159">
        <v>9.2364999999999995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197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68">
        <v>121</v>
      </c>
      <c r="B270" s="169" t="s">
        <v>389</v>
      </c>
      <c r="C270" s="184" t="s">
        <v>390</v>
      </c>
      <c r="D270" s="170" t="s">
        <v>359</v>
      </c>
      <c r="E270" s="171">
        <v>7.1050000000000004</v>
      </c>
      <c r="F270" s="172"/>
      <c r="G270" s="173">
        <f>ROUND(E270*F270,2)</f>
        <v>0</v>
      </c>
      <c r="H270" s="172"/>
      <c r="I270" s="173">
        <f>ROUND(E270*H270,2)</f>
        <v>0</v>
      </c>
      <c r="J270" s="172"/>
      <c r="K270" s="173">
        <f>ROUND(E270*J270,2)</f>
        <v>0</v>
      </c>
      <c r="L270" s="173">
        <v>21</v>
      </c>
      <c r="M270" s="173">
        <f>G270*(1+L270/100)</f>
        <v>0</v>
      </c>
      <c r="N270" s="171">
        <v>3.4000000000000002E-4</v>
      </c>
      <c r="O270" s="171">
        <f>ROUND(E270*N270,2)</f>
        <v>0</v>
      </c>
      <c r="P270" s="171">
        <v>0</v>
      </c>
      <c r="Q270" s="171">
        <f>ROUND(E270*P270,2)</f>
        <v>0</v>
      </c>
      <c r="R270" s="173" t="s">
        <v>323</v>
      </c>
      <c r="S270" s="173" t="s">
        <v>178</v>
      </c>
      <c r="T270" s="174" t="s">
        <v>217</v>
      </c>
      <c r="U270" s="157">
        <v>0</v>
      </c>
      <c r="V270" s="157">
        <f>ROUND(E270*U270,2)</f>
        <v>0</v>
      </c>
      <c r="W270" s="157"/>
      <c r="X270" s="157" t="s">
        <v>324</v>
      </c>
      <c r="Y270" s="157" t="s">
        <v>174</v>
      </c>
      <c r="Z270" s="147"/>
      <c r="AA270" s="147"/>
      <c r="AB270" s="147"/>
      <c r="AC270" s="147"/>
      <c r="AD270" s="147"/>
      <c r="AE270" s="147"/>
      <c r="AF270" s="147"/>
      <c r="AG270" s="147" t="s">
        <v>325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185" t="s">
        <v>581</v>
      </c>
      <c r="D271" s="158"/>
      <c r="E271" s="159">
        <v>7.11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197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8">
        <v>122</v>
      </c>
      <c r="B272" s="169" t="s">
        <v>582</v>
      </c>
      <c r="C272" s="184" t="s">
        <v>583</v>
      </c>
      <c r="D272" s="170" t="s">
        <v>584</v>
      </c>
      <c r="E272" s="171">
        <v>2.0299999999999998</v>
      </c>
      <c r="F272" s="172"/>
      <c r="G272" s="173">
        <f>ROUND(E272*F272,2)</f>
        <v>0</v>
      </c>
      <c r="H272" s="172"/>
      <c r="I272" s="173">
        <f>ROUND(E272*H272,2)</f>
        <v>0</v>
      </c>
      <c r="J272" s="172"/>
      <c r="K272" s="173">
        <f>ROUND(E272*J272,2)</f>
        <v>0</v>
      </c>
      <c r="L272" s="173">
        <v>21</v>
      </c>
      <c r="M272" s="173">
        <f>G272*(1+L272/100)</f>
        <v>0</v>
      </c>
      <c r="N272" s="171">
        <v>0</v>
      </c>
      <c r="O272" s="171">
        <f>ROUND(E272*N272,2)</f>
        <v>0</v>
      </c>
      <c r="P272" s="171">
        <v>0</v>
      </c>
      <c r="Q272" s="171">
        <f>ROUND(E272*P272,2)</f>
        <v>0</v>
      </c>
      <c r="R272" s="173"/>
      <c r="S272" s="173" t="s">
        <v>171</v>
      </c>
      <c r="T272" s="174" t="s">
        <v>172</v>
      </c>
      <c r="U272" s="157">
        <v>0</v>
      </c>
      <c r="V272" s="157">
        <f>ROUND(E272*U272,2)</f>
        <v>0</v>
      </c>
      <c r="W272" s="157"/>
      <c r="X272" s="157" t="s">
        <v>324</v>
      </c>
      <c r="Y272" s="157" t="s">
        <v>174</v>
      </c>
      <c r="Z272" s="147"/>
      <c r="AA272" s="147"/>
      <c r="AB272" s="147"/>
      <c r="AC272" s="147"/>
      <c r="AD272" s="147"/>
      <c r="AE272" s="147"/>
      <c r="AF272" s="147"/>
      <c r="AG272" s="147" t="s">
        <v>325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185" t="s">
        <v>577</v>
      </c>
      <c r="D273" s="158"/>
      <c r="E273" s="159">
        <v>2.0299999999999998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197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33.75" outlineLevel="1" x14ac:dyDescent="0.2">
      <c r="A274" s="175">
        <v>123</v>
      </c>
      <c r="B274" s="176" t="s">
        <v>585</v>
      </c>
      <c r="C274" s="183" t="s">
        <v>586</v>
      </c>
      <c r="D274" s="177" t="s">
        <v>359</v>
      </c>
      <c r="E274" s="178">
        <v>1</v>
      </c>
      <c r="F274" s="179"/>
      <c r="G274" s="180">
        <f t="shared" ref="G274:G289" si="21">ROUND(E274*F274,2)</f>
        <v>0</v>
      </c>
      <c r="H274" s="179"/>
      <c r="I274" s="180">
        <f t="shared" ref="I274:I289" si="22">ROUND(E274*H274,2)</f>
        <v>0</v>
      </c>
      <c r="J274" s="179"/>
      <c r="K274" s="180">
        <f t="shared" ref="K274:K289" si="23">ROUND(E274*J274,2)</f>
        <v>0</v>
      </c>
      <c r="L274" s="180">
        <v>21</v>
      </c>
      <c r="M274" s="180">
        <f t="shared" ref="M274:M289" si="24">G274*(1+L274/100)</f>
        <v>0</v>
      </c>
      <c r="N274" s="178">
        <v>2E-3</v>
      </c>
      <c r="O274" s="178">
        <f t="shared" ref="O274:O289" si="25">ROUND(E274*N274,2)</f>
        <v>0</v>
      </c>
      <c r="P274" s="178">
        <v>0</v>
      </c>
      <c r="Q274" s="178">
        <f t="shared" ref="Q274:Q289" si="26">ROUND(E274*P274,2)</f>
        <v>0</v>
      </c>
      <c r="R274" s="180" t="s">
        <v>323</v>
      </c>
      <c r="S274" s="180" t="s">
        <v>178</v>
      </c>
      <c r="T274" s="181" t="s">
        <v>217</v>
      </c>
      <c r="U274" s="157">
        <v>0</v>
      </c>
      <c r="V274" s="157">
        <f t="shared" ref="V274:V289" si="27">ROUND(E274*U274,2)</f>
        <v>0</v>
      </c>
      <c r="W274" s="157"/>
      <c r="X274" s="157" t="s">
        <v>324</v>
      </c>
      <c r="Y274" s="157" t="s">
        <v>174</v>
      </c>
      <c r="Z274" s="147"/>
      <c r="AA274" s="147"/>
      <c r="AB274" s="147"/>
      <c r="AC274" s="147"/>
      <c r="AD274" s="147"/>
      <c r="AE274" s="147"/>
      <c r="AF274" s="147"/>
      <c r="AG274" s="147" t="s">
        <v>325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33.75" outlineLevel="1" x14ac:dyDescent="0.2">
      <c r="A275" s="175">
        <v>124</v>
      </c>
      <c r="B275" s="176" t="s">
        <v>587</v>
      </c>
      <c r="C275" s="183" t="s">
        <v>588</v>
      </c>
      <c r="D275" s="177" t="s">
        <v>359</v>
      </c>
      <c r="E275" s="178">
        <v>1</v>
      </c>
      <c r="F275" s="179"/>
      <c r="G275" s="180">
        <f t="shared" si="21"/>
        <v>0</v>
      </c>
      <c r="H275" s="179"/>
      <c r="I275" s="180">
        <f t="shared" si="22"/>
        <v>0</v>
      </c>
      <c r="J275" s="179"/>
      <c r="K275" s="180">
        <f t="shared" si="23"/>
        <v>0</v>
      </c>
      <c r="L275" s="180">
        <v>21</v>
      </c>
      <c r="M275" s="180">
        <f t="shared" si="24"/>
        <v>0</v>
      </c>
      <c r="N275" s="178">
        <v>3.5000000000000001E-3</v>
      </c>
      <c r="O275" s="178">
        <f t="shared" si="25"/>
        <v>0</v>
      </c>
      <c r="P275" s="178">
        <v>0</v>
      </c>
      <c r="Q275" s="178">
        <f t="shared" si="26"/>
        <v>0</v>
      </c>
      <c r="R275" s="180" t="s">
        <v>323</v>
      </c>
      <c r="S275" s="180" t="s">
        <v>178</v>
      </c>
      <c r="T275" s="181" t="s">
        <v>217</v>
      </c>
      <c r="U275" s="157">
        <v>0</v>
      </c>
      <c r="V275" s="157">
        <f t="shared" si="27"/>
        <v>0</v>
      </c>
      <c r="W275" s="157"/>
      <c r="X275" s="157" t="s">
        <v>324</v>
      </c>
      <c r="Y275" s="157" t="s">
        <v>174</v>
      </c>
      <c r="Z275" s="147"/>
      <c r="AA275" s="147"/>
      <c r="AB275" s="147"/>
      <c r="AC275" s="147"/>
      <c r="AD275" s="147"/>
      <c r="AE275" s="147"/>
      <c r="AF275" s="147"/>
      <c r="AG275" s="147" t="s">
        <v>325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22.5" outlineLevel="1" x14ac:dyDescent="0.2">
      <c r="A276" s="175">
        <v>125</v>
      </c>
      <c r="B276" s="176" t="s">
        <v>589</v>
      </c>
      <c r="C276" s="183" t="s">
        <v>590</v>
      </c>
      <c r="D276" s="177" t="s">
        <v>359</v>
      </c>
      <c r="E276" s="178">
        <v>2</v>
      </c>
      <c r="F276" s="179"/>
      <c r="G276" s="180">
        <f t="shared" si="21"/>
        <v>0</v>
      </c>
      <c r="H276" s="179"/>
      <c r="I276" s="180">
        <f t="shared" si="22"/>
        <v>0</v>
      </c>
      <c r="J276" s="179"/>
      <c r="K276" s="180">
        <f t="shared" si="23"/>
        <v>0</v>
      </c>
      <c r="L276" s="180">
        <v>21</v>
      </c>
      <c r="M276" s="180">
        <f t="shared" si="24"/>
        <v>0</v>
      </c>
      <c r="N276" s="178">
        <v>4.7999999999999996E-3</v>
      </c>
      <c r="O276" s="178">
        <f t="shared" si="25"/>
        <v>0.01</v>
      </c>
      <c r="P276" s="178">
        <v>0</v>
      </c>
      <c r="Q276" s="178">
        <f t="shared" si="26"/>
        <v>0</v>
      </c>
      <c r="R276" s="180" t="s">
        <v>323</v>
      </c>
      <c r="S276" s="180" t="s">
        <v>591</v>
      </c>
      <c r="T276" s="181" t="s">
        <v>591</v>
      </c>
      <c r="U276" s="157">
        <v>0</v>
      </c>
      <c r="V276" s="157">
        <f t="shared" si="27"/>
        <v>0</v>
      </c>
      <c r="W276" s="157"/>
      <c r="X276" s="157" t="s">
        <v>324</v>
      </c>
      <c r="Y276" s="157" t="s">
        <v>174</v>
      </c>
      <c r="Z276" s="147"/>
      <c r="AA276" s="147"/>
      <c r="AB276" s="147"/>
      <c r="AC276" s="147"/>
      <c r="AD276" s="147"/>
      <c r="AE276" s="147"/>
      <c r="AF276" s="147"/>
      <c r="AG276" s="147" t="s">
        <v>325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75">
        <v>126</v>
      </c>
      <c r="B277" s="176" t="s">
        <v>592</v>
      </c>
      <c r="C277" s="183" t="s">
        <v>593</v>
      </c>
      <c r="D277" s="177" t="s">
        <v>594</v>
      </c>
      <c r="E277" s="178">
        <v>2</v>
      </c>
      <c r="F277" s="179"/>
      <c r="G277" s="180">
        <f t="shared" si="21"/>
        <v>0</v>
      </c>
      <c r="H277" s="179"/>
      <c r="I277" s="180">
        <f t="shared" si="22"/>
        <v>0</v>
      </c>
      <c r="J277" s="179"/>
      <c r="K277" s="180">
        <f t="shared" si="23"/>
        <v>0</v>
      </c>
      <c r="L277" s="180">
        <v>21</v>
      </c>
      <c r="M277" s="180">
        <f t="shared" si="24"/>
        <v>0</v>
      </c>
      <c r="N277" s="178">
        <v>0</v>
      </c>
      <c r="O277" s="178">
        <f t="shared" si="25"/>
        <v>0</v>
      </c>
      <c r="P277" s="178">
        <v>0</v>
      </c>
      <c r="Q277" s="178">
        <f t="shared" si="26"/>
        <v>0</v>
      </c>
      <c r="R277" s="180"/>
      <c r="S277" s="180" t="s">
        <v>171</v>
      </c>
      <c r="T277" s="181" t="s">
        <v>172</v>
      </c>
      <c r="U277" s="157">
        <v>0</v>
      </c>
      <c r="V277" s="157">
        <f t="shared" si="27"/>
        <v>0</v>
      </c>
      <c r="W277" s="157"/>
      <c r="X277" s="157" t="s">
        <v>324</v>
      </c>
      <c r="Y277" s="157" t="s">
        <v>174</v>
      </c>
      <c r="Z277" s="147"/>
      <c r="AA277" s="147"/>
      <c r="AB277" s="147"/>
      <c r="AC277" s="147"/>
      <c r="AD277" s="147"/>
      <c r="AE277" s="147"/>
      <c r="AF277" s="147"/>
      <c r="AG277" s="147" t="s">
        <v>325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75">
        <v>127</v>
      </c>
      <c r="B278" s="176" t="s">
        <v>595</v>
      </c>
      <c r="C278" s="183" t="s">
        <v>596</v>
      </c>
      <c r="D278" s="177" t="s">
        <v>359</v>
      </c>
      <c r="E278" s="178">
        <v>2</v>
      </c>
      <c r="F278" s="179"/>
      <c r="G278" s="180">
        <f t="shared" si="21"/>
        <v>0</v>
      </c>
      <c r="H278" s="179"/>
      <c r="I278" s="180">
        <f t="shared" si="22"/>
        <v>0</v>
      </c>
      <c r="J278" s="179"/>
      <c r="K278" s="180">
        <f t="shared" si="23"/>
        <v>0</v>
      </c>
      <c r="L278" s="180">
        <v>21</v>
      </c>
      <c r="M278" s="180">
        <f t="shared" si="24"/>
        <v>0</v>
      </c>
      <c r="N278" s="178">
        <v>5.0000000000000002E-5</v>
      </c>
      <c r="O278" s="178">
        <f t="shared" si="25"/>
        <v>0</v>
      </c>
      <c r="P278" s="178">
        <v>0</v>
      </c>
      <c r="Q278" s="178">
        <f t="shared" si="26"/>
        <v>0</v>
      </c>
      <c r="R278" s="180" t="s">
        <v>323</v>
      </c>
      <c r="S278" s="180" t="s">
        <v>178</v>
      </c>
      <c r="T278" s="181" t="s">
        <v>217</v>
      </c>
      <c r="U278" s="157">
        <v>0</v>
      </c>
      <c r="V278" s="157">
        <f t="shared" si="27"/>
        <v>0</v>
      </c>
      <c r="W278" s="157"/>
      <c r="X278" s="157" t="s">
        <v>324</v>
      </c>
      <c r="Y278" s="157" t="s">
        <v>174</v>
      </c>
      <c r="Z278" s="147"/>
      <c r="AA278" s="147"/>
      <c r="AB278" s="147"/>
      <c r="AC278" s="147"/>
      <c r="AD278" s="147"/>
      <c r="AE278" s="147"/>
      <c r="AF278" s="147"/>
      <c r="AG278" s="147" t="s">
        <v>325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75">
        <v>128</v>
      </c>
      <c r="B279" s="176" t="s">
        <v>597</v>
      </c>
      <c r="C279" s="183" t="s">
        <v>598</v>
      </c>
      <c r="D279" s="177" t="s">
        <v>359</v>
      </c>
      <c r="E279" s="178">
        <v>1</v>
      </c>
      <c r="F279" s="179"/>
      <c r="G279" s="180">
        <f t="shared" si="21"/>
        <v>0</v>
      </c>
      <c r="H279" s="179"/>
      <c r="I279" s="180">
        <f t="shared" si="22"/>
        <v>0</v>
      </c>
      <c r="J279" s="179"/>
      <c r="K279" s="180">
        <f t="shared" si="23"/>
        <v>0</v>
      </c>
      <c r="L279" s="180">
        <v>21</v>
      </c>
      <c r="M279" s="180">
        <f t="shared" si="24"/>
        <v>0</v>
      </c>
      <c r="N279" s="178">
        <v>2.0799999999999998E-3</v>
      </c>
      <c r="O279" s="178">
        <f t="shared" si="25"/>
        <v>0</v>
      </c>
      <c r="P279" s="178">
        <v>0</v>
      </c>
      <c r="Q279" s="178">
        <f t="shared" si="26"/>
        <v>0</v>
      </c>
      <c r="R279" s="180"/>
      <c r="S279" s="180" t="s">
        <v>171</v>
      </c>
      <c r="T279" s="181" t="s">
        <v>172</v>
      </c>
      <c r="U279" s="157">
        <v>0</v>
      </c>
      <c r="V279" s="157">
        <f t="shared" si="27"/>
        <v>0</v>
      </c>
      <c r="W279" s="157"/>
      <c r="X279" s="157" t="s">
        <v>324</v>
      </c>
      <c r="Y279" s="157" t="s">
        <v>174</v>
      </c>
      <c r="Z279" s="147"/>
      <c r="AA279" s="147"/>
      <c r="AB279" s="147"/>
      <c r="AC279" s="147"/>
      <c r="AD279" s="147"/>
      <c r="AE279" s="147"/>
      <c r="AF279" s="147"/>
      <c r="AG279" s="147" t="s">
        <v>325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75">
        <v>129</v>
      </c>
      <c r="B280" s="176" t="s">
        <v>599</v>
      </c>
      <c r="C280" s="183" t="s">
        <v>600</v>
      </c>
      <c r="D280" s="177" t="s">
        <v>359</v>
      </c>
      <c r="E280" s="178">
        <v>3</v>
      </c>
      <c r="F280" s="179"/>
      <c r="G280" s="180">
        <f t="shared" si="21"/>
        <v>0</v>
      </c>
      <c r="H280" s="179"/>
      <c r="I280" s="180">
        <f t="shared" si="22"/>
        <v>0</v>
      </c>
      <c r="J280" s="179"/>
      <c r="K280" s="180">
        <f t="shared" si="23"/>
        <v>0</v>
      </c>
      <c r="L280" s="180">
        <v>21</v>
      </c>
      <c r="M280" s="180">
        <f t="shared" si="24"/>
        <v>0</v>
      </c>
      <c r="N280" s="178">
        <v>3.1E-4</v>
      </c>
      <c r="O280" s="178">
        <f t="shared" si="25"/>
        <v>0</v>
      </c>
      <c r="P280" s="178">
        <v>0</v>
      </c>
      <c r="Q280" s="178">
        <f t="shared" si="26"/>
        <v>0</v>
      </c>
      <c r="R280" s="180" t="s">
        <v>323</v>
      </c>
      <c r="S280" s="180" t="s">
        <v>178</v>
      </c>
      <c r="T280" s="181" t="s">
        <v>217</v>
      </c>
      <c r="U280" s="157">
        <v>0</v>
      </c>
      <c r="V280" s="157">
        <f t="shared" si="27"/>
        <v>0</v>
      </c>
      <c r="W280" s="157"/>
      <c r="X280" s="157" t="s">
        <v>324</v>
      </c>
      <c r="Y280" s="157" t="s">
        <v>174</v>
      </c>
      <c r="Z280" s="147"/>
      <c r="AA280" s="147"/>
      <c r="AB280" s="147"/>
      <c r="AC280" s="147"/>
      <c r="AD280" s="147"/>
      <c r="AE280" s="147"/>
      <c r="AF280" s="147"/>
      <c r="AG280" s="147" t="s">
        <v>325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75">
        <v>130</v>
      </c>
      <c r="B281" s="176" t="s">
        <v>601</v>
      </c>
      <c r="C281" s="183" t="s">
        <v>602</v>
      </c>
      <c r="D281" s="177" t="s">
        <v>359</v>
      </c>
      <c r="E281" s="178">
        <v>1</v>
      </c>
      <c r="F281" s="179"/>
      <c r="G281" s="180">
        <f t="shared" si="21"/>
        <v>0</v>
      </c>
      <c r="H281" s="179"/>
      <c r="I281" s="180">
        <f t="shared" si="22"/>
        <v>0</v>
      </c>
      <c r="J281" s="179"/>
      <c r="K281" s="180">
        <f t="shared" si="23"/>
        <v>0</v>
      </c>
      <c r="L281" s="180">
        <v>21</v>
      </c>
      <c r="M281" s="180">
        <f t="shared" si="24"/>
        <v>0</v>
      </c>
      <c r="N281" s="178">
        <v>6.8000000000000005E-4</v>
      </c>
      <c r="O281" s="178">
        <f t="shared" si="25"/>
        <v>0</v>
      </c>
      <c r="P281" s="178">
        <v>0</v>
      </c>
      <c r="Q281" s="178">
        <f t="shared" si="26"/>
        <v>0</v>
      </c>
      <c r="R281" s="180" t="s">
        <v>323</v>
      </c>
      <c r="S281" s="180" t="s">
        <v>178</v>
      </c>
      <c r="T281" s="181" t="s">
        <v>217</v>
      </c>
      <c r="U281" s="157">
        <v>0</v>
      </c>
      <c r="V281" s="157">
        <f t="shared" si="27"/>
        <v>0</v>
      </c>
      <c r="W281" s="157"/>
      <c r="X281" s="157" t="s">
        <v>324</v>
      </c>
      <c r="Y281" s="157" t="s">
        <v>174</v>
      </c>
      <c r="Z281" s="147"/>
      <c r="AA281" s="147"/>
      <c r="AB281" s="147"/>
      <c r="AC281" s="147"/>
      <c r="AD281" s="147"/>
      <c r="AE281" s="147"/>
      <c r="AF281" s="147"/>
      <c r="AG281" s="147" t="s">
        <v>325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75">
        <v>131</v>
      </c>
      <c r="B282" s="176" t="s">
        <v>603</v>
      </c>
      <c r="C282" s="183" t="s">
        <v>604</v>
      </c>
      <c r="D282" s="177" t="s">
        <v>359</v>
      </c>
      <c r="E282" s="178">
        <v>4</v>
      </c>
      <c r="F282" s="179"/>
      <c r="G282" s="180">
        <f t="shared" si="21"/>
        <v>0</v>
      </c>
      <c r="H282" s="179"/>
      <c r="I282" s="180">
        <f t="shared" si="22"/>
        <v>0</v>
      </c>
      <c r="J282" s="179"/>
      <c r="K282" s="180">
        <f t="shared" si="23"/>
        <v>0</v>
      </c>
      <c r="L282" s="180">
        <v>21</v>
      </c>
      <c r="M282" s="180">
        <f t="shared" si="24"/>
        <v>0</v>
      </c>
      <c r="N282" s="178">
        <v>1.0399999999999999E-3</v>
      </c>
      <c r="O282" s="178">
        <f t="shared" si="25"/>
        <v>0</v>
      </c>
      <c r="P282" s="178">
        <v>0</v>
      </c>
      <c r="Q282" s="178">
        <f t="shared" si="26"/>
        <v>0</v>
      </c>
      <c r="R282" s="180" t="s">
        <v>323</v>
      </c>
      <c r="S282" s="180" t="s">
        <v>178</v>
      </c>
      <c r="T282" s="181" t="s">
        <v>217</v>
      </c>
      <c r="U282" s="157">
        <v>0</v>
      </c>
      <c r="V282" s="157">
        <f t="shared" si="27"/>
        <v>0</v>
      </c>
      <c r="W282" s="157"/>
      <c r="X282" s="157" t="s">
        <v>324</v>
      </c>
      <c r="Y282" s="157" t="s">
        <v>174</v>
      </c>
      <c r="Z282" s="147"/>
      <c r="AA282" s="147"/>
      <c r="AB282" s="147"/>
      <c r="AC282" s="147"/>
      <c r="AD282" s="147"/>
      <c r="AE282" s="147"/>
      <c r="AF282" s="147"/>
      <c r="AG282" s="147" t="s">
        <v>325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75">
        <v>132</v>
      </c>
      <c r="B283" s="176" t="s">
        <v>605</v>
      </c>
      <c r="C283" s="183" t="s">
        <v>606</v>
      </c>
      <c r="D283" s="177" t="s">
        <v>359</v>
      </c>
      <c r="E283" s="178">
        <v>6</v>
      </c>
      <c r="F283" s="179"/>
      <c r="G283" s="180">
        <f t="shared" si="21"/>
        <v>0</v>
      </c>
      <c r="H283" s="179"/>
      <c r="I283" s="180">
        <f t="shared" si="22"/>
        <v>0</v>
      </c>
      <c r="J283" s="179"/>
      <c r="K283" s="180">
        <f t="shared" si="23"/>
        <v>0</v>
      </c>
      <c r="L283" s="180">
        <v>21</v>
      </c>
      <c r="M283" s="180">
        <f t="shared" si="24"/>
        <v>0</v>
      </c>
      <c r="N283" s="178">
        <v>1.6299999999999999E-3</v>
      </c>
      <c r="O283" s="178">
        <f t="shared" si="25"/>
        <v>0.01</v>
      </c>
      <c r="P283" s="178">
        <v>0</v>
      </c>
      <c r="Q283" s="178">
        <f t="shared" si="26"/>
        <v>0</v>
      </c>
      <c r="R283" s="180" t="s">
        <v>323</v>
      </c>
      <c r="S283" s="180" t="s">
        <v>178</v>
      </c>
      <c r="T283" s="181" t="s">
        <v>217</v>
      </c>
      <c r="U283" s="157">
        <v>0</v>
      </c>
      <c r="V283" s="157">
        <f t="shared" si="27"/>
        <v>0</v>
      </c>
      <c r="W283" s="157"/>
      <c r="X283" s="157" t="s">
        <v>324</v>
      </c>
      <c r="Y283" s="157" t="s">
        <v>174</v>
      </c>
      <c r="Z283" s="147"/>
      <c r="AA283" s="147"/>
      <c r="AB283" s="147"/>
      <c r="AC283" s="147"/>
      <c r="AD283" s="147"/>
      <c r="AE283" s="147"/>
      <c r="AF283" s="147"/>
      <c r="AG283" s="147" t="s">
        <v>325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75">
        <v>133</v>
      </c>
      <c r="B284" s="176" t="s">
        <v>607</v>
      </c>
      <c r="C284" s="183" t="s">
        <v>608</v>
      </c>
      <c r="D284" s="177" t="s">
        <v>359</v>
      </c>
      <c r="E284" s="178">
        <v>2</v>
      </c>
      <c r="F284" s="179"/>
      <c r="G284" s="180">
        <f t="shared" si="21"/>
        <v>0</v>
      </c>
      <c r="H284" s="179"/>
      <c r="I284" s="180">
        <f t="shared" si="22"/>
        <v>0</v>
      </c>
      <c r="J284" s="179"/>
      <c r="K284" s="180">
        <f t="shared" si="23"/>
        <v>0</v>
      </c>
      <c r="L284" s="180">
        <v>21</v>
      </c>
      <c r="M284" s="180">
        <f t="shared" si="24"/>
        <v>0</v>
      </c>
      <c r="N284" s="178">
        <v>3.1E-4</v>
      </c>
      <c r="O284" s="178">
        <f t="shared" si="25"/>
        <v>0</v>
      </c>
      <c r="P284" s="178">
        <v>0</v>
      </c>
      <c r="Q284" s="178">
        <f t="shared" si="26"/>
        <v>0</v>
      </c>
      <c r="R284" s="180" t="s">
        <v>323</v>
      </c>
      <c r="S284" s="180" t="s">
        <v>178</v>
      </c>
      <c r="T284" s="181" t="s">
        <v>217</v>
      </c>
      <c r="U284" s="157">
        <v>0</v>
      </c>
      <c r="V284" s="157">
        <f t="shared" si="27"/>
        <v>0</v>
      </c>
      <c r="W284" s="157"/>
      <c r="X284" s="157" t="s">
        <v>324</v>
      </c>
      <c r="Y284" s="157" t="s">
        <v>174</v>
      </c>
      <c r="Z284" s="147"/>
      <c r="AA284" s="147"/>
      <c r="AB284" s="147"/>
      <c r="AC284" s="147"/>
      <c r="AD284" s="147"/>
      <c r="AE284" s="147"/>
      <c r="AF284" s="147"/>
      <c r="AG284" s="147" t="s">
        <v>325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75">
        <v>134</v>
      </c>
      <c r="B285" s="176" t="s">
        <v>609</v>
      </c>
      <c r="C285" s="183" t="s">
        <v>610</v>
      </c>
      <c r="D285" s="177" t="s">
        <v>359</v>
      </c>
      <c r="E285" s="178">
        <v>2</v>
      </c>
      <c r="F285" s="179"/>
      <c r="G285" s="180">
        <f t="shared" si="21"/>
        <v>0</v>
      </c>
      <c r="H285" s="179"/>
      <c r="I285" s="180">
        <f t="shared" si="22"/>
        <v>0</v>
      </c>
      <c r="J285" s="179"/>
      <c r="K285" s="180">
        <f t="shared" si="23"/>
        <v>0</v>
      </c>
      <c r="L285" s="180">
        <v>21</v>
      </c>
      <c r="M285" s="180">
        <f t="shared" si="24"/>
        <v>0</v>
      </c>
      <c r="N285" s="178">
        <v>6.8000000000000005E-4</v>
      </c>
      <c r="O285" s="178">
        <f t="shared" si="25"/>
        <v>0</v>
      </c>
      <c r="P285" s="178">
        <v>0</v>
      </c>
      <c r="Q285" s="178">
        <f t="shared" si="26"/>
        <v>0</v>
      </c>
      <c r="R285" s="180" t="s">
        <v>323</v>
      </c>
      <c r="S285" s="180" t="s">
        <v>178</v>
      </c>
      <c r="T285" s="181" t="s">
        <v>217</v>
      </c>
      <c r="U285" s="157">
        <v>0</v>
      </c>
      <c r="V285" s="157">
        <f t="shared" si="27"/>
        <v>0</v>
      </c>
      <c r="W285" s="157"/>
      <c r="X285" s="157" t="s">
        <v>324</v>
      </c>
      <c r="Y285" s="157" t="s">
        <v>174</v>
      </c>
      <c r="Z285" s="147"/>
      <c r="AA285" s="147"/>
      <c r="AB285" s="147"/>
      <c r="AC285" s="147"/>
      <c r="AD285" s="147"/>
      <c r="AE285" s="147"/>
      <c r="AF285" s="147"/>
      <c r="AG285" s="147" t="s">
        <v>325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75">
        <v>135</v>
      </c>
      <c r="B286" s="176" t="s">
        <v>611</v>
      </c>
      <c r="C286" s="183" t="s">
        <v>612</v>
      </c>
      <c r="D286" s="177" t="s">
        <v>359</v>
      </c>
      <c r="E286" s="178">
        <v>2</v>
      </c>
      <c r="F286" s="179"/>
      <c r="G286" s="180">
        <f t="shared" si="21"/>
        <v>0</v>
      </c>
      <c r="H286" s="179"/>
      <c r="I286" s="180">
        <f t="shared" si="22"/>
        <v>0</v>
      </c>
      <c r="J286" s="179"/>
      <c r="K286" s="180">
        <f t="shared" si="23"/>
        <v>0</v>
      </c>
      <c r="L286" s="180">
        <v>21</v>
      </c>
      <c r="M286" s="180">
        <f t="shared" si="24"/>
        <v>0</v>
      </c>
      <c r="N286" s="178">
        <v>8.4000000000000003E-4</v>
      </c>
      <c r="O286" s="178">
        <f t="shared" si="25"/>
        <v>0</v>
      </c>
      <c r="P286" s="178">
        <v>0</v>
      </c>
      <c r="Q286" s="178">
        <f t="shared" si="26"/>
        <v>0</v>
      </c>
      <c r="R286" s="180" t="s">
        <v>323</v>
      </c>
      <c r="S286" s="180" t="s">
        <v>217</v>
      </c>
      <c r="T286" s="181" t="s">
        <v>217</v>
      </c>
      <c r="U286" s="157">
        <v>0</v>
      </c>
      <c r="V286" s="157">
        <f t="shared" si="27"/>
        <v>0</v>
      </c>
      <c r="W286" s="157"/>
      <c r="X286" s="157" t="s">
        <v>324</v>
      </c>
      <c r="Y286" s="157" t="s">
        <v>174</v>
      </c>
      <c r="Z286" s="147"/>
      <c r="AA286" s="147"/>
      <c r="AB286" s="147"/>
      <c r="AC286" s="147"/>
      <c r="AD286" s="147"/>
      <c r="AE286" s="147"/>
      <c r="AF286" s="147"/>
      <c r="AG286" s="147" t="s">
        <v>325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75">
        <v>136</v>
      </c>
      <c r="B287" s="176" t="s">
        <v>613</v>
      </c>
      <c r="C287" s="183" t="s">
        <v>614</v>
      </c>
      <c r="D287" s="177" t="s">
        <v>359</v>
      </c>
      <c r="E287" s="178">
        <v>1</v>
      </c>
      <c r="F287" s="179"/>
      <c r="G287" s="180">
        <f t="shared" si="21"/>
        <v>0</v>
      </c>
      <c r="H287" s="179"/>
      <c r="I287" s="180">
        <f t="shared" si="22"/>
        <v>0</v>
      </c>
      <c r="J287" s="179"/>
      <c r="K287" s="180">
        <f t="shared" si="23"/>
        <v>0</v>
      </c>
      <c r="L287" s="180">
        <v>21</v>
      </c>
      <c r="M287" s="180">
        <f t="shared" si="24"/>
        <v>0</v>
      </c>
      <c r="N287" s="178">
        <v>1.42E-3</v>
      </c>
      <c r="O287" s="178">
        <f t="shared" si="25"/>
        <v>0</v>
      </c>
      <c r="P287" s="178">
        <v>0</v>
      </c>
      <c r="Q287" s="178">
        <f t="shared" si="26"/>
        <v>0</v>
      </c>
      <c r="R287" s="180" t="s">
        <v>323</v>
      </c>
      <c r="S287" s="180" t="s">
        <v>217</v>
      </c>
      <c r="T287" s="181" t="s">
        <v>217</v>
      </c>
      <c r="U287" s="157">
        <v>0</v>
      </c>
      <c r="V287" s="157">
        <f t="shared" si="27"/>
        <v>0</v>
      </c>
      <c r="W287" s="157"/>
      <c r="X287" s="157" t="s">
        <v>324</v>
      </c>
      <c r="Y287" s="157" t="s">
        <v>174</v>
      </c>
      <c r="Z287" s="147"/>
      <c r="AA287" s="147"/>
      <c r="AB287" s="147"/>
      <c r="AC287" s="147"/>
      <c r="AD287" s="147"/>
      <c r="AE287" s="147"/>
      <c r="AF287" s="147"/>
      <c r="AG287" s="147" t="s">
        <v>325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75">
        <v>137</v>
      </c>
      <c r="B288" s="176" t="s">
        <v>615</v>
      </c>
      <c r="C288" s="183" t="s">
        <v>616</v>
      </c>
      <c r="D288" s="177" t="s">
        <v>359</v>
      </c>
      <c r="E288" s="178">
        <v>1</v>
      </c>
      <c r="F288" s="179"/>
      <c r="G288" s="180">
        <f t="shared" si="21"/>
        <v>0</v>
      </c>
      <c r="H288" s="179"/>
      <c r="I288" s="180">
        <f t="shared" si="22"/>
        <v>0</v>
      </c>
      <c r="J288" s="179"/>
      <c r="K288" s="180">
        <f t="shared" si="23"/>
        <v>0</v>
      </c>
      <c r="L288" s="180">
        <v>21</v>
      </c>
      <c r="M288" s="180">
        <f t="shared" si="24"/>
        <v>0</v>
      </c>
      <c r="N288" s="178">
        <v>4.2000000000000002E-4</v>
      </c>
      <c r="O288" s="178">
        <f t="shared" si="25"/>
        <v>0</v>
      </c>
      <c r="P288" s="178">
        <v>0</v>
      </c>
      <c r="Q288" s="178">
        <f t="shared" si="26"/>
        <v>0</v>
      </c>
      <c r="R288" s="180" t="s">
        <v>323</v>
      </c>
      <c r="S288" s="180" t="s">
        <v>178</v>
      </c>
      <c r="T288" s="181" t="s">
        <v>217</v>
      </c>
      <c r="U288" s="157">
        <v>0</v>
      </c>
      <c r="V288" s="157">
        <f t="shared" si="27"/>
        <v>0</v>
      </c>
      <c r="W288" s="157"/>
      <c r="X288" s="157" t="s">
        <v>324</v>
      </c>
      <c r="Y288" s="157" t="s">
        <v>174</v>
      </c>
      <c r="Z288" s="147"/>
      <c r="AA288" s="147"/>
      <c r="AB288" s="147"/>
      <c r="AC288" s="147"/>
      <c r="AD288" s="147"/>
      <c r="AE288" s="147"/>
      <c r="AF288" s="147"/>
      <c r="AG288" s="147" t="s">
        <v>325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68">
        <v>138</v>
      </c>
      <c r="B289" s="169" t="s">
        <v>617</v>
      </c>
      <c r="C289" s="184" t="s">
        <v>618</v>
      </c>
      <c r="D289" s="170" t="s">
        <v>329</v>
      </c>
      <c r="E289" s="171">
        <v>0.93577999999999995</v>
      </c>
      <c r="F289" s="172"/>
      <c r="G289" s="173">
        <f t="shared" si="21"/>
        <v>0</v>
      </c>
      <c r="H289" s="172"/>
      <c r="I289" s="173">
        <f t="shared" si="22"/>
        <v>0</v>
      </c>
      <c r="J289" s="172"/>
      <c r="K289" s="173">
        <f t="shared" si="23"/>
        <v>0</v>
      </c>
      <c r="L289" s="173">
        <v>21</v>
      </c>
      <c r="M289" s="173">
        <f t="shared" si="24"/>
        <v>0</v>
      </c>
      <c r="N289" s="171">
        <v>0</v>
      </c>
      <c r="O289" s="171">
        <f t="shared" si="25"/>
        <v>0</v>
      </c>
      <c r="P289" s="171">
        <v>0</v>
      </c>
      <c r="Q289" s="171">
        <f t="shared" si="26"/>
        <v>0</v>
      </c>
      <c r="R289" s="173" t="s">
        <v>453</v>
      </c>
      <c r="S289" s="173" t="s">
        <v>178</v>
      </c>
      <c r="T289" s="174" t="s">
        <v>217</v>
      </c>
      <c r="U289" s="157">
        <v>1.327</v>
      </c>
      <c r="V289" s="157">
        <f t="shared" si="27"/>
        <v>1.24</v>
      </c>
      <c r="W289" s="157"/>
      <c r="X289" s="157" t="s">
        <v>431</v>
      </c>
      <c r="Y289" s="157" t="s">
        <v>174</v>
      </c>
      <c r="Z289" s="147"/>
      <c r="AA289" s="147"/>
      <c r="AB289" s="147"/>
      <c r="AC289" s="147"/>
      <c r="AD289" s="147"/>
      <c r="AE289" s="147"/>
      <c r="AF289" s="147"/>
      <c r="AG289" s="147" t="s">
        <v>432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253" t="s">
        <v>619</v>
      </c>
      <c r="D290" s="254"/>
      <c r="E290" s="254"/>
      <c r="F290" s="254"/>
      <c r="G290" s="254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221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185" t="s">
        <v>434</v>
      </c>
      <c r="D291" s="158"/>
      <c r="E291" s="159"/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197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2.5" outlineLevel="3" x14ac:dyDescent="0.2">
      <c r="A292" s="154"/>
      <c r="B292" s="155"/>
      <c r="C292" s="185" t="s">
        <v>620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197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85" t="s">
        <v>621</v>
      </c>
      <c r="D293" s="158"/>
      <c r="E293" s="159"/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197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85" t="s">
        <v>622</v>
      </c>
      <c r="D294" s="158"/>
      <c r="E294" s="159">
        <v>0.93577999999999995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197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x14ac:dyDescent="0.2">
      <c r="A295" s="161" t="s">
        <v>166</v>
      </c>
      <c r="B295" s="162" t="s">
        <v>116</v>
      </c>
      <c r="C295" s="182" t="s">
        <v>117</v>
      </c>
      <c r="D295" s="163"/>
      <c r="E295" s="164"/>
      <c r="F295" s="165"/>
      <c r="G295" s="165">
        <f>SUMIF(AG296:AG315,"&lt;&gt;NOR",G296:G315)</f>
        <v>0</v>
      </c>
      <c r="H295" s="165"/>
      <c r="I295" s="165">
        <f>SUM(I296:I315)</f>
        <v>0</v>
      </c>
      <c r="J295" s="165"/>
      <c r="K295" s="165">
        <f>SUM(K296:K315)</f>
        <v>0</v>
      </c>
      <c r="L295" s="165"/>
      <c r="M295" s="165">
        <f>SUM(M296:M315)</f>
        <v>0</v>
      </c>
      <c r="N295" s="164"/>
      <c r="O295" s="164">
        <f>SUM(O296:O315)</f>
        <v>0.17</v>
      </c>
      <c r="P295" s="164"/>
      <c r="Q295" s="164">
        <f>SUM(Q296:Q315)</f>
        <v>0.18</v>
      </c>
      <c r="R295" s="165"/>
      <c r="S295" s="165"/>
      <c r="T295" s="166"/>
      <c r="U295" s="160"/>
      <c r="V295" s="160">
        <f>SUM(V296:V315)</f>
        <v>0.4</v>
      </c>
      <c r="W295" s="160"/>
      <c r="X295" s="160"/>
      <c r="Y295" s="160"/>
      <c r="AG295" t="s">
        <v>167</v>
      </c>
    </row>
    <row r="296" spans="1:60" ht="22.5" outlineLevel="1" x14ac:dyDescent="0.2">
      <c r="A296" s="175">
        <v>139</v>
      </c>
      <c r="B296" s="176" t="s">
        <v>623</v>
      </c>
      <c r="C296" s="183" t="s">
        <v>624</v>
      </c>
      <c r="D296" s="177" t="s">
        <v>359</v>
      </c>
      <c r="E296" s="178">
        <v>2</v>
      </c>
      <c r="F296" s="179"/>
      <c r="G296" s="180">
        <f>ROUND(E296*F296,2)</f>
        <v>0</v>
      </c>
      <c r="H296" s="179"/>
      <c r="I296" s="180">
        <f>ROUND(E296*H296,2)</f>
        <v>0</v>
      </c>
      <c r="J296" s="179"/>
      <c r="K296" s="180">
        <f>ROUND(E296*J296,2)</f>
        <v>0</v>
      </c>
      <c r="L296" s="180">
        <v>21</v>
      </c>
      <c r="M296" s="180">
        <f>G296*(1+L296/100)</f>
        <v>0</v>
      </c>
      <c r="N296" s="178">
        <v>3.0000000000000001E-5</v>
      </c>
      <c r="O296" s="178">
        <f>ROUND(E296*N296,2)</f>
        <v>0</v>
      </c>
      <c r="P296" s="178">
        <v>0</v>
      </c>
      <c r="Q296" s="178">
        <f>ROUND(E296*P296,2)</f>
        <v>0</v>
      </c>
      <c r="R296" s="180" t="s">
        <v>453</v>
      </c>
      <c r="S296" s="180" t="s">
        <v>178</v>
      </c>
      <c r="T296" s="181" t="s">
        <v>217</v>
      </c>
      <c r="U296" s="157">
        <v>0</v>
      </c>
      <c r="V296" s="157">
        <f>ROUND(E296*U296,2)</f>
        <v>0</v>
      </c>
      <c r="W296" s="157"/>
      <c r="X296" s="157" t="s">
        <v>218</v>
      </c>
      <c r="Y296" s="157" t="s">
        <v>174</v>
      </c>
      <c r="Z296" s="147"/>
      <c r="AA296" s="147"/>
      <c r="AB296" s="147"/>
      <c r="AC296" s="147"/>
      <c r="AD296" s="147"/>
      <c r="AE296" s="147"/>
      <c r="AF296" s="147"/>
      <c r="AG296" s="147" t="s">
        <v>440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68">
        <v>140</v>
      </c>
      <c r="B297" s="169" t="s">
        <v>625</v>
      </c>
      <c r="C297" s="184" t="s">
        <v>626</v>
      </c>
      <c r="D297" s="170" t="s">
        <v>594</v>
      </c>
      <c r="E297" s="171">
        <v>1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21</v>
      </c>
      <c r="M297" s="173">
        <f>G297*(1+L297/100)</f>
        <v>0</v>
      </c>
      <c r="N297" s="171">
        <v>0</v>
      </c>
      <c r="O297" s="171">
        <f>ROUND(E297*N297,2)</f>
        <v>0</v>
      </c>
      <c r="P297" s="171">
        <v>0.183</v>
      </c>
      <c r="Q297" s="171">
        <f>ROUND(E297*P297,2)</f>
        <v>0.18</v>
      </c>
      <c r="R297" s="173" t="s">
        <v>453</v>
      </c>
      <c r="S297" s="173" t="s">
        <v>178</v>
      </c>
      <c r="T297" s="174" t="s">
        <v>217</v>
      </c>
      <c r="U297" s="157">
        <v>0</v>
      </c>
      <c r="V297" s="157">
        <f>ROUND(E297*U297,2)</f>
        <v>0</v>
      </c>
      <c r="W297" s="157"/>
      <c r="X297" s="157" t="s">
        <v>218</v>
      </c>
      <c r="Y297" s="157" t="s">
        <v>174</v>
      </c>
      <c r="Z297" s="147"/>
      <c r="AA297" s="147"/>
      <c r="AB297" s="147"/>
      <c r="AC297" s="147"/>
      <c r="AD297" s="147"/>
      <c r="AE297" s="147"/>
      <c r="AF297" s="147"/>
      <c r="AG297" s="147" t="s">
        <v>440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253" t="s">
        <v>627</v>
      </c>
      <c r="D298" s="254"/>
      <c r="E298" s="254"/>
      <c r="F298" s="254"/>
      <c r="G298" s="254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221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75">
        <v>141</v>
      </c>
      <c r="B299" s="176" t="s">
        <v>628</v>
      </c>
      <c r="C299" s="183" t="s">
        <v>629</v>
      </c>
      <c r="D299" s="177" t="s">
        <v>594</v>
      </c>
      <c r="E299" s="178">
        <v>1</v>
      </c>
      <c r="F299" s="179"/>
      <c r="G299" s="180">
        <f>ROUND(E299*F299,2)</f>
        <v>0</v>
      </c>
      <c r="H299" s="179"/>
      <c r="I299" s="180">
        <f>ROUND(E299*H299,2)</f>
        <v>0</v>
      </c>
      <c r="J299" s="179"/>
      <c r="K299" s="180">
        <f>ROUND(E299*J299,2)</f>
        <v>0</v>
      </c>
      <c r="L299" s="180">
        <v>21</v>
      </c>
      <c r="M299" s="180">
        <f>G299*(1+L299/100)</f>
        <v>0</v>
      </c>
      <c r="N299" s="178">
        <v>1.34E-2</v>
      </c>
      <c r="O299" s="178">
        <f>ROUND(E299*N299,2)</f>
        <v>0.01</v>
      </c>
      <c r="P299" s="178">
        <v>0</v>
      </c>
      <c r="Q299" s="178">
        <f>ROUND(E299*P299,2)</f>
        <v>0</v>
      </c>
      <c r="R299" s="180" t="s">
        <v>453</v>
      </c>
      <c r="S299" s="180" t="s">
        <v>178</v>
      </c>
      <c r="T299" s="181" t="s">
        <v>217</v>
      </c>
      <c r="U299" s="157">
        <v>0</v>
      </c>
      <c r="V299" s="157">
        <f>ROUND(E299*U299,2)</f>
        <v>0</v>
      </c>
      <c r="W299" s="157"/>
      <c r="X299" s="157" t="s">
        <v>218</v>
      </c>
      <c r="Y299" s="157" t="s">
        <v>174</v>
      </c>
      <c r="Z299" s="147"/>
      <c r="AA299" s="147"/>
      <c r="AB299" s="147"/>
      <c r="AC299" s="147"/>
      <c r="AD299" s="147"/>
      <c r="AE299" s="147"/>
      <c r="AF299" s="147"/>
      <c r="AG299" s="147" t="s">
        <v>440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68">
        <v>142</v>
      </c>
      <c r="B300" s="169" t="s">
        <v>630</v>
      </c>
      <c r="C300" s="184" t="s">
        <v>631</v>
      </c>
      <c r="D300" s="170" t="s">
        <v>359</v>
      </c>
      <c r="E300" s="171">
        <v>1</v>
      </c>
      <c r="F300" s="172"/>
      <c r="G300" s="173">
        <f>ROUND(E300*F300,2)</f>
        <v>0</v>
      </c>
      <c r="H300" s="172"/>
      <c r="I300" s="173">
        <f>ROUND(E300*H300,2)</f>
        <v>0</v>
      </c>
      <c r="J300" s="172"/>
      <c r="K300" s="173">
        <f>ROUND(E300*J300,2)</f>
        <v>0</v>
      </c>
      <c r="L300" s="173">
        <v>21</v>
      </c>
      <c r="M300" s="173">
        <f>G300*(1+L300/100)</f>
        <v>0</v>
      </c>
      <c r="N300" s="171">
        <v>8.8999999999999999E-3</v>
      </c>
      <c r="O300" s="171">
        <f>ROUND(E300*N300,2)</f>
        <v>0.01</v>
      </c>
      <c r="P300" s="171">
        <v>0</v>
      </c>
      <c r="Q300" s="171">
        <f>ROUND(E300*P300,2)</f>
        <v>0</v>
      </c>
      <c r="R300" s="173" t="s">
        <v>453</v>
      </c>
      <c r="S300" s="173" t="s">
        <v>178</v>
      </c>
      <c r="T300" s="174" t="s">
        <v>217</v>
      </c>
      <c r="U300" s="157">
        <v>0</v>
      </c>
      <c r="V300" s="157">
        <f>ROUND(E300*U300,2)</f>
        <v>0</v>
      </c>
      <c r="W300" s="157"/>
      <c r="X300" s="157" t="s">
        <v>218</v>
      </c>
      <c r="Y300" s="157" t="s">
        <v>174</v>
      </c>
      <c r="Z300" s="147"/>
      <c r="AA300" s="147"/>
      <c r="AB300" s="147"/>
      <c r="AC300" s="147"/>
      <c r="AD300" s="147"/>
      <c r="AE300" s="147"/>
      <c r="AF300" s="147"/>
      <c r="AG300" s="147" t="s">
        <v>440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 x14ac:dyDescent="0.2">
      <c r="A301" s="154"/>
      <c r="B301" s="155"/>
      <c r="C301" s="253" t="s">
        <v>632</v>
      </c>
      <c r="D301" s="254"/>
      <c r="E301" s="254"/>
      <c r="F301" s="254"/>
      <c r="G301" s="254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221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68">
        <v>143</v>
      </c>
      <c r="B302" s="169" t="s">
        <v>633</v>
      </c>
      <c r="C302" s="184" t="s">
        <v>570</v>
      </c>
      <c r="D302" s="170" t="s">
        <v>329</v>
      </c>
      <c r="E302" s="171">
        <v>0.183</v>
      </c>
      <c r="F302" s="172"/>
      <c r="G302" s="173">
        <f>ROUND(E302*F302,2)</f>
        <v>0</v>
      </c>
      <c r="H302" s="172"/>
      <c r="I302" s="173">
        <f>ROUND(E302*H302,2)</f>
        <v>0</v>
      </c>
      <c r="J302" s="172"/>
      <c r="K302" s="173">
        <f>ROUND(E302*J302,2)</f>
        <v>0</v>
      </c>
      <c r="L302" s="173">
        <v>21</v>
      </c>
      <c r="M302" s="173">
        <f>G302*(1+L302/100)</f>
        <v>0</v>
      </c>
      <c r="N302" s="171">
        <v>0</v>
      </c>
      <c r="O302" s="171">
        <f>ROUND(E302*N302,2)</f>
        <v>0</v>
      </c>
      <c r="P302" s="171">
        <v>0</v>
      </c>
      <c r="Q302" s="171">
        <f>ROUND(E302*P302,2)</f>
        <v>0</v>
      </c>
      <c r="R302" s="173" t="s">
        <v>453</v>
      </c>
      <c r="S302" s="173" t="s">
        <v>178</v>
      </c>
      <c r="T302" s="174" t="s">
        <v>217</v>
      </c>
      <c r="U302" s="157">
        <v>0</v>
      </c>
      <c r="V302" s="157">
        <f>ROUND(E302*U302,2)</f>
        <v>0</v>
      </c>
      <c r="W302" s="157"/>
      <c r="X302" s="157" t="s">
        <v>218</v>
      </c>
      <c r="Y302" s="157" t="s">
        <v>174</v>
      </c>
      <c r="Z302" s="147"/>
      <c r="AA302" s="147"/>
      <c r="AB302" s="147"/>
      <c r="AC302" s="147"/>
      <c r="AD302" s="147"/>
      <c r="AE302" s="147"/>
      <c r="AF302" s="147"/>
      <c r="AG302" s="147" t="s">
        <v>440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253" t="s">
        <v>571</v>
      </c>
      <c r="D303" s="254"/>
      <c r="E303" s="254"/>
      <c r="F303" s="254"/>
      <c r="G303" s="254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221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75">
        <v>144</v>
      </c>
      <c r="B304" s="176" t="s">
        <v>634</v>
      </c>
      <c r="C304" s="183" t="s">
        <v>635</v>
      </c>
      <c r="D304" s="177" t="s">
        <v>359</v>
      </c>
      <c r="E304" s="178">
        <v>1</v>
      </c>
      <c r="F304" s="179"/>
      <c r="G304" s="180">
        <f t="shared" ref="G304:G311" si="28">ROUND(E304*F304,2)</f>
        <v>0</v>
      </c>
      <c r="H304" s="179"/>
      <c r="I304" s="180">
        <f t="shared" ref="I304:I311" si="29">ROUND(E304*H304,2)</f>
        <v>0</v>
      </c>
      <c r="J304" s="179"/>
      <c r="K304" s="180">
        <f t="shared" ref="K304:K311" si="30">ROUND(E304*J304,2)</f>
        <v>0</v>
      </c>
      <c r="L304" s="180">
        <v>21</v>
      </c>
      <c r="M304" s="180">
        <f t="shared" ref="M304:M311" si="31">G304*(1+L304/100)</f>
        <v>0</v>
      </c>
      <c r="N304" s="178">
        <v>0</v>
      </c>
      <c r="O304" s="178">
        <f t="shared" ref="O304:O311" si="32">ROUND(E304*N304,2)</f>
        <v>0</v>
      </c>
      <c r="P304" s="178">
        <v>0</v>
      </c>
      <c r="Q304" s="178">
        <f t="shared" ref="Q304:Q311" si="33">ROUND(E304*P304,2)</f>
        <v>0</v>
      </c>
      <c r="R304" s="180"/>
      <c r="S304" s="180" t="s">
        <v>171</v>
      </c>
      <c r="T304" s="181" t="s">
        <v>172</v>
      </c>
      <c r="U304" s="157">
        <v>0</v>
      </c>
      <c r="V304" s="157">
        <f t="shared" ref="V304:V311" si="34">ROUND(E304*U304,2)</f>
        <v>0</v>
      </c>
      <c r="W304" s="157"/>
      <c r="X304" s="157" t="s">
        <v>218</v>
      </c>
      <c r="Y304" s="157" t="s">
        <v>174</v>
      </c>
      <c r="Z304" s="147"/>
      <c r="AA304" s="147"/>
      <c r="AB304" s="147"/>
      <c r="AC304" s="147"/>
      <c r="AD304" s="147"/>
      <c r="AE304" s="147"/>
      <c r="AF304" s="147"/>
      <c r="AG304" s="147" t="s">
        <v>219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75">
        <v>145</v>
      </c>
      <c r="B305" s="176" t="s">
        <v>636</v>
      </c>
      <c r="C305" s="183" t="s">
        <v>637</v>
      </c>
      <c r="D305" s="177" t="s">
        <v>594</v>
      </c>
      <c r="E305" s="178">
        <v>1</v>
      </c>
      <c r="F305" s="179"/>
      <c r="G305" s="180">
        <f t="shared" si="28"/>
        <v>0</v>
      </c>
      <c r="H305" s="179"/>
      <c r="I305" s="180">
        <f t="shared" si="29"/>
        <v>0</v>
      </c>
      <c r="J305" s="179"/>
      <c r="K305" s="180">
        <f t="shared" si="30"/>
        <v>0</v>
      </c>
      <c r="L305" s="180">
        <v>21</v>
      </c>
      <c r="M305" s="180">
        <f t="shared" si="31"/>
        <v>0</v>
      </c>
      <c r="N305" s="178">
        <v>0</v>
      </c>
      <c r="O305" s="178">
        <f t="shared" si="32"/>
        <v>0</v>
      </c>
      <c r="P305" s="178">
        <v>0</v>
      </c>
      <c r="Q305" s="178">
        <f t="shared" si="33"/>
        <v>0</v>
      </c>
      <c r="R305" s="180"/>
      <c r="S305" s="180" t="s">
        <v>171</v>
      </c>
      <c r="T305" s="181" t="s">
        <v>172</v>
      </c>
      <c r="U305" s="157">
        <v>0</v>
      </c>
      <c r="V305" s="157">
        <f t="shared" si="34"/>
        <v>0</v>
      </c>
      <c r="W305" s="157"/>
      <c r="X305" s="157" t="s">
        <v>218</v>
      </c>
      <c r="Y305" s="157" t="s">
        <v>174</v>
      </c>
      <c r="Z305" s="147"/>
      <c r="AA305" s="147"/>
      <c r="AB305" s="147"/>
      <c r="AC305" s="147"/>
      <c r="AD305" s="147"/>
      <c r="AE305" s="147"/>
      <c r="AF305" s="147"/>
      <c r="AG305" s="147" t="s">
        <v>219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75">
        <v>146</v>
      </c>
      <c r="B306" s="176" t="s">
        <v>638</v>
      </c>
      <c r="C306" s="183" t="s">
        <v>639</v>
      </c>
      <c r="D306" s="177" t="s">
        <v>594</v>
      </c>
      <c r="E306" s="178">
        <v>1</v>
      </c>
      <c r="F306" s="179"/>
      <c r="G306" s="180">
        <f t="shared" si="28"/>
        <v>0</v>
      </c>
      <c r="H306" s="179"/>
      <c r="I306" s="180">
        <f t="shared" si="29"/>
        <v>0</v>
      </c>
      <c r="J306" s="179"/>
      <c r="K306" s="180">
        <f t="shared" si="30"/>
        <v>0</v>
      </c>
      <c r="L306" s="180">
        <v>21</v>
      </c>
      <c r="M306" s="180">
        <f t="shared" si="31"/>
        <v>0</v>
      </c>
      <c r="N306" s="178">
        <v>0</v>
      </c>
      <c r="O306" s="178">
        <f t="shared" si="32"/>
        <v>0</v>
      </c>
      <c r="P306" s="178">
        <v>0</v>
      </c>
      <c r="Q306" s="178">
        <f t="shared" si="33"/>
        <v>0</v>
      </c>
      <c r="R306" s="180"/>
      <c r="S306" s="180" t="s">
        <v>171</v>
      </c>
      <c r="T306" s="181" t="s">
        <v>172</v>
      </c>
      <c r="U306" s="157">
        <v>0</v>
      </c>
      <c r="V306" s="157">
        <f t="shared" si="34"/>
        <v>0</v>
      </c>
      <c r="W306" s="157"/>
      <c r="X306" s="157" t="s">
        <v>218</v>
      </c>
      <c r="Y306" s="157" t="s">
        <v>174</v>
      </c>
      <c r="Z306" s="147"/>
      <c r="AA306" s="147"/>
      <c r="AB306" s="147"/>
      <c r="AC306" s="147"/>
      <c r="AD306" s="147"/>
      <c r="AE306" s="147"/>
      <c r="AF306" s="147"/>
      <c r="AG306" s="147" t="s">
        <v>219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75">
        <v>147</v>
      </c>
      <c r="B307" s="176" t="s">
        <v>640</v>
      </c>
      <c r="C307" s="183" t="s">
        <v>641</v>
      </c>
      <c r="D307" s="177" t="s">
        <v>359</v>
      </c>
      <c r="E307" s="178">
        <v>1</v>
      </c>
      <c r="F307" s="179"/>
      <c r="G307" s="180">
        <f t="shared" si="28"/>
        <v>0</v>
      </c>
      <c r="H307" s="179"/>
      <c r="I307" s="180">
        <f t="shared" si="29"/>
        <v>0</v>
      </c>
      <c r="J307" s="179"/>
      <c r="K307" s="180">
        <f t="shared" si="30"/>
        <v>0</v>
      </c>
      <c r="L307" s="180">
        <v>21</v>
      </c>
      <c r="M307" s="180">
        <f t="shared" si="31"/>
        <v>0</v>
      </c>
      <c r="N307" s="178">
        <v>2.5999999999999999E-2</v>
      </c>
      <c r="O307" s="178">
        <f t="shared" si="32"/>
        <v>0.03</v>
      </c>
      <c r="P307" s="178">
        <v>0</v>
      </c>
      <c r="Q307" s="178">
        <f t="shared" si="33"/>
        <v>0</v>
      </c>
      <c r="R307" s="180"/>
      <c r="S307" s="180" t="s">
        <v>171</v>
      </c>
      <c r="T307" s="181" t="s">
        <v>172</v>
      </c>
      <c r="U307" s="157">
        <v>0</v>
      </c>
      <c r="V307" s="157">
        <f t="shared" si="34"/>
        <v>0</v>
      </c>
      <c r="W307" s="157"/>
      <c r="X307" s="157" t="s">
        <v>324</v>
      </c>
      <c r="Y307" s="157" t="s">
        <v>174</v>
      </c>
      <c r="Z307" s="147"/>
      <c r="AA307" s="147"/>
      <c r="AB307" s="147"/>
      <c r="AC307" s="147"/>
      <c r="AD307" s="147"/>
      <c r="AE307" s="147"/>
      <c r="AF307" s="147"/>
      <c r="AG307" s="147" t="s">
        <v>325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75">
        <v>148</v>
      </c>
      <c r="B308" s="176" t="s">
        <v>642</v>
      </c>
      <c r="C308" s="183" t="s">
        <v>643</v>
      </c>
      <c r="D308" s="177" t="s">
        <v>359</v>
      </c>
      <c r="E308" s="178">
        <v>1</v>
      </c>
      <c r="F308" s="179"/>
      <c r="G308" s="180">
        <f t="shared" si="28"/>
        <v>0</v>
      </c>
      <c r="H308" s="179"/>
      <c r="I308" s="180">
        <f t="shared" si="29"/>
        <v>0</v>
      </c>
      <c r="J308" s="179"/>
      <c r="K308" s="180">
        <f t="shared" si="30"/>
        <v>0</v>
      </c>
      <c r="L308" s="180">
        <v>21</v>
      </c>
      <c r="M308" s="180">
        <f t="shared" si="31"/>
        <v>0</v>
      </c>
      <c r="N308" s="178">
        <v>2.1299999999999999E-2</v>
      </c>
      <c r="O308" s="178">
        <f t="shared" si="32"/>
        <v>0.02</v>
      </c>
      <c r="P308" s="178">
        <v>0</v>
      </c>
      <c r="Q308" s="178">
        <f t="shared" si="33"/>
        <v>0</v>
      </c>
      <c r="R308" s="180"/>
      <c r="S308" s="180" t="s">
        <v>171</v>
      </c>
      <c r="T308" s="181" t="s">
        <v>172</v>
      </c>
      <c r="U308" s="157">
        <v>0</v>
      </c>
      <c r="V308" s="157">
        <f t="shared" si="34"/>
        <v>0</v>
      </c>
      <c r="W308" s="157"/>
      <c r="X308" s="157" t="s">
        <v>324</v>
      </c>
      <c r="Y308" s="157" t="s">
        <v>174</v>
      </c>
      <c r="Z308" s="147"/>
      <c r="AA308" s="147"/>
      <c r="AB308" s="147"/>
      <c r="AC308" s="147"/>
      <c r="AD308" s="147"/>
      <c r="AE308" s="147"/>
      <c r="AF308" s="147"/>
      <c r="AG308" s="147" t="s">
        <v>325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75">
        <v>149</v>
      </c>
      <c r="B309" s="176" t="s">
        <v>644</v>
      </c>
      <c r="C309" s="183" t="s">
        <v>645</v>
      </c>
      <c r="D309" s="177" t="s">
        <v>359</v>
      </c>
      <c r="E309" s="178">
        <v>1</v>
      </c>
      <c r="F309" s="179"/>
      <c r="G309" s="180">
        <f t="shared" si="28"/>
        <v>0</v>
      </c>
      <c r="H309" s="179"/>
      <c r="I309" s="180">
        <f t="shared" si="29"/>
        <v>0</v>
      </c>
      <c r="J309" s="179"/>
      <c r="K309" s="180">
        <f t="shared" si="30"/>
        <v>0</v>
      </c>
      <c r="L309" s="180">
        <v>21</v>
      </c>
      <c r="M309" s="180">
        <f t="shared" si="31"/>
        <v>0</v>
      </c>
      <c r="N309" s="178">
        <v>2.1600000000000001E-2</v>
      </c>
      <c r="O309" s="178">
        <f t="shared" si="32"/>
        <v>0.02</v>
      </c>
      <c r="P309" s="178">
        <v>0</v>
      </c>
      <c r="Q309" s="178">
        <f t="shared" si="33"/>
        <v>0</v>
      </c>
      <c r="R309" s="180"/>
      <c r="S309" s="180" t="s">
        <v>171</v>
      </c>
      <c r="T309" s="181" t="s">
        <v>172</v>
      </c>
      <c r="U309" s="157">
        <v>0</v>
      </c>
      <c r="V309" s="157">
        <f t="shared" si="34"/>
        <v>0</v>
      </c>
      <c r="W309" s="157"/>
      <c r="X309" s="157" t="s">
        <v>324</v>
      </c>
      <c r="Y309" s="157" t="s">
        <v>174</v>
      </c>
      <c r="Z309" s="147"/>
      <c r="AA309" s="147"/>
      <c r="AB309" s="147"/>
      <c r="AC309" s="147"/>
      <c r="AD309" s="147"/>
      <c r="AE309" s="147"/>
      <c r="AF309" s="147"/>
      <c r="AG309" s="147" t="s">
        <v>325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ht="22.5" outlineLevel="1" x14ac:dyDescent="0.2">
      <c r="A310" s="175">
        <v>150</v>
      </c>
      <c r="B310" s="176" t="s">
        <v>646</v>
      </c>
      <c r="C310" s="183" t="s">
        <v>647</v>
      </c>
      <c r="D310" s="177" t="s">
        <v>359</v>
      </c>
      <c r="E310" s="178">
        <v>1</v>
      </c>
      <c r="F310" s="179"/>
      <c r="G310" s="180">
        <f t="shared" si="28"/>
        <v>0</v>
      </c>
      <c r="H310" s="179"/>
      <c r="I310" s="180">
        <f t="shared" si="29"/>
        <v>0</v>
      </c>
      <c r="J310" s="179"/>
      <c r="K310" s="180">
        <f t="shared" si="30"/>
        <v>0</v>
      </c>
      <c r="L310" s="180">
        <v>21</v>
      </c>
      <c r="M310" s="180">
        <f t="shared" si="31"/>
        <v>0</v>
      </c>
      <c r="N310" s="178">
        <v>0.08</v>
      </c>
      <c r="O310" s="178">
        <f t="shared" si="32"/>
        <v>0.08</v>
      </c>
      <c r="P310" s="178">
        <v>0</v>
      </c>
      <c r="Q310" s="178">
        <f t="shared" si="33"/>
        <v>0</v>
      </c>
      <c r="R310" s="180"/>
      <c r="S310" s="180" t="s">
        <v>171</v>
      </c>
      <c r="T310" s="181" t="s">
        <v>172</v>
      </c>
      <c r="U310" s="157">
        <v>0</v>
      </c>
      <c r="V310" s="157">
        <f t="shared" si="34"/>
        <v>0</v>
      </c>
      <c r="W310" s="157"/>
      <c r="X310" s="157" t="s">
        <v>324</v>
      </c>
      <c r="Y310" s="157" t="s">
        <v>174</v>
      </c>
      <c r="Z310" s="147"/>
      <c r="AA310" s="147"/>
      <c r="AB310" s="147"/>
      <c r="AC310" s="147"/>
      <c r="AD310" s="147"/>
      <c r="AE310" s="147"/>
      <c r="AF310" s="147"/>
      <c r="AG310" s="147" t="s">
        <v>325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68">
        <v>151</v>
      </c>
      <c r="B311" s="169" t="s">
        <v>648</v>
      </c>
      <c r="C311" s="184" t="s">
        <v>649</v>
      </c>
      <c r="D311" s="170" t="s">
        <v>329</v>
      </c>
      <c r="E311" s="171">
        <v>0.17126</v>
      </c>
      <c r="F311" s="172"/>
      <c r="G311" s="173">
        <f t="shared" si="28"/>
        <v>0</v>
      </c>
      <c r="H311" s="172"/>
      <c r="I311" s="173">
        <f t="shared" si="29"/>
        <v>0</v>
      </c>
      <c r="J311" s="172"/>
      <c r="K311" s="173">
        <f t="shared" si="30"/>
        <v>0</v>
      </c>
      <c r="L311" s="173">
        <v>21</v>
      </c>
      <c r="M311" s="173">
        <f t="shared" si="31"/>
        <v>0</v>
      </c>
      <c r="N311" s="171">
        <v>0</v>
      </c>
      <c r="O311" s="171">
        <f t="shared" si="32"/>
        <v>0</v>
      </c>
      <c r="P311" s="171">
        <v>0</v>
      </c>
      <c r="Q311" s="171">
        <f t="shared" si="33"/>
        <v>0</v>
      </c>
      <c r="R311" s="173" t="s">
        <v>453</v>
      </c>
      <c r="S311" s="173" t="s">
        <v>178</v>
      </c>
      <c r="T311" s="174" t="s">
        <v>217</v>
      </c>
      <c r="U311" s="157">
        <v>2.3639999999999999</v>
      </c>
      <c r="V311" s="157">
        <f t="shared" si="34"/>
        <v>0.4</v>
      </c>
      <c r="W311" s="157"/>
      <c r="X311" s="157" t="s">
        <v>431</v>
      </c>
      <c r="Y311" s="157" t="s">
        <v>174</v>
      </c>
      <c r="Z311" s="147"/>
      <c r="AA311" s="147"/>
      <c r="AB311" s="147"/>
      <c r="AC311" s="147"/>
      <c r="AD311" s="147"/>
      <c r="AE311" s="147"/>
      <c r="AF311" s="147"/>
      <c r="AG311" s="147" t="s">
        <v>432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2" x14ac:dyDescent="0.2">
      <c r="A312" s="154"/>
      <c r="B312" s="155"/>
      <c r="C312" s="253" t="s">
        <v>619</v>
      </c>
      <c r="D312" s="254"/>
      <c r="E312" s="254"/>
      <c r="F312" s="254"/>
      <c r="G312" s="254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221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">
      <c r="A313" s="154"/>
      <c r="B313" s="155"/>
      <c r="C313" s="185" t="s">
        <v>434</v>
      </c>
      <c r="D313" s="158"/>
      <c r="E313" s="159"/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197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85" t="s">
        <v>650</v>
      </c>
      <c r="D314" s="158"/>
      <c r="E314" s="159"/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197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85" t="s">
        <v>651</v>
      </c>
      <c r="D315" s="158"/>
      <c r="E315" s="159">
        <v>0.17126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197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x14ac:dyDescent="0.2">
      <c r="A316" s="161" t="s">
        <v>166</v>
      </c>
      <c r="B316" s="162" t="s">
        <v>118</v>
      </c>
      <c r="C316" s="182" t="s">
        <v>119</v>
      </c>
      <c r="D316" s="163"/>
      <c r="E316" s="164"/>
      <c r="F316" s="165"/>
      <c r="G316" s="165">
        <f>SUMIF(AG317:AG329,"&lt;&gt;NOR",G317:G329)</f>
        <v>0</v>
      </c>
      <c r="H316" s="165"/>
      <c r="I316" s="165">
        <f>SUM(I317:I329)</f>
        <v>0</v>
      </c>
      <c r="J316" s="165"/>
      <c r="K316" s="165">
        <f>SUM(K317:K329)</f>
        <v>0</v>
      </c>
      <c r="L316" s="165"/>
      <c r="M316" s="165">
        <f>SUM(M317:M329)</f>
        <v>0</v>
      </c>
      <c r="N316" s="164"/>
      <c r="O316" s="164">
        <f>SUM(O317:O329)</f>
        <v>0.12</v>
      </c>
      <c r="P316" s="164"/>
      <c r="Q316" s="164">
        <f>SUM(Q317:Q329)</f>
        <v>0</v>
      </c>
      <c r="R316" s="165"/>
      <c r="S316" s="165"/>
      <c r="T316" s="166"/>
      <c r="U316" s="160"/>
      <c r="V316" s="160">
        <f>SUM(V317:V329)</f>
        <v>0.44</v>
      </c>
      <c r="W316" s="160"/>
      <c r="X316" s="160"/>
      <c r="Y316" s="160"/>
      <c r="AG316" t="s">
        <v>167</v>
      </c>
    </row>
    <row r="317" spans="1:60" outlineLevel="1" x14ac:dyDescent="0.2">
      <c r="A317" s="175">
        <v>152</v>
      </c>
      <c r="B317" s="176" t="s">
        <v>652</v>
      </c>
      <c r="C317" s="183" t="s">
        <v>653</v>
      </c>
      <c r="D317" s="177" t="s">
        <v>322</v>
      </c>
      <c r="E317" s="178">
        <v>190</v>
      </c>
      <c r="F317" s="179"/>
      <c r="G317" s="180">
        <f t="shared" ref="G317:G325" si="35">ROUND(E317*F317,2)</f>
        <v>0</v>
      </c>
      <c r="H317" s="179"/>
      <c r="I317" s="180">
        <f t="shared" ref="I317:I325" si="36">ROUND(E317*H317,2)</f>
        <v>0</v>
      </c>
      <c r="J317" s="179"/>
      <c r="K317" s="180">
        <f t="shared" ref="K317:K325" si="37">ROUND(E317*J317,2)</f>
        <v>0</v>
      </c>
      <c r="L317" s="180">
        <v>21</v>
      </c>
      <c r="M317" s="180">
        <f t="shared" ref="M317:M325" si="38">G317*(1+L317/100)</f>
        <v>0</v>
      </c>
      <c r="N317" s="178">
        <v>6.0000000000000002E-5</v>
      </c>
      <c r="O317" s="178">
        <f t="shared" ref="O317:O325" si="39">ROUND(E317*N317,2)</f>
        <v>0.01</v>
      </c>
      <c r="P317" s="178">
        <v>0</v>
      </c>
      <c r="Q317" s="178">
        <f t="shared" ref="Q317:Q325" si="40">ROUND(E317*P317,2)</f>
        <v>0</v>
      </c>
      <c r="R317" s="180" t="s">
        <v>654</v>
      </c>
      <c r="S317" s="180" t="s">
        <v>178</v>
      </c>
      <c r="T317" s="181" t="s">
        <v>217</v>
      </c>
      <c r="U317" s="157">
        <v>0</v>
      </c>
      <c r="V317" s="157">
        <f t="shared" ref="V317:V325" si="41">ROUND(E317*U317,2)</f>
        <v>0</v>
      </c>
      <c r="W317" s="157"/>
      <c r="X317" s="157" t="s">
        <v>218</v>
      </c>
      <c r="Y317" s="157" t="s">
        <v>174</v>
      </c>
      <c r="Z317" s="147"/>
      <c r="AA317" s="147"/>
      <c r="AB317" s="147"/>
      <c r="AC317" s="147"/>
      <c r="AD317" s="147"/>
      <c r="AE317" s="147"/>
      <c r="AF317" s="147"/>
      <c r="AG317" s="147" t="s">
        <v>440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75">
        <v>153</v>
      </c>
      <c r="B318" s="176" t="s">
        <v>655</v>
      </c>
      <c r="C318" s="183" t="s">
        <v>656</v>
      </c>
      <c r="D318" s="177" t="s">
        <v>322</v>
      </c>
      <c r="E318" s="178">
        <v>70</v>
      </c>
      <c r="F318" s="179"/>
      <c r="G318" s="180">
        <f t="shared" si="35"/>
        <v>0</v>
      </c>
      <c r="H318" s="179"/>
      <c r="I318" s="180">
        <f t="shared" si="36"/>
        <v>0</v>
      </c>
      <c r="J318" s="179"/>
      <c r="K318" s="180">
        <f t="shared" si="37"/>
        <v>0</v>
      </c>
      <c r="L318" s="180">
        <v>21</v>
      </c>
      <c r="M318" s="180">
        <f t="shared" si="38"/>
        <v>0</v>
      </c>
      <c r="N318" s="178">
        <v>0</v>
      </c>
      <c r="O318" s="178">
        <f t="shared" si="39"/>
        <v>0</v>
      </c>
      <c r="P318" s="178">
        <v>0</v>
      </c>
      <c r="Q318" s="178">
        <f t="shared" si="40"/>
        <v>0</v>
      </c>
      <c r="R318" s="180"/>
      <c r="S318" s="180" t="s">
        <v>171</v>
      </c>
      <c r="T318" s="181" t="s">
        <v>172</v>
      </c>
      <c r="U318" s="157">
        <v>0</v>
      </c>
      <c r="V318" s="157">
        <f t="shared" si="41"/>
        <v>0</v>
      </c>
      <c r="W318" s="157"/>
      <c r="X318" s="157" t="s">
        <v>324</v>
      </c>
      <c r="Y318" s="157" t="s">
        <v>174</v>
      </c>
      <c r="Z318" s="147"/>
      <c r="AA318" s="147"/>
      <c r="AB318" s="147"/>
      <c r="AC318" s="147"/>
      <c r="AD318" s="147"/>
      <c r="AE318" s="147"/>
      <c r="AF318" s="147"/>
      <c r="AG318" s="147" t="s">
        <v>325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75">
        <v>154</v>
      </c>
      <c r="B319" s="176" t="s">
        <v>657</v>
      </c>
      <c r="C319" s="183" t="s">
        <v>658</v>
      </c>
      <c r="D319" s="177" t="s">
        <v>215</v>
      </c>
      <c r="E319" s="178">
        <v>7</v>
      </c>
      <c r="F319" s="179"/>
      <c r="G319" s="180">
        <f t="shared" si="35"/>
        <v>0</v>
      </c>
      <c r="H319" s="179"/>
      <c r="I319" s="180">
        <f t="shared" si="36"/>
        <v>0</v>
      </c>
      <c r="J319" s="179"/>
      <c r="K319" s="180">
        <f t="shared" si="37"/>
        <v>0</v>
      </c>
      <c r="L319" s="180">
        <v>21</v>
      </c>
      <c r="M319" s="180">
        <f t="shared" si="38"/>
        <v>0</v>
      </c>
      <c r="N319" s="178">
        <v>3.3E-4</v>
      </c>
      <c r="O319" s="178">
        <f t="shared" si="39"/>
        <v>0</v>
      </c>
      <c r="P319" s="178">
        <v>0</v>
      </c>
      <c r="Q319" s="178">
        <f t="shared" si="40"/>
        <v>0</v>
      </c>
      <c r="R319" s="180"/>
      <c r="S319" s="180" t="s">
        <v>171</v>
      </c>
      <c r="T319" s="181" t="s">
        <v>172</v>
      </c>
      <c r="U319" s="157">
        <v>0</v>
      </c>
      <c r="V319" s="157">
        <f t="shared" si="41"/>
        <v>0</v>
      </c>
      <c r="W319" s="157"/>
      <c r="X319" s="157" t="s">
        <v>324</v>
      </c>
      <c r="Y319" s="157" t="s">
        <v>174</v>
      </c>
      <c r="Z319" s="147"/>
      <c r="AA319" s="147"/>
      <c r="AB319" s="147"/>
      <c r="AC319" s="147"/>
      <c r="AD319" s="147"/>
      <c r="AE319" s="147"/>
      <c r="AF319" s="147"/>
      <c r="AG319" s="147" t="s">
        <v>325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75">
        <v>155</v>
      </c>
      <c r="B320" s="176" t="s">
        <v>659</v>
      </c>
      <c r="C320" s="183" t="s">
        <v>660</v>
      </c>
      <c r="D320" s="177" t="s">
        <v>215</v>
      </c>
      <c r="E320" s="178">
        <v>3</v>
      </c>
      <c r="F320" s="179"/>
      <c r="G320" s="180">
        <f t="shared" si="35"/>
        <v>0</v>
      </c>
      <c r="H320" s="179"/>
      <c r="I320" s="180">
        <f t="shared" si="36"/>
        <v>0</v>
      </c>
      <c r="J320" s="179"/>
      <c r="K320" s="180">
        <f t="shared" si="37"/>
        <v>0</v>
      </c>
      <c r="L320" s="180">
        <v>21</v>
      </c>
      <c r="M320" s="180">
        <f t="shared" si="38"/>
        <v>0</v>
      </c>
      <c r="N320" s="178">
        <v>3.3E-4</v>
      </c>
      <c r="O320" s="178">
        <f t="shared" si="39"/>
        <v>0</v>
      </c>
      <c r="P320" s="178">
        <v>0</v>
      </c>
      <c r="Q320" s="178">
        <f t="shared" si="40"/>
        <v>0</v>
      </c>
      <c r="R320" s="180"/>
      <c r="S320" s="180" t="s">
        <v>171</v>
      </c>
      <c r="T320" s="181" t="s">
        <v>172</v>
      </c>
      <c r="U320" s="157">
        <v>0</v>
      </c>
      <c r="V320" s="157">
        <f t="shared" si="41"/>
        <v>0</v>
      </c>
      <c r="W320" s="157"/>
      <c r="X320" s="157" t="s">
        <v>324</v>
      </c>
      <c r="Y320" s="157" t="s">
        <v>174</v>
      </c>
      <c r="Z320" s="147"/>
      <c r="AA320" s="147"/>
      <c r="AB320" s="147"/>
      <c r="AC320" s="147"/>
      <c r="AD320" s="147"/>
      <c r="AE320" s="147"/>
      <c r="AF320" s="147"/>
      <c r="AG320" s="147" t="s">
        <v>325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75">
        <v>156</v>
      </c>
      <c r="B321" s="176" t="s">
        <v>661</v>
      </c>
      <c r="C321" s="183" t="s">
        <v>662</v>
      </c>
      <c r="D321" s="177" t="s">
        <v>215</v>
      </c>
      <c r="E321" s="178">
        <v>2</v>
      </c>
      <c r="F321" s="179"/>
      <c r="G321" s="180">
        <f t="shared" si="35"/>
        <v>0</v>
      </c>
      <c r="H321" s="179"/>
      <c r="I321" s="180">
        <f t="shared" si="36"/>
        <v>0</v>
      </c>
      <c r="J321" s="179"/>
      <c r="K321" s="180">
        <f t="shared" si="37"/>
        <v>0</v>
      </c>
      <c r="L321" s="180">
        <v>21</v>
      </c>
      <c r="M321" s="180">
        <f t="shared" si="38"/>
        <v>0</v>
      </c>
      <c r="N321" s="178">
        <v>3.3E-4</v>
      </c>
      <c r="O321" s="178">
        <f t="shared" si="39"/>
        <v>0</v>
      </c>
      <c r="P321" s="178">
        <v>0</v>
      </c>
      <c r="Q321" s="178">
        <f t="shared" si="40"/>
        <v>0</v>
      </c>
      <c r="R321" s="180"/>
      <c r="S321" s="180" t="s">
        <v>171</v>
      </c>
      <c r="T321" s="181" t="s">
        <v>172</v>
      </c>
      <c r="U321" s="157">
        <v>0</v>
      </c>
      <c r="V321" s="157">
        <f t="shared" si="41"/>
        <v>0</v>
      </c>
      <c r="W321" s="157"/>
      <c r="X321" s="157" t="s">
        <v>324</v>
      </c>
      <c r="Y321" s="157" t="s">
        <v>174</v>
      </c>
      <c r="Z321" s="147"/>
      <c r="AA321" s="147"/>
      <c r="AB321" s="147"/>
      <c r="AC321" s="147"/>
      <c r="AD321" s="147"/>
      <c r="AE321" s="147"/>
      <c r="AF321" s="147"/>
      <c r="AG321" s="147" t="s">
        <v>325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75">
        <v>157</v>
      </c>
      <c r="B322" s="176" t="s">
        <v>663</v>
      </c>
      <c r="C322" s="183" t="s">
        <v>664</v>
      </c>
      <c r="D322" s="177" t="s">
        <v>215</v>
      </c>
      <c r="E322" s="178">
        <v>70</v>
      </c>
      <c r="F322" s="179"/>
      <c r="G322" s="180">
        <f t="shared" si="35"/>
        <v>0</v>
      </c>
      <c r="H322" s="179"/>
      <c r="I322" s="180">
        <f t="shared" si="36"/>
        <v>0</v>
      </c>
      <c r="J322" s="179"/>
      <c r="K322" s="180">
        <f t="shared" si="37"/>
        <v>0</v>
      </c>
      <c r="L322" s="180">
        <v>21</v>
      </c>
      <c r="M322" s="180">
        <f t="shared" si="38"/>
        <v>0</v>
      </c>
      <c r="N322" s="178">
        <v>3.3E-4</v>
      </c>
      <c r="O322" s="178">
        <f t="shared" si="39"/>
        <v>0.02</v>
      </c>
      <c r="P322" s="178">
        <v>0</v>
      </c>
      <c r="Q322" s="178">
        <f t="shared" si="40"/>
        <v>0</v>
      </c>
      <c r="R322" s="180"/>
      <c r="S322" s="180" t="s">
        <v>171</v>
      </c>
      <c r="T322" s="181" t="s">
        <v>172</v>
      </c>
      <c r="U322" s="157">
        <v>0</v>
      </c>
      <c r="V322" s="157">
        <f t="shared" si="41"/>
        <v>0</v>
      </c>
      <c r="W322" s="157"/>
      <c r="X322" s="157" t="s">
        <v>324</v>
      </c>
      <c r="Y322" s="157" t="s">
        <v>174</v>
      </c>
      <c r="Z322" s="147"/>
      <c r="AA322" s="147"/>
      <c r="AB322" s="147"/>
      <c r="AC322" s="147"/>
      <c r="AD322" s="147"/>
      <c r="AE322" s="147"/>
      <c r="AF322" s="147"/>
      <c r="AG322" s="147" t="s">
        <v>325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75">
        <v>158</v>
      </c>
      <c r="B323" s="176" t="s">
        <v>665</v>
      </c>
      <c r="C323" s="183" t="s">
        <v>666</v>
      </c>
      <c r="D323" s="177" t="s">
        <v>215</v>
      </c>
      <c r="E323" s="178">
        <v>270</v>
      </c>
      <c r="F323" s="179"/>
      <c r="G323" s="180">
        <f t="shared" si="35"/>
        <v>0</v>
      </c>
      <c r="H323" s="179"/>
      <c r="I323" s="180">
        <f t="shared" si="36"/>
        <v>0</v>
      </c>
      <c r="J323" s="179"/>
      <c r="K323" s="180">
        <f t="shared" si="37"/>
        <v>0</v>
      </c>
      <c r="L323" s="180">
        <v>21</v>
      </c>
      <c r="M323" s="180">
        <f t="shared" si="38"/>
        <v>0</v>
      </c>
      <c r="N323" s="178">
        <v>3.3E-4</v>
      </c>
      <c r="O323" s="178">
        <f t="shared" si="39"/>
        <v>0.09</v>
      </c>
      <c r="P323" s="178">
        <v>0</v>
      </c>
      <c r="Q323" s="178">
        <f t="shared" si="40"/>
        <v>0</v>
      </c>
      <c r="R323" s="180"/>
      <c r="S323" s="180" t="s">
        <v>171</v>
      </c>
      <c r="T323" s="181" t="s">
        <v>172</v>
      </c>
      <c r="U323" s="157">
        <v>0</v>
      </c>
      <c r="V323" s="157">
        <f t="shared" si="41"/>
        <v>0</v>
      </c>
      <c r="W323" s="157"/>
      <c r="X323" s="157" t="s">
        <v>324</v>
      </c>
      <c r="Y323" s="157" t="s">
        <v>174</v>
      </c>
      <c r="Z323" s="147"/>
      <c r="AA323" s="147"/>
      <c r="AB323" s="147"/>
      <c r="AC323" s="147"/>
      <c r="AD323" s="147"/>
      <c r="AE323" s="147"/>
      <c r="AF323" s="147"/>
      <c r="AG323" s="147" t="s">
        <v>325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75">
        <v>159</v>
      </c>
      <c r="B324" s="176" t="s">
        <v>667</v>
      </c>
      <c r="C324" s="183" t="s">
        <v>668</v>
      </c>
      <c r="D324" s="177" t="s">
        <v>359</v>
      </c>
      <c r="E324" s="178">
        <v>16</v>
      </c>
      <c r="F324" s="179"/>
      <c r="G324" s="180">
        <f t="shared" si="35"/>
        <v>0</v>
      </c>
      <c r="H324" s="179"/>
      <c r="I324" s="180">
        <f t="shared" si="36"/>
        <v>0</v>
      </c>
      <c r="J324" s="179"/>
      <c r="K324" s="180">
        <f t="shared" si="37"/>
        <v>0</v>
      </c>
      <c r="L324" s="180">
        <v>21</v>
      </c>
      <c r="M324" s="180">
        <f t="shared" si="38"/>
        <v>0</v>
      </c>
      <c r="N324" s="178">
        <v>2.0000000000000001E-4</v>
      </c>
      <c r="O324" s="178">
        <f t="shared" si="39"/>
        <v>0</v>
      </c>
      <c r="P324" s="178">
        <v>0</v>
      </c>
      <c r="Q324" s="178">
        <f t="shared" si="40"/>
        <v>0</v>
      </c>
      <c r="R324" s="180"/>
      <c r="S324" s="180" t="s">
        <v>171</v>
      </c>
      <c r="T324" s="181" t="s">
        <v>172</v>
      </c>
      <c r="U324" s="157">
        <v>0</v>
      </c>
      <c r="V324" s="157">
        <f t="shared" si="41"/>
        <v>0</v>
      </c>
      <c r="W324" s="157"/>
      <c r="X324" s="157" t="s">
        <v>324</v>
      </c>
      <c r="Y324" s="157" t="s">
        <v>174</v>
      </c>
      <c r="Z324" s="147"/>
      <c r="AA324" s="147"/>
      <c r="AB324" s="147"/>
      <c r="AC324" s="147"/>
      <c r="AD324" s="147"/>
      <c r="AE324" s="147"/>
      <c r="AF324" s="147"/>
      <c r="AG324" s="147" t="s">
        <v>325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68">
        <v>160</v>
      </c>
      <c r="B325" s="169" t="s">
        <v>669</v>
      </c>
      <c r="C325" s="184" t="s">
        <v>670</v>
      </c>
      <c r="D325" s="170" t="s">
        <v>329</v>
      </c>
      <c r="E325" s="171">
        <v>0.13075999999999999</v>
      </c>
      <c r="F325" s="172"/>
      <c r="G325" s="173">
        <f t="shared" si="35"/>
        <v>0</v>
      </c>
      <c r="H325" s="172"/>
      <c r="I325" s="173">
        <f t="shared" si="36"/>
        <v>0</v>
      </c>
      <c r="J325" s="172"/>
      <c r="K325" s="173">
        <f t="shared" si="37"/>
        <v>0</v>
      </c>
      <c r="L325" s="173">
        <v>21</v>
      </c>
      <c r="M325" s="173">
        <f t="shared" si="38"/>
        <v>0</v>
      </c>
      <c r="N325" s="171">
        <v>0</v>
      </c>
      <c r="O325" s="171">
        <f t="shared" si="39"/>
        <v>0</v>
      </c>
      <c r="P325" s="171">
        <v>0</v>
      </c>
      <c r="Q325" s="171">
        <f t="shared" si="40"/>
        <v>0</v>
      </c>
      <c r="R325" s="173" t="s">
        <v>654</v>
      </c>
      <c r="S325" s="173" t="s">
        <v>178</v>
      </c>
      <c r="T325" s="174" t="s">
        <v>217</v>
      </c>
      <c r="U325" s="157">
        <v>3.327</v>
      </c>
      <c r="V325" s="157">
        <f t="shared" si="41"/>
        <v>0.44</v>
      </c>
      <c r="W325" s="157"/>
      <c r="X325" s="157" t="s">
        <v>431</v>
      </c>
      <c r="Y325" s="157" t="s">
        <v>174</v>
      </c>
      <c r="Z325" s="147"/>
      <c r="AA325" s="147"/>
      <c r="AB325" s="147"/>
      <c r="AC325" s="147"/>
      <c r="AD325" s="147"/>
      <c r="AE325" s="147"/>
      <c r="AF325" s="147"/>
      <c r="AG325" s="147" t="s">
        <v>432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2" x14ac:dyDescent="0.2">
      <c r="A326" s="154"/>
      <c r="B326" s="155"/>
      <c r="C326" s="253" t="s">
        <v>671</v>
      </c>
      <c r="D326" s="254"/>
      <c r="E326" s="254"/>
      <c r="F326" s="254"/>
      <c r="G326" s="254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221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">
      <c r="A327" s="154"/>
      <c r="B327" s="155"/>
      <c r="C327" s="185" t="s">
        <v>434</v>
      </c>
      <c r="D327" s="158"/>
      <c r="E327" s="159"/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197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85" t="s">
        <v>672</v>
      </c>
      <c r="D328" s="158"/>
      <c r="E328" s="159"/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197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85" t="s">
        <v>673</v>
      </c>
      <c r="D329" s="158"/>
      <c r="E329" s="159">
        <v>0.13075999999999999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197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x14ac:dyDescent="0.2">
      <c r="A330" s="161" t="s">
        <v>166</v>
      </c>
      <c r="B330" s="162" t="s">
        <v>132</v>
      </c>
      <c r="C330" s="182" t="s">
        <v>133</v>
      </c>
      <c r="D330" s="163"/>
      <c r="E330" s="164"/>
      <c r="F330" s="165"/>
      <c r="G330" s="165">
        <f>SUMIF(AG331:AG331,"&lt;&gt;NOR",G331:G331)</f>
        <v>0</v>
      </c>
      <c r="H330" s="165"/>
      <c r="I330" s="165">
        <f>SUM(I331:I331)</f>
        <v>0</v>
      </c>
      <c r="J330" s="165"/>
      <c r="K330" s="165">
        <f>SUM(K331:K331)</f>
        <v>0</v>
      </c>
      <c r="L330" s="165"/>
      <c r="M330" s="165">
        <f>SUM(M331:M331)</f>
        <v>0</v>
      </c>
      <c r="N330" s="164"/>
      <c r="O330" s="164">
        <f>SUM(O331:O331)</f>
        <v>0.01</v>
      </c>
      <c r="P330" s="164"/>
      <c r="Q330" s="164">
        <f>SUM(Q331:Q331)</f>
        <v>0</v>
      </c>
      <c r="R330" s="165"/>
      <c r="S330" s="165"/>
      <c r="T330" s="166"/>
      <c r="U330" s="160"/>
      <c r="V330" s="160">
        <f>SUM(V331:V331)</f>
        <v>0</v>
      </c>
      <c r="W330" s="160"/>
      <c r="X330" s="160"/>
      <c r="Y330" s="160"/>
      <c r="AG330" t="s">
        <v>167</v>
      </c>
    </row>
    <row r="331" spans="1:60" outlineLevel="1" x14ac:dyDescent="0.2">
      <c r="A331" s="175">
        <v>161</v>
      </c>
      <c r="B331" s="176" t="s">
        <v>674</v>
      </c>
      <c r="C331" s="183" t="s">
        <v>675</v>
      </c>
      <c r="D331" s="177" t="s">
        <v>215</v>
      </c>
      <c r="E331" s="178">
        <v>212</v>
      </c>
      <c r="F331" s="179"/>
      <c r="G331" s="180">
        <f>ROUND(E331*F331,2)</f>
        <v>0</v>
      </c>
      <c r="H331" s="179"/>
      <c r="I331" s="180">
        <f>ROUND(E331*H331,2)</f>
        <v>0</v>
      </c>
      <c r="J331" s="179"/>
      <c r="K331" s="180">
        <f>ROUND(E331*J331,2)</f>
        <v>0</v>
      </c>
      <c r="L331" s="180">
        <v>21</v>
      </c>
      <c r="M331" s="180">
        <f>G331*(1+L331/100)</f>
        <v>0</v>
      </c>
      <c r="N331" s="178">
        <v>6.0000000000000002E-5</v>
      </c>
      <c r="O331" s="178">
        <f>ROUND(E331*N331,2)</f>
        <v>0.01</v>
      </c>
      <c r="P331" s="178">
        <v>0</v>
      </c>
      <c r="Q331" s="178">
        <f>ROUND(E331*P331,2)</f>
        <v>0</v>
      </c>
      <c r="R331" s="180"/>
      <c r="S331" s="180" t="s">
        <v>178</v>
      </c>
      <c r="T331" s="181" t="s">
        <v>217</v>
      </c>
      <c r="U331" s="157">
        <v>0</v>
      </c>
      <c r="V331" s="157">
        <f>ROUND(E331*U331,2)</f>
        <v>0</v>
      </c>
      <c r="W331" s="157"/>
      <c r="X331" s="157" t="s">
        <v>218</v>
      </c>
      <c r="Y331" s="157" t="s">
        <v>174</v>
      </c>
      <c r="Z331" s="147"/>
      <c r="AA331" s="147"/>
      <c r="AB331" s="147"/>
      <c r="AC331" s="147"/>
      <c r="AD331" s="147"/>
      <c r="AE331" s="147"/>
      <c r="AF331" s="147"/>
      <c r="AG331" s="147" t="s">
        <v>676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x14ac:dyDescent="0.2">
      <c r="A332" s="161" t="s">
        <v>166</v>
      </c>
      <c r="B332" s="162" t="s">
        <v>120</v>
      </c>
      <c r="C332" s="182" t="s">
        <v>121</v>
      </c>
      <c r="D332" s="163"/>
      <c r="E332" s="164"/>
      <c r="F332" s="165"/>
      <c r="G332" s="165">
        <f>SUMIF(AG333:AG349,"&lt;&gt;NOR",G333:G349)</f>
        <v>0</v>
      </c>
      <c r="H332" s="165"/>
      <c r="I332" s="165">
        <f>SUM(I333:I349)</f>
        <v>0</v>
      </c>
      <c r="J332" s="165"/>
      <c r="K332" s="165">
        <f>SUM(K333:K349)</f>
        <v>0</v>
      </c>
      <c r="L332" s="165"/>
      <c r="M332" s="165">
        <f>SUM(M333:M349)</f>
        <v>0</v>
      </c>
      <c r="N332" s="164"/>
      <c r="O332" s="164">
        <f>SUM(O333:O349)</f>
        <v>0</v>
      </c>
      <c r="P332" s="164"/>
      <c r="Q332" s="164">
        <f>SUM(Q333:Q349)</f>
        <v>0</v>
      </c>
      <c r="R332" s="165"/>
      <c r="S332" s="165"/>
      <c r="T332" s="166"/>
      <c r="U332" s="160"/>
      <c r="V332" s="160">
        <f>SUM(V333:V349)</f>
        <v>0.06</v>
      </c>
      <c r="W332" s="160"/>
      <c r="X332" s="160"/>
      <c r="Y332" s="160"/>
      <c r="AG332" t="s">
        <v>167</v>
      </c>
    </row>
    <row r="333" spans="1:60" ht="22.5" outlineLevel="1" x14ac:dyDescent="0.2">
      <c r="A333" s="168">
        <v>162</v>
      </c>
      <c r="B333" s="169" t="s">
        <v>677</v>
      </c>
      <c r="C333" s="184" t="s">
        <v>678</v>
      </c>
      <c r="D333" s="170" t="s">
        <v>329</v>
      </c>
      <c r="E333" s="171">
        <v>4.00542</v>
      </c>
      <c r="F333" s="172"/>
      <c r="G333" s="173">
        <f>ROUND(E333*F333,2)</f>
        <v>0</v>
      </c>
      <c r="H333" s="172"/>
      <c r="I333" s="173">
        <f>ROUND(E333*H333,2)</f>
        <v>0</v>
      </c>
      <c r="J333" s="172"/>
      <c r="K333" s="173">
        <f>ROUND(E333*J333,2)</f>
        <v>0</v>
      </c>
      <c r="L333" s="173">
        <v>21</v>
      </c>
      <c r="M333" s="173">
        <f>G333*(1+L333/100)</f>
        <v>0</v>
      </c>
      <c r="N333" s="171">
        <v>0</v>
      </c>
      <c r="O333" s="171">
        <f>ROUND(E333*N333,2)</f>
        <v>0</v>
      </c>
      <c r="P333" s="171">
        <v>0</v>
      </c>
      <c r="Q333" s="171">
        <f>ROUND(E333*P333,2)</f>
        <v>0</v>
      </c>
      <c r="R333" s="173" t="s">
        <v>216</v>
      </c>
      <c r="S333" s="173" t="s">
        <v>178</v>
      </c>
      <c r="T333" s="174" t="s">
        <v>217</v>
      </c>
      <c r="U333" s="157">
        <v>0.01</v>
      </c>
      <c r="V333" s="157">
        <f>ROUND(E333*U333,2)</f>
        <v>0.04</v>
      </c>
      <c r="W333" s="157"/>
      <c r="X333" s="157" t="s">
        <v>679</v>
      </c>
      <c r="Y333" s="157" t="s">
        <v>174</v>
      </c>
      <c r="Z333" s="147"/>
      <c r="AA333" s="147"/>
      <c r="AB333" s="147"/>
      <c r="AC333" s="147"/>
      <c r="AD333" s="147"/>
      <c r="AE333" s="147"/>
      <c r="AF333" s="147"/>
      <c r="AG333" s="147" t="s">
        <v>680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 x14ac:dyDescent="0.2">
      <c r="A334" s="154"/>
      <c r="B334" s="155"/>
      <c r="C334" s="185" t="s">
        <v>681</v>
      </c>
      <c r="D334" s="158"/>
      <c r="E334" s="159"/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197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85" t="s">
        <v>682</v>
      </c>
      <c r="D335" s="158"/>
      <c r="E335" s="159"/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197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85" t="s">
        <v>683</v>
      </c>
      <c r="D336" s="158"/>
      <c r="E336" s="159">
        <v>4.00542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197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ht="22.5" outlineLevel="1" x14ac:dyDescent="0.2">
      <c r="A337" s="168">
        <v>163</v>
      </c>
      <c r="B337" s="169" t="s">
        <v>684</v>
      </c>
      <c r="C337" s="184" t="s">
        <v>685</v>
      </c>
      <c r="D337" s="170" t="s">
        <v>329</v>
      </c>
      <c r="E337" s="171">
        <v>76.102959999999996</v>
      </c>
      <c r="F337" s="172"/>
      <c r="G337" s="173">
        <f>ROUND(E337*F337,2)</f>
        <v>0</v>
      </c>
      <c r="H337" s="172"/>
      <c r="I337" s="173">
        <f>ROUND(E337*H337,2)</f>
        <v>0</v>
      </c>
      <c r="J337" s="172"/>
      <c r="K337" s="173">
        <f>ROUND(E337*J337,2)</f>
        <v>0</v>
      </c>
      <c r="L337" s="173">
        <v>21</v>
      </c>
      <c r="M337" s="173">
        <f>G337*(1+L337/100)</f>
        <v>0</v>
      </c>
      <c r="N337" s="171">
        <v>0</v>
      </c>
      <c r="O337" s="171">
        <f>ROUND(E337*N337,2)</f>
        <v>0</v>
      </c>
      <c r="P337" s="171">
        <v>0</v>
      </c>
      <c r="Q337" s="171">
        <f>ROUND(E337*P337,2)</f>
        <v>0</v>
      </c>
      <c r="R337" s="173" t="s">
        <v>216</v>
      </c>
      <c r="S337" s="173" t="s">
        <v>178</v>
      </c>
      <c r="T337" s="174" t="s">
        <v>217</v>
      </c>
      <c r="U337" s="157">
        <v>0</v>
      </c>
      <c r="V337" s="157">
        <f>ROUND(E337*U337,2)</f>
        <v>0</v>
      </c>
      <c r="W337" s="157"/>
      <c r="X337" s="157" t="s">
        <v>679</v>
      </c>
      <c r="Y337" s="157" t="s">
        <v>174</v>
      </c>
      <c r="Z337" s="147"/>
      <c r="AA337" s="147"/>
      <c r="AB337" s="147"/>
      <c r="AC337" s="147"/>
      <c r="AD337" s="147"/>
      <c r="AE337" s="147"/>
      <c r="AF337" s="147"/>
      <c r="AG337" s="147" t="s">
        <v>680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2" x14ac:dyDescent="0.2">
      <c r="A338" s="154"/>
      <c r="B338" s="155"/>
      <c r="C338" s="185" t="s">
        <v>681</v>
      </c>
      <c r="D338" s="158"/>
      <c r="E338" s="159"/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197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85" t="s">
        <v>682</v>
      </c>
      <c r="D339" s="158"/>
      <c r="E339" s="159"/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197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85" t="s">
        <v>686</v>
      </c>
      <c r="D340" s="158"/>
      <c r="E340" s="159">
        <v>76.102959999999996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197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68">
        <v>164</v>
      </c>
      <c r="B341" s="169" t="s">
        <v>687</v>
      </c>
      <c r="C341" s="184" t="s">
        <v>688</v>
      </c>
      <c r="D341" s="170" t="s">
        <v>329</v>
      </c>
      <c r="E341" s="171">
        <v>4.00542</v>
      </c>
      <c r="F341" s="172"/>
      <c r="G341" s="173">
        <f>ROUND(E341*F341,2)</f>
        <v>0</v>
      </c>
      <c r="H341" s="172"/>
      <c r="I341" s="173">
        <f>ROUND(E341*H341,2)</f>
        <v>0</v>
      </c>
      <c r="J341" s="172"/>
      <c r="K341" s="173">
        <f>ROUND(E341*J341,2)</f>
        <v>0</v>
      </c>
      <c r="L341" s="173">
        <v>21</v>
      </c>
      <c r="M341" s="173">
        <f>G341*(1+L341/100)</f>
        <v>0</v>
      </c>
      <c r="N341" s="171">
        <v>0</v>
      </c>
      <c r="O341" s="171">
        <f>ROUND(E341*N341,2)</f>
        <v>0</v>
      </c>
      <c r="P341" s="171">
        <v>0</v>
      </c>
      <c r="Q341" s="171">
        <f>ROUND(E341*P341,2)</f>
        <v>0</v>
      </c>
      <c r="R341" s="173" t="s">
        <v>402</v>
      </c>
      <c r="S341" s="173" t="s">
        <v>178</v>
      </c>
      <c r="T341" s="174" t="s">
        <v>217</v>
      </c>
      <c r="U341" s="157">
        <v>0</v>
      </c>
      <c r="V341" s="157">
        <f>ROUND(E341*U341,2)</f>
        <v>0</v>
      </c>
      <c r="W341" s="157"/>
      <c r="X341" s="157" t="s">
        <v>679</v>
      </c>
      <c r="Y341" s="157" t="s">
        <v>174</v>
      </c>
      <c r="Z341" s="147"/>
      <c r="AA341" s="147"/>
      <c r="AB341" s="147"/>
      <c r="AC341" s="147"/>
      <c r="AD341" s="147"/>
      <c r="AE341" s="147"/>
      <c r="AF341" s="147"/>
      <c r="AG341" s="147" t="s">
        <v>680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">
      <c r="A342" s="154"/>
      <c r="B342" s="155"/>
      <c r="C342" s="185" t="s">
        <v>681</v>
      </c>
      <c r="D342" s="158"/>
      <c r="E342" s="159"/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197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">
      <c r="A343" s="154"/>
      <c r="B343" s="155"/>
      <c r="C343" s="185" t="s">
        <v>682</v>
      </c>
      <c r="D343" s="158"/>
      <c r="E343" s="159"/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197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85" t="s">
        <v>683</v>
      </c>
      <c r="D344" s="158"/>
      <c r="E344" s="159">
        <v>4.00542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197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68">
        <v>165</v>
      </c>
      <c r="B345" s="169" t="s">
        <v>689</v>
      </c>
      <c r="C345" s="184" t="s">
        <v>690</v>
      </c>
      <c r="D345" s="170" t="s">
        <v>329</v>
      </c>
      <c r="E345" s="171">
        <v>4.00542</v>
      </c>
      <c r="F345" s="172"/>
      <c r="G345" s="173">
        <f>ROUND(E345*F345,2)</f>
        <v>0</v>
      </c>
      <c r="H345" s="172"/>
      <c r="I345" s="173">
        <f>ROUND(E345*H345,2)</f>
        <v>0</v>
      </c>
      <c r="J345" s="172"/>
      <c r="K345" s="173">
        <f>ROUND(E345*J345,2)</f>
        <v>0</v>
      </c>
      <c r="L345" s="173">
        <v>21</v>
      </c>
      <c r="M345" s="173">
        <f>G345*(1+L345/100)</f>
        <v>0</v>
      </c>
      <c r="N345" s="171">
        <v>0</v>
      </c>
      <c r="O345" s="171">
        <f>ROUND(E345*N345,2)</f>
        <v>0</v>
      </c>
      <c r="P345" s="171">
        <v>0</v>
      </c>
      <c r="Q345" s="171">
        <f>ROUND(E345*P345,2)</f>
        <v>0</v>
      </c>
      <c r="R345" s="173" t="s">
        <v>691</v>
      </c>
      <c r="S345" s="173" t="s">
        <v>178</v>
      </c>
      <c r="T345" s="174" t="s">
        <v>217</v>
      </c>
      <c r="U345" s="157">
        <v>6.0000000000000001E-3</v>
      </c>
      <c r="V345" s="157">
        <f>ROUND(E345*U345,2)</f>
        <v>0.02</v>
      </c>
      <c r="W345" s="157"/>
      <c r="X345" s="157" t="s">
        <v>679</v>
      </c>
      <c r="Y345" s="157" t="s">
        <v>174</v>
      </c>
      <c r="Z345" s="147"/>
      <c r="AA345" s="147"/>
      <c r="AB345" s="147"/>
      <c r="AC345" s="147"/>
      <c r="AD345" s="147"/>
      <c r="AE345" s="147"/>
      <c r="AF345" s="147"/>
      <c r="AG345" s="147" t="s">
        <v>680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155"/>
      <c r="C346" s="253" t="s">
        <v>692</v>
      </c>
      <c r="D346" s="254"/>
      <c r="E346" s="254"/>
      <c r="F346" s="254"/>
      <c r="G346" s="254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221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185" t="s">
        <v>681</v>
      </c>
      <c r="D347" s="158"/>
      <c r="E347" s="159"/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197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85" t="s">
        <v>682</v>
      </c>
      <c r="D348" s="158"/>
      <c r="E348" s="159"/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197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85" t="s">
        <v>683</v>
      </c>
      <c r="D349" s="158"/>
      <c r="E349" s="159">
        <v>4.00542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197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x14ac:dyDescent="0.2">
      <c r="A350" s="3"/>
      <c r="B350" s="4"/>
      <c r="C350" s="186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AE350">
        <v>15</v>
      </c>
      <c r="AF350">
        <v>21</v>
      </c>
      <c r="AG350" t="s">
        <v>152</v>
      </c>
    </row>
    <row r="351" spans="1:60" x14ac:dyDescent="0.2">
      <c r="A351" s="150"/>
      <c r="B351" s="151" t="s">
        <v>29</v>
      </c>
      <c r="C351" s="187"/>
      <c r="D351" s="152"/>
      <c r="E351" s="153"/>
      <c r="F351" s="153"/>
      <c r="G351" s="167">
        <f>G8+G95+G101+G111+G143+G146+G148+G172+G178+G189+G198+G295+G316+G330+G332</f>
        <v>0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AE351">
        <f>SUMIF(L7:L349,AE350,G7:G349)</f>
        <v>0</v>
      </c>
      <c r="AF351">
        <f>SUMIF(L7:L349,AF350,G7:G349)</f>
        <v>0</v>
      </c>
      <c r="AG351" t="s">
        <v>210</v>
      </c>
    </row>
    <row r="352" spans="1:60" x14ac:dyDescent="0.2">
      <c r="C352" s="188"/>
      <c r="D352" s="10"/>
      <c r="AG352" t="s">
        <v>211</v>
      </c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60WR4caNmRVmUSj72P+ivlLf1ZrS0zNJjMOWhN3AUbarM3s5cfddY9cVKFdSpzdDp5ohvOtxpu2ovaswdtsOA==" saltValue="3vWIacg8gkGyoGpocCqUpQ==" spinCount="100000" sheet="1" formatRows="0"/>
  <mergeCells count="55">
    <mergeCell ref="C53:G53"/>
    <mergeCell ref="A1:G1"/>
    <mergeCell ref="C2:G2"/>
    <mergeCell ref="C3:G3"/>
    <mergeCell ref="C4:G4"/>
    <mergeCell ref="C10:G10"/>
    <mergeCell ref="C12:G12"/>
    <mergeCell ref="C16:G16"/>
    <mergeCell ref="C29:G29"/>
    <mergeCell ref="C44:G44"/>
    <mergeCell ref="C47:G47"/>
    <mergeCell ref="C51:G51"/>
    <mergeCell ref="C103:G103"/>
    <mergeCell ref="C56:G56"/>
    <mergeCell ref="C58:G58"/>
    <mergeCell ref="C63:G63"/>
    <mergeCell ref="C66:G66"/>
    <mergeCell ref="C72:G72"/>
    <mergeCell ref="C76:G76"/>
    <mergeCell ref="C78:G78"/>
    <mergeCell ref="C83:G83"/>
    <mergeCell ref="C87:G87"/>
    <mergeCell ref="C89:G89"/>
    <mergeCell ref="C97:G97"/>
    <mergeCell ref="C160:G160"/>
    <mergeCell ref="C107:G107"/>
    <mergeCell ref="C113:G113"/>
    <mergeCell ref="C116:G116"/>
    <mergeCell ref="C119:G119"/>
    <mergeCell ref="C121:G121"/>
    <mergeCell ref="C123:G123"/>
    <mergeCell ref="C125:G125"/>
    <mergeCell ref="C127:G127"/>
    <mergeCell ref="C145:G145"/>
    <mergeCell ref="C156:G156"/>
    <mergeCell ref="C158:G158"/>
    <mergeCell ref="C262:G262"/>
    <mergeCell ref="C162:G162"/>
    <mergeCell ref="C164:G164"/>
    <mergeCell ref="C166:G166"/>
    <mergeCell ref="C168:G168"/>
    <mergeCell ref="C171:G171"/>
    <mergeCell ref="C174:G174"/>
    <mergeCell ref="C185:G185"/>
    <mergeCell ref="C194:G194"/>
    <mergeCell ref="C200:G200"/>
    <mergeCell ref="C202:G202"/>
    <mergeCell ref="C239:G239"/>
    <mergeCell ref="C346:G346"/>
    <mergeCell ref="C290:G290"/>
    <mergeCell ref="C298:G298"/>
    <mergeCell ref="C301:G301"/>
    <mergeCell ref="C303:G303"/>
    <mergeCell ref="C312:G312"/>
    <mergeCell ref="C326:G3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44FFD-94D4-4054-9D3C-D7F00CB9924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212</v>
      </c>
      <c r="B1" s="246"/>
      <c r="C1" s="246"/>
      <c r="D1" s="246"/>
      <c r="E1" s="246"/>
      <c r="F1" s="246"/>
      <c r="G1" s="246"/>
      <c r="AG1" t="s">
        <v>138</v>
      </c>
    </row>
    <row r="2" spans="1:60" ht="24.95" customHeight="1" x14ac:dyDescent="0.2">
      <c r="A2" s="139" t="s">
        <v>7</v>
      </c>
      <c r="B2" s="48" t="s">
        <v>43</v>
      </c>
      <c r="C2" s="247" t="s">
        <v>44</v>
      </c>
      <c r="D2" s="248"/>
      <c r="E2" s="248"/>
      <c r="F2" s="248"/>
      <c r="G2" s="249"/>
      <c r="AG2" t="s">
        <v>139</v>
      </c>
    </row>
    <row r="3" spans="1:60" ht="24.95" customHeight="1" x14ac:dyDescent="0.2">
      <c r="A3" s="139" t="s">
        <v>8</v>
      </c>
      <c r="B3" s="48" t="s">
        <v>62</v>
      </c>
      <c r="C3" s="247" t="s">
        <v>63</v>
      </c>
      <c r="D3" s="248"/>
      <c r="E3" s="248"/>
      <c r="F3" s="248"/>
      <c r="G3" s="249"/>
      <c r="AC3" s="120" t="s">
        <v>139</v>
      </c>
      <c r="AG3" t="s">
        <v>142</v>
      </c>
    </row>
    <row r="4" spans="1:60" ht="24.95" customHeight="1" x14ac:dyDescent="0.2">
      <c r="A4" s="140" t="s">
        <v>9</v>
      </c>
      <c r="B4" s="141" t="s">
        <v>66</v>
      </c>
      <c r="C4" s="250" t="s">
        <v>67</v>
      </c>
      <c r="D4" s="251"/>
      <c r="E4" s="251"/>
      <c r="F4" s="251"/>
      <c r="G4" s="252"/>
      <c r="AG4" t="s">
        <v>143</v>
      </c>
    </row>
    <row r="5" spans="1:60" x14ac:dyDescent="0.2">
      <c r="D5" s="10"/>
    </row>
    <row r="6" spans="1:60" ht="38.25" x14ac:dyDescent="0.2">
      <c r="A6" s="143" t="s">
        <v>144</v>
      </c>
      <c r="B6" s="145" t="s">
        <v>145</v>
      </c>
      <c r="C6" s="145" t="s">
        <v>146</v>
      </c>
      <c r="D6" s="144" t="s">
        <v>147</v>
      </c>
      <c r="E6" s="143" t="s">
        <v>148</v>
      </c>
      <c r="F6" s="142" t="s">
        <v>149</v>
      </c>
      <c r="G6" s="143" t="s">
        <v>29</v>
      </c>
      <c r="H6" s="146" t="s">
        <v>30</v>
      </c>
      <c r="I6" s="146" t="s">
        <v>150</v>
      </c>
      <c r="J6" s="146" t="s">
        <v>31</v>
      </c>
      <c r="K6" s="146" t="s">
        <v>151</v>
      </c>
      <c r="L6" s="146" t="s">
        <v>152</v>
      </c>
      <c r="M6" s="146" t="s">
        <v>153</v>
      </c>
      <c r="N6" s="146" t="s">
        <v>154</v>
      </c>
      <c r="O6" s="146" t="s">
        <v>155</v>
      </c>
      <c r="P6" s="146" t="s">
        <v>156</v>
      </c>
      <c r="Q6" s="146" t="s">
        <v>157</v>
      </c>
      <c r="R6" s="146" t="s">
        <v>158</v>
      </c>
      <c r="S6" s="146" t="s">
        <v>159</v>
      </c>
      <c r="T6" s="146" t="s">
        <v>160</v>
      </c>
      <c r="U6" s="146" t="s">
        <v>161</v>
      </c>
      <c r="V6" s="146" t="s">
        <v>162</v>
      </c>
      <c r="W6" s="146" t="s">
        <v>163</v>
      </c>
      <c r="X6" s="146" t="s">
        <v>164</v>
      </c>
      <c r="Y6" s="146" t="s">
        <v>165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166</v>
      </c>
      <c r="B8" s="162" t="s">
        <v>84</v>
      </c>
      <c r="C8" s="182" t="s">
        <v>85</v>
      </c>
      <c r="D8" s="163"/>
      <c r="E8" s="164"/>
      <c r="F8" s="165"/>
      <c r="G8" s="165">
        <f>SUMIF(AG9:AG191,"&lt;&gt;NOR",G9:G191)</f>
        <v>0</v>
      </c>
      <c r="H8" s="165"/>
      <c r="I8" s="165">
        <f>SUM(I9:I191)</f>
        <v>0</v>
      </c>
      <c r="J8" s="165"/>
      <c r="K8" s="165">
        <f>SUM(K9:K191)</f>
        <v>0</v>
      </c>
      <c r="L8" s="165"/>
      <c r="M8" s="165">
        <f>SUM(M9:M191)</f>
        <v>0</v>
      </c>
      <c r="N8" s="164"/>
      <c r="O8" s="164">
        <f>SUM(O9:O191)</f>
        <v>204.51000000000002</v>
      </c>
      <c r="P8" s="164"/>
      <c r="Q8" s="164">
        <f>SUM(Q9:Q191)</f>
        <v>0</v>
      </c>
      <c r="R8" s="165"/>
      <c r="S8" s="165"/>
      <c r="T8" s="166"/>
      <c r="U8" s="160"/>
      <c r="V8" s="160">
        <f>SUM(V9:V191)</f>
        <v>0</v>
      </c>
      <c r="W8" s="160"/>
      <c r="X8" s="160"/>
      <c r="Y8" s="160"/>
      <c r="AG8" t="s">
        <v>167</v>
      </c>
    </row>
    <row r="9" spans="1:60" outlineLevel="1" x14ac:dyDescent="0.2">
      <c r="A9" s="168">
        <v>1</v>
      </c>
      <c r="B9" s="169" t="s">
        <v>222</v>
      </c>
      <c r="C9" s="184" t="s">
        <v>223</v>
      </c>
      <c r="D9" s="170" t="s">
        <v>224</v>
      </c>
      <c r="E9" s="171">
        <v>0.18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 t="s">
        <v>225</v>
      </c>
      <c r="S9" s="173" t="s">
        <v>178</v>
      </c>
      <c r="T9" s="174" t="s">
        <v>217</v>
      </c>
      <c r="U9" s="157">
        <v>0</v>
      </c>
      <c r="V9" s="157">
        <f>ROUND(E9*U9,2)</f>
        <v>0</v>
      </c>
      <c r="W9" s="157"/>
      <c r="X9" s="157" t="s">
        <v>218</v>
      </c>
      <c r="Y9" s="157" t="s">
        <v>174</v>
      </c>
      <c r="Z9" s="147"/>
      <c r="AA9" s="147"/>
      <c r="AB9" s="147"/>
      <c r="AC9" s="147"/>
      <c r="AD9" s="147"/>
      <c r="AE9" s="147"/>
      <c r="AF9" s="147"/>
      <c r="AG9" s="147" t="s">
        <v>219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3" t="s">
        <v>226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221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9" t="str">
        <f>C10</f>
        <v>nebo lesní půdy, s vodorovným přemístěním na hromady v místě upotřebení nebo na dočasné či trvalé skládky se složením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5" t="s">
        <v>693</v>
      </c>
      <c r="D11" s="158"/>
      <c r="E11" s="159">
        <v>0.18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197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8">
        <v>2</v>
      </c>
      <c r="B12" s="169" t="s">
        <v>694</v>
      </c>
      <c r="C12" s="184" t="s">
        <v>695</v>
      </c>
      <c r="D12" s="170" t="s">
        <v>224</v>
      </c>
      <c r="E12" s="171">
        <v>4.0525000000000002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 t="s">
        <v>225</v>
      </c>
      <c r="S12" s="173" t="s">
        <v>178</v>
      </c>
      <c r="T12" s="174" t="s">
        <v>217</v>
      </c>
      <c r="U12" s="157">
        <v>0</v>
      </c>
      <c r="V12" s="157">
        <f>ROUND(E12*U12,2)</f>
        <v>0</v>
      </c>
      <c r="W12" s="157"/>
      <c r="X12" s="157" t="s">
        <v>218</v>
      </c>
      <c r="Y12" s="157" t="s">
        <v>174</v>
      </c>
      <c r="Z12" s="147"/>
      <c r="AA12" s="147"/>
      <c r="AB12" s="147"/>
      <c r="AC12" s="147"/>
      <c r="AD12" s="147"/>
      <c r="AE12" s="147"/>
      <c r="AF12" s="147"/>
      <c r="AG12" s="147" t="s">
        <v>219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53" t="s">
        <v>696</v>
      </c>
      <c r="D13" s="254"/>
      <c r="E13" s="254"/>
      <c r="F13" s="254"/>
      <c r="G13" s="254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221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5" t="s">
        <v>697</v>
      </c>
      <c r="D14" s="158"/>
      <c r="E14" s="159">
        <v>0.42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197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5" t="s">
        <v>698</v>
      </c>
      <c r="D15" s="158"/>
      <c r="E15" s="159">
        <v>0.02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197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5" t="s">
        <v>699</v>
      </c>
      <c r="D16" s="158"/>
      <c r="E16" s="159">
        <v>1.8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197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5" t="s">
        <v>700</v>
      </c>
      <c r="D17" s="158"/>
      <c r="E17" s="159">
        <v>1.82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197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8">
        <v>3</v>
      </c>
      <c r="B18" s="169" t="s">
        <v>701</v>
      </c>
      <c r="C18" s="184" t="s">
        <v>702</v>
      </c>
      <c r="D18" s="170" t="s">
        <v>224</v>
      </c>
      <c r="E18" s="171">
        <v>15.0528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 t="s">
        <v>225</v>
      </c>
      <c r="S18" s="173" t="s">
        <v>178</v>
      </c>
      <c r="T18" s="174" t="s">
        <v>217</v>
      </c>
      <c r="U18" s="157">
        <v>0</v>
      </c>
      <c r="V18" s="157">
        <f>ROUND(E18*U18,2)</f>
        <v>0</v>
      </c>
      <c r="W18" s="157"/>
      <c r="X18" s="157" t="s">
        <v>218</v>
      </c>
      <c r="Y18" s="157" t="s">
        <v>174</v>
      </c>
      <c r="Z18" s="147"/>
      <c r="AA18" s="147"/>
      <c r="AB18" s="147"/>
      <c r="AC18" s="147"/>
      <c r="AD18" s="147"/>
      <c r="AE18" s="147"/>
      <c r="AF18" s="147"/>
      <c r="AG18" s="147" t="s">
        <v>219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2" x14ac:dyDescent="0.2">
      <c r="A19" s="154"/>
      <c r="B19" s="155"/>
      <c r="C19" s="253" t="s">
        <v>703</v>
      </c>
      <c r="D19" s="254"/>
      <c r="E19" s="254"/>
      <c r="F19" s="254"/>
      <c r="G19" s="254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221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89" t="str">
        <f>C19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5" t="s">
        <v>704</v>
      </c>
      <c r="D20" s="158"/>
      <c r="E20" s="159">
        <v>15.05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197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8">
        <v>4</v>
      </c>
      <c r="B21" s="169" t="s">
        <v>705</v>
      </c>
      <c r="C21" s="184" t="s">
        <v>706</v>
      </c>
      <c r="D21" s="170" t="s">
        <v>224</v>
      </c>
      <c r="E21" s="171">
        <v>15.0528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 t="s">
        <v>225</v>
      </c>
      <c r="S21" s="173" t="s">
        <v>178</v>
      </c>
      <c r="T21" s="174" t="s">
        <v>217</v>
      </c>
      <c r="U21" s="157">
        <v>0</v>
      </c>
      <c r="V21" s="157">
        <f>ROUND(E21*U21,2)</f>
        <v>0</v>
      </c>
      <c r="W21" s="157"/>
      <c r="X21" s="157" t="s">
        <v>218</v>
      </c>
      <c r="Y21" s="157" t="s">
        <v>174</v>
      </c>
      <c r="Z21" s="147"/>
      <c r="AA21" s="147"/>
      <c r="AB21" s="147"/>
      <c r="AC21" s="147"/>
      <c r="AD21" s="147"/>
      <c r="AE21" s="147"/>
      <c r="AF21" s="147"/>
      <c r="AG21" s="147" t="s">
        <v>219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2" x14ac:dyDescent="0.2">
      <c r="A22" s="154"/>
      <c r="B22" s="155"/>
      <c r="C22" s="253" t="s">
        <v>703</v>
      </c>
      <c r="D22" s="254"/>
      <c r="E22" s="254"/>
      <c r="F22" s="254"/>
      <c r="G22" s="254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221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89" t="str">
        <f>C22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5" t="s">
        <v>707</v>
      </c>
      <c r="D23" s="158"/>
      <c r="E23" s="159">
        <v>40.39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197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5" t="s">
        <v>708</v>
      </c>
      <c r="D24" s="158"/>
      <c r="E24" s="159">
        <v>-15.05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197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5" t="s">
        <v>709</v>
      </c>
      <c r="D25" s="158"/>
      <c r="E25" s="159">
        <v>-10.29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197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8">
        <v>5</v>
      </c>
      <c r="B26" s="169" t="s">
        <v>710</v>
      </c>
      <c r="C26" s="184" t="s">
        <v>711</v>
      </c>
      <c r="D26" s="170" t="s">
        <v>224</v>
      </c>
      <c r="E26" s="171">
        <v>10.28608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3.5000000000000001E-3</v>
      </c>
      <c r="O26" s="171">
        <f>ROUND(E26*N26,2)</f>
        <v>0.04</v>
      </c>
      <c r="P26" s="171">
        <v>0</v>
      </c>
      <c r="Q26" s="171">
        <f>ROUND(E26*P26,2)</f>
        <v>0</v>
      </c>
      <c r="R26" s="173" t="s">
        <v>225</v>
      </c>
      <c r="S26" s="173" t="s">
        <v>178</v>
      </c>
      <c r="T26" s="174" t="s">
        <v>217</v>
      </c>
      <c r="U26" s="157">
        <v>0</v>
      </c>
      <c r="V26" s="157">
        <f>ROUND(E26*U26,2)</f>
        <v>0</v>
      </c>
      <c r="W26" s="157"/>
      <c r="X26" s="157" t="s">
        <v>218</v>
      </c>
      <c r="Y26" s="157" t="s">
        <v>174</v>
      </c>
      <c r="Z26" s="147"/>
      <c r="AA26" s="147"/>
      <c r="AB26" s="147"/>
      <c r="AC26" s="147"/>
      <c r="AD26" s="147"/>
      <c r="AE26" s="147"/>
      <c r="AF26" s="147"/>
      <c r="AG26" s="147" t="s">
        <v>219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2" x14ac:dyDescent="0.2">
      <c r="A27" s="154"/>
      <c r="B27" s="155"/>
      <c r="C27" s="253" t="s">
        <v>703</v>
      </c>
      <c r="D27" s="254"/>
      <c r="E27" s="254"/>
      <c r="F27" s="254"/>
      <c r="G27" s="254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221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89" t="str">
        <f>C27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5" t="s">
        <v>712</v>
      </c>
      <c r="D28" s="158"/>
      <c r="E28" s="159">
        <v>10.29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197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8">
        <v>6</v>
      </c>
      <c r="B29" s="169" t="s">
        <v>229</v>
      </c>
      <c r="C29" s="184" t="s">
        <v>230</v>
      </c>
      <c r="D29" s="170" t="s">
        <v>224</v>
      </c>
      <c r="E29" s="171">
        <v>193.26345000000001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3" t="s">
        <v>225</v>
      </c>
      <c r="S29" s="173" t="s">
        <v>178</v>
      </c>
      <c r="T29" s="174" t="s">
        <v>217</v>
      </c>
      <c r="U29" s="157">
        <v>0</v>
      </c>
      <c r="V29" s="157">
        <f>ROUND(E29*U29,2)</f>
        <v>0</v>
      </c>
      <c r="W29" s="157"/>
      <c r="X29" s="157" t="s">
        <v>218</v>
      </c>
      <c r="Y29" s="157" t="s">
        <v>174</v>
      </c>
      <c r="Z29" s="147"/>
      <c r="AA29" s="147"/>
      <c r="AB29" s="147"/>
      <c r="AC29" s="147"/>
      <c r="AD29" s="147"/>
      <c r="AE29" s="147"/>
      <c r="AF29" s="147"/>
      <c r="AG29" s="147" t="s">
        <v>219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3.75" outlineLevel="2" x14ac:dyDescent="0.2">
      <c r="A30" s="154"/>
      <c r="B30" s="155"/>
      <c r="C30" s="253" t="s">
        <v>231</v>
      </c>
      <c r="D30" s="254"/>
      <c r="E30" s="254"/>
      <c r="F30" s="254"/>
      <c r="G30" s="254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221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89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5" t="s">
        <v>713</v>
      </c>
      <c r="D31" s="158"/>
      <c r="E31" s="159">
        <v>26.28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197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5" t="s">
        <v>714</v>
      </c>
      <c r="D32" s="158"/>
      <c r="E32" s="159">
        <v>23.16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197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5" t="s">
        <v>715</v>
      </c>
      <c r="D33" s="158"/>
      <c r="E33" s="159">
        <v>21.72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197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5" t="s">
        <v>716</v>
      </c>
      <c r="D34" s="158"/>
      <c r="E34" s="159">
        <v>16.559999999999999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197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5" t="s">
        <v>717</v>
      </c>
      <c r="D35" s="158"/>
      <c r="E35" s="159">
        <v>21.72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197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5" t="s">
        <v>718</v>
      </c>
      <c r="D36" s="158"/>
      <c r="E36" s="159">
        <v>6.48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197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5" t="s">
        <v>719</v>
      </c>
      <c r="D37" s="158"/>
      <c r="E37" s="159">
        <v>4.28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197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5" t="s">
        <v>720</v>
      </c>
      <c r="D38" s="158"/>
      <c r="E38" s="159">
        <v>2.94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197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5" t="s">
        <v>721</v>
      </c>
      <c r="D39" s="158"/>
      <c r="E39" s="159">
        <v>1.51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197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5" t="s">
        <v>722</v>
      </c>
      <c r="D40" s="158"/>
      <c r="E40" s="159">
        <v>6.03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197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5" t="s">
        <v>723</v>
      </c>
      <c r="D41" s="158"/>
      <c r="E41" s="159">
        <v>20.6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197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5" t="s">
        <v>724</v>
      </c>
      <c r="D42" s="158"/>
      <c r="E42" s="159">
        <v>5.03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197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5" t="s">
        <v>725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197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5" t="s">
        <v>726</v>
      </c>
      <c r="D44" s="158"/>
      <c r="E44" s="159">
        <v>7.62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197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5" t="s">
        <v>727</v>
      </c>
      <c r="D45" s="158"/>
      <c r="E45" s="159">
        <v>4.79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197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5" t="s">
        <v>728</v>
      </c>
      <c r="D46" s="158"/>
      <c r="E46" s="159">
        <v>2.7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197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5" t="s">
        <v>729</v>
      </c>
      <c r="D47" s="158"/>
      <c r="E47" s="159">
        <v>7.02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197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5" t="s">
        <v>730</v>
      </c>
      <c r="D48" s="158"/>
      <c r="E48" s="159">
        <v>-11.06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197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5" t="s">
        <v>725</v>
      </c>
      <c r="D49" s="158"/>
      <c r="E49" s="159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197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5" t="s">
        <v>731</v>
      </c>
      <c r="D50" s="158"/>
      <c r="E50" s="159">
        <v>2.7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197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5" t="s">
        <v>732</v>
      </c>
      <c r="D51" s="158"/>
      <c r="E51" s="159">
        <v>6.75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197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5" t="s">
        <v>733</v>
      </c>
      <c r="D52" s="158"/>
      <c r="E52" s="159">
        <v>3.6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197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5" t="s">
        <v>725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197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5" t="s">
        <v>734</v>
      </c>
      <c r="D54" s="158"/>
      <c r="E54" s="159">
        <v>0.28000000000000003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197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5" t="s">
        <v>735</v>
      </c>
      <c r="D55" s="158"/>
      <c r="E55" s="159">
        <v>25.74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197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5" t="s">
        <v>736</v>
      </c>
      <c r="D56" s="158"/>
      <c r="E56" s="159">
        <v>-13.01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197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5" t="s">
        <v>737</v>
      </c>
      <c r="D57" s="158"/>
      <c r="E57" s="159">
        <v>-0.18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197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8">
        <v>7</v>
      </c>
      <c r="B58" s="169" t="s">
        <v>243</v>
      </c>
      <c r="C58" s="184" t="s">
        <v>244</v>
      </c>
      <c r="D58" s="170" t="s">
        <v>224</v>
      </c>
      <c r="E58" s="171">
        <v>133.38916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3" t="s">
        <v>225</v>
      </c>
      <c r="S58" s="173" t="s">
        <v>178</v>
      </c>
      <c r="T58" s="174" t="s">
        <v>217</v>
      </c>
      <c r="U58" s="157">
        <v>0</v>
      </c>
      <c r="V58" s="157">
        <f>ROUND(E58*U58,2)</f>
        <v>0</v>
      </c>
      <c r="W58" s="157"/>
      <c r="X58" s="157" t="s">
        <v>218</v>
      </c>
      <c r="Y58" s="157" t="s">
        <v>174</v>
      </c>
      <c r="Z58" s="147"/>
      <c r="AA58" s="147"/>
      <c r="AB58" s="147"/>
      <c r="AC58" s="147"/>
      <c r="AD58" s="147"/>
      <c r="AE58" s="147"/>
      <c r="AF58" s="147"/>
      <c r="AG58" s="147" t="s">
        <v>219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3.75" outlineLevel="2" x14ac:dyDescent="0.2">
      <c r="A59" s="154"/>
      <c r="B59" s="155"/>
      <c r="C59" s="253" t="s">
        <v>231</v>
      </c>
      <c r="D59" s="254"/>
      <c r="E59" s="254"/>
      <c r="F59" s="254"/>
      <c r="G59" s="254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221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89" t="str">
        <f>C59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5" t="s">
        <v>738</v>
      </c>
      <c r="D60" s="158"/>
      <c r="E60" s="159">
        <v>55.12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197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5" t="s">
        <v>739</v>
      </c>
      <c r="D61" s="158"/>
      <c r="E61" s="159">
        <v>60.29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197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5" t="s">
        <v>740</v>
      </c>
      <c r="D62" s="158"/>
      <c r="E62" s="159">
        <v>51.17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197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5" t="s">
        <v>741</v>
      </c>
      <c r="D63" s="158"/>
      <c r="E63" s="159">
        <v>-32.020000000000003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197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5" t="s">
        <v>742</v>
      </c>
      <c r="D64" s="158"/>
      <c r="E64" s="159">
        <v>26.19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197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5" t="s">
        <v>743</v>
      </c>
      <c r="D65" s="158"/>
      <c r="E65" s="159">
        <v>40.26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197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5" t="s">
        <v>744</v>
      </c>
      <c r="D66" s="158"/>
      <c r="E66" s="159">
        <v>16.98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197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5" t="s">
        <v>745</v>
      </c>
      <c r="D67" s="158"/>
      <c r="E67" s="159">
        <v>4.45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197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5" t="s">
        <v>720</v>
      </c>
      <c r="D68" s="158"/>
      <c r="E68" s="159">
        <v>2.94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197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5" t="s">
        <v>721</v>
      </c>
      <c r="D69" s="158"/>
      <c r="E69" s="159">
        <v>1.51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197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5" t="s">
        <v>722</v>
      </c>
      <c r="D70" s="158"/>
      <c r="E70" s="159">
        <v>6.03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197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5" t="s">
        <v>723</v>
      </c>
      <c r="D71" s="158"/>
      <c r="E71" s="159">
        <v>20.6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197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5" t="s">
        <v>746</v>
      </c>
      <c r="D72" s="158"/>
      <c r="E72" s="159">
        <v>9.68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197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5" t="s">
        <v>726</v>
      </c>
      <c r="D73" s="158"/>
      <c r="E73" s="159">
        <v>7.62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197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5" t="s">
        <v>727</v>
      </c>
      <c r="D74" s="158"/>
      <c r="E74" s="159">
        <v>4.79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197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5" t="s">
        <v>728</v>
      </c>
      <c r="D75" s="158"/>
      <c r="E75" s="159">
        <v>2.7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197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5" t="s">
        <v>747</v>
      </c>
      <c r="D76" s="158"/>
      <c r="E76" s="159">
        <v>8.19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197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5" t="s">
        <v>748</v>
      </c>
      <c r="D77" s="158"/>
      <c r="E77" s="159">
        <v>5.63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197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5" t="s">
        <v>749</v>
      </c>
      <c r="D78" s="158"/>
      <c r="E78" s="159">
        <v>8.5500000000000007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197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5" t="s">
        <v>733</v>
      </c>
      <c r="D79" s="158"/>
      <c r="E79" s="159">
        <v>3.6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197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5" t="s">
        <v>734</v>
      </c>
      <c r="D80" s="158"/>
      <c r="E80" s="159">
        <v>0.28000000000000003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197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5" t="s">
        <v>750</v>
      </c>
      <c r="D81" s="158"/>
      <c r="E81" s="159">
        <v>32.03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197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5" t="s">
        <v>751</v>
      </c>
      <c r="D82" s="158"/>
      <c r="E82" s="159">
        <v>-193.44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197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5" t="s">
        <v>752</v>
      </c>
      <c r="D83" s="158"/>
      <c r="E83" s="159">
        <v>-13.18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197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5" t="s">
        <v>753</v>
      </c>
      <c r="D84" s="158"/>
      <c r="E84" s="159">
        <v>-3.2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197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5" t="s">
        <v>754</v>
      </c>
      <c r="D85" s="158"/>
      <c r="E85" s="159">
        <v>6.63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197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8">
        <v>8</v>
      </c>
      <c r="B86" s="169" t="s">
        <v>755</v>
      </c>
      <c r="C86" s="184" t="s">
        <v>756</v>
      </c>
      <c r="D86" s="170" t="s">
        <v>224</v>
      </c>
      <c r="E86" s="171">
        <v>13.17582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3" t="s">
        <v>225</v>
      </c>
      <c r="S86" s="173" t="s">
        <v>178</v>
      </c>
      <c r="T86" s="174" t="s">
        <v>217</v>
      </c>
      <c r="U86" s="157">
        <v>0</v>
      </c>
      <c r="V86" s="157">
        <f>ROUND(E86*U86,2)</f>
        <v>0</v>
      </c>
      <c r="W86" s="157"/>
      <c r="X86" s="157" t="s">
        <v>218</v>
      </c>
      <c r="Y86" s="157" t="s">
        <v>174</v>
      </c>
      <c r="Z86" s="147"/>
      <c r="AA86" s="147"/>
      <c r="AB86" s="147"/>
      <c r="AC86" s="147"/>
      <c r="AD86" s="147"/>
      <c r="AE86" s="147"/>
      <c r="AF86" s="147"/>
      <c r="AG86" s="147" t="s">
        <v>219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33.75" outlineLevel="2" x14ac:dyDescent="0.2">
      <c r="A87" s="154"/>
      <c r="B87" s="155"/>
      <c r="C87" s="253" t="s">
        <v>231</v>
      </c>
      <c r="D87" s="254"/>
      <c r="E87" s="254"/>
      <c r="F87" s="254"/>
      <c r="G87" s="254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221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89" t="str">
        <f>C87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5" t="s">
        <v>757</v>
      </c>
      <c r="D88" s="158"/>
      <c r="E88" s="159">
        <v>3.55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197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5" t="s">
        <v>758</v>
      </c>
      <c r="D89" s="158"/>
      <c r="E89" s="159">
        <v>2.1800000000000002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197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5" t="s">
        <v>759</v>
      </c>
      <c r="D90" s="158"/>
      <c r="E90" s="159">
        <v>4.0199999999999996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197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5" t="s">
        <v>725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197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5" t="s">
        <v>760</v>
      </c>
      <c r="D92" s="158"/>
      <c r="E92" s="159">
        <v>0.11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197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5" t="s">
        <v>761</v>
      </c>
      <c r="D93" s="158"/>
      <c r="E93" s="159">
        <v>-0.05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197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5" t="s">
        <v>762</v>
      </c>
      <c r="D94" s="158"/>
      <c r="E94" s="159">
        <v>0.23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197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5" t="s">
        <v>725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197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5" t="s">
        <v>763</v>
      </c>
      <c r="D96" s="158"/>
      <c r="E96" s="159">
        <v>6.29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197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5" t="s">
        <v>764</v>
      </c>
      <c r="D97" s="158"/>
      <c r="E97" s="159">
        <v>-3.15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197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8">
        <v>9</v>
      </c>
      <c r="B98" s="169" t="s">
        <v>765</v>
      </c>
      <c r="C98" s="184" t="s">
        <v>766</v>
      </c>
      <c r="D98" s="170" t="s">
        <v>224</v>
      </c>
      <c r="E98" s="171">
        <v>3.1993200000000002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21</v>
      </c>
      <c r="M98" s="173">
        <f>G98*(1+L98/100)</f>
        <v>0</v>
      </c>
      <c r="N98" s="171">
        <v>0</v>
      </c>
      <c r="O98" s="171">
        <f>ROUND(E98*N98,2)</f>
        <v>0</v>
      </c>
      <c r="P98" s="171">
        <v>0</v>
      </c>
      <c r="Q98" s="171">
        <f>ROUND(E98*P98,2)</f>
        <v>0</v>
      </c>
      <c r="R98" s="173" t="s">
        <v>225</v>
      </c>
      <c r="S98" s="173" t="s">
        <v>178</v>
      </c>
      <c r="T98" s="174" t="s">
        <v>217</v>
      </c>
      <c r="U98" s="157">
        <v>0</v>
      </c>
      <c r="V98" s="157">
        <f>ROUND(E98*U98,2)</f>
        <v>0</v>
      </c>
      <c r="W98" s="157"/>
      <c r="X98" s="157" t="s">
        <v>218</v>
      </c>
      <c r="Y98" s="157" t="s">
        <v>174</v>
      </c>
      <c r="Z98" s="147"/>
      <c r="AA98" s="147"/>
      <c r="AB98" s="147"/>
      <c r="AC98" s="147"/>
      <c r="AD98" s="147"/>
      <c r="AE98" s="147"/>
      <c r="AF98" s="147"/>
      <c r="AG98" s="147" t="s">
        <v>219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33.75" outlineLevel="2" x14ac:dyDescent="0.2">
      <c r="A99" s="154"/>
      <c r="B99" s="155"/>
      <c r="C99" s="253" t="s">
        <v>231</v>
      </c>
      <c r="D99" s="254"/>
      <c r="E99" s="254"/>
      <c r="F99" s="254"/>
      <c r="G99" s="254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221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89" t="str">
        <f>C99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5" t="s">
        <v>767</v>
      </c>
      <c r="D100" s="158"/>
      <c r="E100" s="159">
        <v>0.05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197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5" t="s">
        <v>768</v>
      </c>
      <c r="D101" s="158"/>
      <c r="E101" s="159">
        <v>3.15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197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8">
        <v>10</v>
      </c>
      <c r="B102" s="169" t="s">
        <v>769</v>
      </c>
      <c r="C102" s="184" t="s">
        <v>770</v>
      </c>
      <c r="D102" s="170" t="s">
        <v>224</v>
      </c>
      <c r="E102" s="171">
        <v>1.31758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21</v>
      </c>
      <c r="M102" s="173">
        <f>G102*(1+L102/100)</f>
        <v>0</v>
      </c>
      <c r="N102" s="171">
        <v>0</v>
      </c>
      <c r="O102" s="171">
        <f>ROUND(E102*N102,2)</f>
        <v>0</v>
      </c>
      <c r="P102" s="171">
        <v>0</v>
      </c>
      <c r="Q102" s="171">
        <f>ROUND(E102*P102,2)</f>
        <v>0</v>
      </c>
      <c r="R102" s="173" t="s">
        <v>225</v>
      </c>
      <c r="S102" s="173" t="s">
        <v>178</v>
      </c>
      <c r="T102" s="174" t="s">
        <v>217</v>
      </c>
      <c r="U102" s="157">
        <v>0</v>
      </c>
      <c r="V102" s="157">
        <f>ROUND(E102*U102,2)</f>
        <v>0</v>
      </c>
      <c r="W102" s="157"/>
      <c r="X102" s="157" t="s">
        <v>218</v>
      </c>
      <c r="Y102" s="157" t="s">
        <v>174</v>
      </c>
      <c r="Z102" s="147"/>
      <c r="AA102" s="147"/>
      <c r="AB102" s="147"/>
      <c r="AC102" s="147"/>
      <c r="AD102" s="147"/>
      <c r="AE102" s="147"/>
      <c r="AF102" s="147"/>
      <c r="AG102" s="147" t="s">
        <v>219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2" x14ac:dyDescent="0.2">
      <c r="A103" s="154"/>
      <c r="B103" s="155"/>
      <c r="C103" s="253" t="s">
        <v>771</v>
      </c>
      <c r="D103" s="254"/>
      <c r="E103" s="254"/>
      <c r="F103" s="254"/>
      <c r="G103" s="254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221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89" t="str">
        <f>C103</f>
        <v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v>
      </c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5" t="s">
        <v>772</v>
      </c>
      <c r="D104" s="158"/>
      <c r="E104" s="159">
        <v>1.32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197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68">
        <v>11</v>
      </c>
      <c r="B105" s="169" t="s">
        <v>773</v>
      </c>
      <c r="C105" s="184" t="s">
        <v>774</v>
      </c>
      <c r="D105" s="170" t="s">
        <v>224</v>
      </c>
      <c r="E105" s="171">
        <v>0.31992999999999999</v>
      </c>
      <c r="F105" s="172"/>
      <c r="G105" s="173">
        <f>ROUND(E105*F105,2)</f>
        <v>0</v>
      </c>
      <c r="H105" s="172"/>
      <c r="I105" s="173">
        <f>ROUND(E105*H105,2)</f>
        <v>0</v>
      </c>
      <c r="J105" s="172"/>
      <c r="K105" s="173">
        <f>ROUND(E105*J105,2)</f>
        <v>0</v>
      </c>
      <c r="L105" s="173">
        <v>21</v>
      </c>
      <c r="M105" s="173">
        <f>G105*(1+L105/100)</f>
        <v>0</v>
      </c>
      <c r="N105" s="171">
        <v>0</v>
      </c>
      <c r="O105" s="171">
        <f>ROUND(E105*N105,2)</f>
        <v>0</v>
      </c>
      <c r="P105" s="171">
        <v>0</v>
      </c>
      <c r="Q105" s="171">
        <f>ROUND(E105*P105,2)</f>
        <v>0</v>
      </c>
      <c r="R105" s="173" t="s">
        <v>225</v>
      </c>
      <c r="S105" s="173" t="s">
        <v>178</v>
      </c>
      <c r="T105" s="174" t="s">
        <v>217</v>
      </c>
      <c r="U105" s="157">
        <v>0</v>
      </c>
      <c r="V105" s="157">
        <f>ROUND(E105*U105,2)</f>
        <v>0</v>
      </c>
      <c r="W105" s="157"/>
      <c r="X105" s="157" t="s">
        <v>218</v>
      </c>
      <c r="Y105" s="157" t="s">
        <v>174</v>
      </c>
      <c r="Z105" s="147"/>
      <c r="AA105" s="147"/>
      <c r="AB105" s="147"/>
      <c r="AC105" s="147"/>
      <c r="AD105" s="147"/>
      <c r="AE105" s="147"/>
      <c r="AF105" s="147"/>
      <c r="AG105" s="147" t="s">
        <v>219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2" x14ac:dyDescent="0.2">
      <c r="A106" s="154"/>
      <c r="B106" s="155"/>
      <c r="C106" s="253" t="s">
        <v>771</v>
      </c>
      <c r="D106" s="254"/>
      <c r="E106" s="254"/>
      <c r="F106" s="254"/>
      <c r="G106" s="254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221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89" t="str">
        <f>C106</f>
        <v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v>
      </c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5" t="s">
        <v>775</v>
      </c>
      <c r="D107" s="158"/>
      <c r="E107" s="159">
        <v>0.32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197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68">
        <v>12</v>
      </c>
      <c r="B108" s="169" t="s">
        <v>259</v>
      </c>
      <c r="C108" s="184" t="s">
        <v>260</v>
      </c>
      <c r="D108" s="170" t="s">
        <v>261</v>
      </c>
      <c r="E108" s="171">
        <v>140.429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1">
        <v>9.8999999999999999E-4</v>
      </c>
      <c r="O108" s="171">
        <f>ROUND(E108*N108,2)</f>
        <v>0.14000000000000001</v>
      </c>
      <c r="P108" s="171">
        <v>0</v>
      </c>
      <c r="Q108" s="171">
        <f>ROUND(E108*P108,2)</f>
        <v>0</v>
      </c>
      <c r="R108" s="173" t="s">
        <v>225</v>
      </c>
      <c r="S108" s="173" t="s">
        <v>178</v>
      </c>
      <c r="T108" s="174" t="s">
        <v>217</v>
      </c>
      <c r="U108" s="157">
        <v>0</v>
      </c>
      <c r="V108" s="157">
        <f>ROUND(E108*U108,2)</f>
        <v>0</v>
      </c>
      <c r="W108" s="157"/>
      <c r="X108" s="157" t="s">
        <v>218</v>
      </c>
      <c r="Y108" s="157" t="s">
        <v>174</v>
      </c>
      <c r="Z108" s="147"/>
      <c r="AA108" s="147"/>
      <c r="AB108" s="147"/>
      <c r="AC108" s="147"/>
      <c r="AD108" s="147"/>
      <c r="AE108" s="147"/>
      <c r="AF108" s="147"/>
      <c r="AG108" s="147" t="s">
        <v>219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53" t="s">
        <v>262</v>
      </c>
      <c r="D109" s="254"/>
      <c r="E109" s="254"/>
      <c r="F109" s="254"/>
      <c r="G109" s="254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221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5" t="s">
        <v>776</v>
      </c>
      <c r="D110" s="158"/>
      <c r="E110" s="159">
        <v>27.86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197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5" t="s">
        <v>777</v>
      </c>
      <c r="D111" s="158"/>
      <c r="E111" s="159">
        <v>21.83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197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5" t="s">
        <v>778</v>
      </c>
      <c r="D112" s="158"/>
      <c r="E112" s="159">
        <v>20.53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197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5" t="s">
        <v>779</v>
      </c>
      <c r="D113" s="158"/>
      <c r="E113" s="159">
        <v>70.209999999999994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197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68">
        <v>13</v>
      </c>
      <c r="B114" s="169" t="s">
        <v>780</v>
      </c>
      <c r="C114" s="184" t="s">
        <v>781</v>
      </c>
      <c r="D114" s="170" t="s">
        <v>261</v>
      </c>
      <c r="E114" s="171">
        <v>288.755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21</v>
      </c>
      <c r="M114" s="173">
        <f>G114*(1+L114/100)</f>
        <v>0</v>
      </c>
      <c r="N114" s="171">
        <v>8.5999999999999998E-4</v>
      </c>
      <c r="O114" s="171">
        <f>ROUND(E114*N114,2)</f>
        <v>0.25</v>
      </c>
      <c r="P114" s="171">
        <v>0</v>
      </c>
      <c r="Q114" s="171">
        <f>ROUND(E114*P114,2)</f>
        <v>0</v>
      </c>
      <c r="R114" s="173" t="s">
        <v>225</v>
      </c>
      <c r="S114" s="173" t="s">
        <v>178</v>
      </c>
      <c r="T114" s="174" t="s">
        <v>217</v>
      </c>
      <c r="U114" s="157">
        <v>0</v>
      </c>
      <c r="V114" s="157">
        <f>ROUND(E114*U114,2)</f>
        <v>0</v>
      </c>
      <c r="W114" s="157"/>
      <c r="X114" s="157" t="s">
        <v>218</v>
      </c>
      <c r="Y114" s="157" t="s">
        <v>174</v>
      </c>
      <c r="Z114" s="147"/>
      <c r="AA114" s="147"/>
      <c r="AB114" s="147"/>
      <c r="AC114" s="147"/>
      <c r="AD114" s="147"/>
      <c r="AE114" s="147"/>
      <c r="AF114" s="147"/>
      <c r="AG114" s="147" t="s">
        <v>219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53" t="s">
        <v>262</v>
      </c>
      <c r="D115" s="254"/>
      <c r="E115" s="254"/>
      <c r="F115" s="254"/>
      <c r="G115" s="254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221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5" t="s">
        <v>782</v>
      </c>
      <c r="D116" s="158"/>
      <c r="E116" s="159">
        <v>18.07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197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5" t="s">
        <v>783</v>
      </c>
      <c r="D117" s="158"/>
      <c r="E117" s="159">
        <v>50.24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197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5" t="s">
        <v>784</v>
      </c>
      <c r="D118" s="158"/>
      <c r="E118" s="159">
        <v>42.64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197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5" t="s">
        <v>785</v>
      </c>
      <c r="D119" s="158"/>
      <c r="E119" s="159">
        <v>13.02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197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5" t="s">
        <v>786</v>
      </c>
      <c r="D120" s="158"/>
      <c r="E120" s="159">
        <v>14.15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197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5" t="s">
        <v>787</v>
      </c>
      <c r="D121" s="158"/>
      <c r="E121" s="159">
        <v>6.25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197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5" t="s">
        <v>788</v>
      </c>
      <c r="D122" s="158"/>
      <c r="E122" s="159">
        <v>144.38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197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68">
        <v>14</v>
      </c>
      <c r="B123" s="169" t="s">
        <v>265</v>
      </c>
      <c r="C123" s="184" t="s">
        <v>266</v>
      </c>
      <c r="D123" s="170" t="s">
        <v>261</v>
      </c>
      <c r="E123" s="171">
        <v>140.429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1">
        <v>0</v>
      </c>
      <c r="O123" s="171">
        <f>ROUND(E123*N123,2)</f>
        <v>0</v>
      </c>
      <c r="P123" s="171">
        <v>0</v>
      </c>
      <c r="Q123" s="171">
        <f>ROUND(E123*P123,2)</f>
        <v>0</v>
      </c>
      <c r="R123" s="173" t="s">
        <v>225</v>
      </c>
      <c r="S123" s="173" t="s">
        <v>178</v>
      </c>
      <c r="T123" s="174" t="s">
        <v>217</v>
      </c>
      <c r="U123" s="157">
        <v>0</v>
      </c>
      <c r="V123" s="157">
        <f>ROUND(E123*U123,2)</f>
        <v>0</v>
      </c>
      <c r="W123" s="157"/>
      <c r="X123" s="157" t="s">
        <v>218</v>
      </c>
      <c r="Y123" s="157" t="s">
        <v>174</v>
      </c>
      <c r="Z123" s="147"/>
      <c r="AA123" s="147"/>
      <c r="AB123" s="147"/>
      <c r="AC123" s="147"/>
      <c r="AD123" s="147"/>
      <c r="AE123" s="147"/>
      <c r="AF123" s="147"/>
      <c r="AG123" s="147" t="s">
        <v>219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53" t="s">
        <v>267</v>
      </c>
      <c r="D124" s="254"/>
      <c r="E124" s="254"/>
      <c r="F124" s="254"/>
      <c r="G124" s="254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221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68">
        <v>15</v>
      </c>
      <c r="B125" s="169" t="s">
        <v>789</v>
      </c>
      <c r="C125" s="184" t="s">
        <v>790</v>
      </c>
      <c r="D125" s="170" t="s">
        <v>261</v>
      </c>
      <c r="E125" s="171">
        <v>288.755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21</v>
      </c>
      <c r="M125" s="173">
        <f>G125*(1+L125/100)</f>
        <v>0</v>
      </c>
      <c r="N125" s="171">
        <v>0</v>
      </c>
      <c r="O125" s="171">
        <f>ROUND(E125*N125,2)</f>
        <v>0</v>
      </c>
      <c r="P125" s="171">
        <v>0</v>
      </c>
      <c r="Q125" s="171">
        <f>ROUND(E125*P125,2)</f>
        <v>0</v>
      </c>
      <c r="R125" s="173" t="s">
        <v>225</v>
      </c>
      <c r="S125" s="173" t="s">
        <v>178</v>
      </c>
      <c r="T125" s="174" t="s">
        <v>217</v>
      </c>
      <c r="U125" s="157">
        <v>0</v>
      </c>
      <c r="V125" s="157">
        <f>ROUND(E125*U125,2)</f>
        <v>0</v>
      </c>
      <c r="W125" s="157"/>
      <c r="X125" s="157" t="s">
        <v>218</v>
      </c>
      <c r="Y125" s="157" t="s">
        <v>174</v>
      </c>
      <c r="Z125" s="147"/>
      <c r="AA125" s="147"/>
      <c r="AB125" s="147"/>
      <c r="AC125" s="147"/>
      <c r="AD125" s="147"/>
      <c r="AE125" s="147"/>
      <c r="AF125" s="147"/>
      <c r="AG125" s="147" t="s">
        <v>219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253" t="s">
        <v>267</v>
      </c>
      <c r="D126" s="254"/>
      <c r="E126" s="254"/>
      <c r="F126" s="254"/>
      <c r="G126" s="254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221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68">
        <v>16</v>
      </c>
      <c r="B127" s="169" t="s">
        <v>268</v>
      </c>
      <c r="C127" s="184" t="s">
        <v>269</v>
      </c>
      <c r="D127" s="170" t="s">
        <v>224</v>
      </c>
      <c r="E127" s="171">
        <v>193.43190999999999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21</v>
      </c>
      <c r="M127" s="173">
        <f>G127*(1+L127/100)</f>
        <v>0</v>
      </c>
      <c r="N127" s="171">
        <v>0</v>
      </c>
      <c r="O127" s="171">
        <f>ROUND(E127*N127,2)</f>
        <v>0</v>
      </c>
      <c r="P127" s="171">
        <v>0</v>
      </c>
      <c r="Q127" s="171">
        <f>ROUND(E127*P127,2)</f>
        <v>0</v>
      </c>
      <c r="R127" s="173" t="s">
        <v>225</v>
      </c>
      <c r="S127" s="173" t="s">
        <v>178</v>
      </c>
      <c r="T127" s="174" t="s">
        <v>217</v>
      </c>
      <c r="U127" s="157">
        <v>0</v>
      </c>
      <c r="V127" s="157">
        <f>ROUND(E127*U127,2)</f>
        <v>0</v>
      </c>
      <c r="W127" s="157"/>
      <c r="X127" s="157" t="s">
        <v>218</v>
      </c>
      <c r="Y127" s="157" t="s">
        <v>174</v>
      </c>
      <c r="Z127" s="147"/>
      <c r="AA127" s="147"/>
      <c r="AB127" s="147"/>
      <c r="AC127" s="147"/>
      <c r="AD127" s="147"/>
      <c r="AE127" s="147"/>
      <c r="AF127" s="147"/>
      <c r="AG127" s="147" t="s">
        <v>219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253" t="s">
        <v>270</v>
      </c>
      <c r="D128" s="254"/>
      <c r="E128" s="254"/>
      <c r="F128" s="254"/>
      <c r="G128" s="254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221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89" t="str">
        <f>C128</f>
        <v>bez naložení do dopravní nádoby, ale s vyprázdněním dopravní nádoby na hromadu nebo na dopravní prostředek,</v>
      </c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5" t="s">
        <v>791</v>
      </c>
      <c r="D129" s="158"/>
      <c r="E129" s="159">
        <v>30.11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197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5" t="s">
        <v>792</v>
      </c>
      <c r="D130" s="158"/>
      <c r="E130" s="159">
        <v>163.33000000000001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197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68">
        <v>17</v>
      </c>
      <c r="B131" s="169" t="s">
        <v>793</v>
      </c>
      <c r="C131" s="184" t="s">
        <v>794</v>
      </c>
      <c r="D131" s="170" t="s">
        <v>224</v>
      </c>
      <c r="E131" s="171">
        <v>5.2557700000000001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21</v>
      </c>
      <c r="M131" s="173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3" t="s">
        <v>225</v>
      </c>
      <c r="S131" s="173" t="s">
        <v>178</v>
      </c>
      <c r="T131" s="174" t="s">
        <v>217</v>
      </c>
      <c r="U131" s="157">
        <v>0</v>
      </c>
      <c r="V131" s="157">
        <f>ROUND(E131*U131,2)</f>
        <v>0</v>
      </c>
      <c r="W131" s="157"/>
      <c r="X131" s="157" t="s">
        <v>218</v>
      </c>
      <c r="Y131" s="157" t="s">
        <v>174</v>
      </c>
      <c r="Z131" s="147"/>
      <c r="AA131" s="147"/>
      <c r="AB131" s="147"/>
      <c r="AC131" s="147"/>
      <c r="AD131" s="147"/>
      <c r="AE131" s="147"/>
      <c r="AF131" s="147"/>
      <c r="AG131" s="147" t="s">
        <v>219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253" t="s">
        <v>270</v>
      </c>
      <c r="D132" s="254"/>
      <c r="E132" s="254"/>
      <c r="F132" s="254"/>
      <c r="G132" s="254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221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89" t="str">
        <f>C132</f>
        <v>bez naložení do dopravní nádoby, ale s vyprázdněním dopravní nádoby na hromadu nebo na dopravní prostředek,</v>
      </c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5" t="s">
        <v>795</v>
      </c>
      <c r="D133" s="158"/>
      <c r="E133" s="159">
        <v>1.2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197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85" t="s">
        <v>796</v>
      </c>
      <c r="D134" s="158"/>
      <c r="E134" s="159">
        <v>4.05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197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8">
        <v>18</v>
      </c>
      <c r="B135" s="169" t="s">
        <v>797</v>
      </c>
      <c r="C135" s="184" t="s">
        <v>798</v>
      </c>
      <c r="D135" s="170" t="s">
        <v>224</v>
      </c>
      <c r="E135" s="171">
        <v>6.9843000000000002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3" t="s">
        <v>225</v>
      </c>
      <c r="S135" s="173" t="s">
        <v>178</v>
      </c>
      <c r="T135" s="174" t="s">
        <v>217</v>
      </c>
      <c r="U135" s="157">
        <v>0</v>
      </c>
      <c r="V135" s="157">
        <f>ROUND(E135*U135,2)</f>
        <v>0</v>
      </c>
      <c r="W135" s="157"/>
      <c r="X135" s="157" t="s">
        <v>218</v>
      </c>
      <c r="Y135" s="157" t="s">
        <v>174</v>
      </c>
      <c r="Z135" s="147"/>
      <c r="AA135" s="147"/>
      <c r="AB135" s="147"/>
      <c r="AC135" s="147"/>
      <c r="AD135" s="147"/>
      <c r="AE135" s="147"/>
      <c r="AF135" s="147"/>
      <c r="AG135" s="147" t="s">
        <v>219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253" t="s">
        <v>270</v>
      </c>
      <c r="D136" s="254"/>
      <c r="E136" s="254"/>
      <c r="F136" s="254"/>
      <c r="G136" s="254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221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89" t="str">
        <f>C136</f>
        <v>bez naložení do dopravní nádoby, ale s vyprázdněním dopravní nádoby na hromadu nebo na dopravní prostředek,</v>
      </c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5" t="s">
        <v>799</v>
      </c>
      <c r="D137" s="158"/>
      <c r="E137" s="159">
        <v>13.97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197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5" t="s">
        <v>800</v>
      </c>
      <c r="D138" s="158"/>
      <c r="E138" s="159">
        <v>-6.98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197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68">
        <v>19</v>
      </c>
      <c r="B139" s="169" t="s">
        <v>275</v>
      </c>
      <c r="C139" s="184" t="s">
        <v>276</v>
      </c>
      <c r="D139" s="170" t="s">
        <v>224</v>
      </c>
      <c r="E139" s="171">
        <v>165.92153999999999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3" t="s">
        <v>225</v>
      </c>
      <c r="S139" s="173" t="s">
        <v>178</v>
      </c>
      <c r="T139" s="174" t="s">
        <v>217</v>
      </c>
      <c r="U139" s="157">
        <v>0</v>
      </c>
      <c r="V139" s="157">
        <f>ROUND(E139*U139,2)</f>
        <v>0</v>
      </c>
      <c r="W139" s="157"/>
      <c r="X139" s="157" t="s">
        <v>218</v>
      </c>
      <c r="Y139" s="157" t="s">
        <v>174</v>
      </c>
      <c r="Z139" s="147"/>
      <c r="AA139" s="147"/>
      <c r="AB139" s="147"/>
      <c r="AC139" s="147"/>
      <c r="AD139" s="147"/>
      <c r="AE139" s="147"/>
      <c r="AF139" s="147"/>
      <c r="AG139" s="147" t="s">
        <v>219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253" t="s">
        <v>277</v>
      </c>
      <c r="D140" s="254"/>
      <c r="E140" s="254"/>
      <c r="F140" s="254"/>
      <c r="G140" s="254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221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5" t="s">
        <v>801</v>
      </c>
      <c r="D141" s="158"/>
      <c r="E141" s="159">
        <v>33.36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197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5" t="s">
        <v>802</v>
      </c>
      <c r="D142" s="158"/>
      <c r="E142" s="159">
        <v>25.38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197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5" t="s">
        <v>803</v>
      </c>
      <c r="D143" s="158"/>
      <c r="E143" s="159">
        <v>6.75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197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5" t="s">
        <v>804</v>
      </c>
      <c r="D144" s="158"/>
      <c r="E144" s="159">
        <v>5.33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197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5" t="s">
        <v>805</v>
      </c>
      <c r="D145" s="158"/>
      <c r="E145" s="159">
        <v>82.88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197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5" t="s">
        <v>806</v>
      </c>
      <c r="D146" s="158"/>
      <c r="E146" s="159">
        <v>9.74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197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5" t="s">
        <v>807</v>
      </c>
      <c r="D147" s="158"/>
      <c r="E147" s="159">
        <v>0.43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197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5" t="s">
        <v>808</v>
      </c>
      <c r="D148" s="158"/>
      <c r="E148" s="159">
        <v>2.29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197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85" t="s">
        <v>809</v>
      </c>
      <c r="D149" s="158"/>
      <c r="E149" s="159">
        <v>16.13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197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5" t="s">
        <v>810</v>
      </c>
      <c r="D150" s="158"/>
      <c r="E150" s="159">
        <v>-16.38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197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68">
        <v>20</v>
      </c>
      <c r="B151" s="169" t="s">
        <v>811</v>
      </c>
      <c r="C151" s="184" t="s">
        <v>812</v>
      </c>
      <c r="D151" s="170" t="s">
        <v>224</v>
      </c>
      <c r="E151" s="171">
        <v>20.42764</v>
      </c>
      <c r="F151" s="172"/>
      <c r="G151" s="173">
        <f>ROUND(E151*F151,2)</f>
        <v>0</v>
      </c>
      <c r="H151" s="172"/>
      <c r="I151" s="173">
        <f>ROUND(E151*H151,2)</f>
        <v>0</v>
      </c>
      <c r="J151" s="172"/>
      <c r="K151" s="173">
        <f>ROUND(E151*J151,2)</f>
        <v>0</v>
      </c>
      <c r="L151" s="173">
        <v>21</v>
      </c>
      <c r="M151" s="173">
        <f>G151*(1+L151/100)</f>
        <v>0</v>
      </c>
      <c r="N151" s="171">
        <v>0</v>
      </c>
      <c r="O151" s="171">
        <f>ROUND(E151*N151,2)</f>
        <v>0</v>
      </c>
      <c r="P151" s="171">
        <v>0</v>
      </c>
      <c r="Q151" s="171">
        <f>ROUND(E151*P151,2)</f>
        <v>0</v>
      </c>
      <c r="R151" s="173" t="s">
        <v>225</v>
      </c>
      <c r="S151" s="173" t="s">
        <v>178</v>
      </c>
      <c r="T151" s="174" t="s">
        <v>217</v>
      </c>
      <c r="U151" s="157">
        <v>0</v>
      </c>
      <c r="V151" s="157">
        <f>ROUND(E151*U151,2)</f>
        <v>0</v>
      </c>
      <c r="W151" s="157"/>
      <c r="X151" s="157" t="s">
        <v>218</v>
      </c>
      <c r="Y151" s="157" t="s">
        <v>174</v>
      </c>
      <c r="Z151" s="147"/>
      <c r="AA151" s="147"/>
      <c r="AB151" s="147"/>
      <c r="AC151" s="147"/>
      <c r="AD151" s="147"/>
      <c r="AE151" s="147"/>
      <c r="AF151" s="147"/>
      <c r="AG151" s="147" t="s">
        <v>219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253" t="s">
        <v>277</v>
      </c>
      <c r="D152" s="254"/>
      <c r="E152" s="254"/>
      <c r="F152" s="254"/>
      <c r="G152" s="254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221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85" t="s">
        <v>813</v>
      </c>
      <c r="D153" s="158"/>
      <c r="E153" s="159">
        <v>16.38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197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5" t="s">
        <v>796</v>
      </c>
      <c r="D154" s="158"/>
      <c r="E154" s="159">
        <v>4.05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197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68">
        <v>21</v>
      </c>
      <c r="B155" s="169" t="s">
        <v>281</v>
      </c>
      <c r="C155" s="184" t="s">
        <v>282</v>
      </c>
      <c r="D155" s="170" t="s">
        <v>224</v>
      </c>
      <c r="E155" s="171">
        <v>1659.2154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21</v>
      </c>
      <c r="M155" s="173">
        <f>G155*(1+L155/100)</f>
        <v>0</v>
      </c>
      <c r="N155" s="171">
        <v>0</v>
      </c>
      <c r="O155" s="171">
        <f>ROUND(E155*N155,2)</f>
        <v>0</v>
      </c>
      <c r="P155" s="171">
        <v>0</v>
      </c>
      <c r="Q155" s="171">
        <f>ROUND(E155*P155,2)</f>
        <v>0</v>
      </c>
      <c r="R155" s="173" t="s">
        <v>225</v>
      </c>
      <c r="S155" s="173" t="s">
        <v>178</v>
      </c>
      <c r="T155" s="174" t="s">
        <v>217</v>
      </c>
      <c r="U155" s="157">
        <v>0</v>
      </c>
      <c r="V155" s="157">
        <f>ROUND(E155*U155,2)</f>
        <v>0</v>
      </c>
      <c r="W155" s="157"/>
      <c r="X155" s="157" t="s">
        <v>218</v>
      </c>
      <c r="Y155" s="157" t="s">
        <v>174</v>
      </c>
      <c r="Z155" s="147"/>
      <c r="AA155" s="147"/>
      <c r="AB155" s="147"/>
      <c r="AC155" s="147"/>
      <c r="AD155" s="147"/>
      <c r="AE155" s="147"/>
      <c r="AF155" s="147"/>
      <c r="AG155" s="147" t="s">
        <v>219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253" t="s">
        <v>277</v>
      </c>
      <c r="D156" s="254"/>
      <c r="E156" s="254"/>
      <c r="F156" s="254"/>
      <c r="G156" s="254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221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5" t="s">
        <v>814</v>
      </c>
      <c r="D157" s="158"/>
      <c r="E157" s="159">
        <v>1659.22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197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68">
        <v>22</v>
      </c>
      <c r="B158" s="169" t="s">
        <v>815</v>
      </c>
      <c r="C158" s="184" t="s">
        <v>816</v>
      </c>
      <c r="D158" s="170" t="s">
        <v>224</v>
      </c>
      <c r="E158" s="171">
        <v>204.2764</v>
      </c>
      <c r="F158" s="172"/>
      <c r="G158" s="173">
        <f>ROUND(E158*F158,2)</f>
        <v>0</v>
      </c>
      <c r="H158" s="172"/>
      <c r="I158" s="173">
        <f>ROUND(E158*H158,2)</f>
        <v>0</v>
      </c>
      <c r="J158" s="172"/>
      <c r="K158" s="173">
        <f>ROUND(E158*J158,2)</f>
        <v>0</v>
      </c>
      <c r="L158" s="173">
        <v>21</v>
      </c>
      <c r="M158" s="173">
        <f>G158*(1+L158/100)</f>
        <v>0</v>
      </c>
      <c r="N158" s="171">
        <v>0</v>
      </c>
      <c r="O158" s="171">
        <f>ROUND(E158*N158,2)</f>
        <v>0</v>
      </c>
      <c r="P158" s="171">
        <v>0</v>
      </c>
      <c r="Q158" s="171">
        <f>ROUND(E158*P158,2)</f>
        <v>0</v>
      </c>
      <c r="R158" s="173" t="s">
        <v>225</v>
      </c>
      <c r="S158" s="173" t="s">
        <v>178</v>
      </c>
      <c r="T158" s="174" t="s">
        <v>217</v>
      </c>
      <c r="U158" s="157">
        <v>0</v>
      </c>
      <c r="V158" s="157">
        <f>ROUND(E158*U158,2)</f>
        <v>0</v>
      </c>
      <c r="W158" s="157"/>
      <c r="X158" s="157" t="s">
        <v>218</v>
      </c>
      <c r="Y158" s="157" t="s">
        <v>174</v>
      </c>
      <c r="Z158" s="147"/>
      <c r="AA158" s="147"/>
      <c r="AB158" s="147"/>
      <c r="AC158" s="147"/>
      <c r="AD158" s="147"/>
      <c r="AE158" s="147"/>
      <c r="AF158" s="147"/>
      <c r="AG158" s="147" t="s">
        <v>219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253" t="s">
        <v>277</v>
      </c>
      <c r="D159" s="254"/>
      <c r="E159" s="254"/>
      <c r="F159" s="254"/>
      <c r="G159" s="254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221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85" t="s">
        <v>817</v>
      </c>
      <c r="D160" s="158"/>
      <c r="E160" s="159">
        <v>163.75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197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85" t="s">
        <v>818</v>
      </c>
      <c r="D161" s="158"/>
      <c r="E161" s="159">
        <v>40.520000000000003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197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68">
        <v>23</v>
      </c>
      <c r="B162" s="169" t="s">
        <v>291</v>
      </c>
      <c r="C162" s="184" t="s">
        <v>292</v>
      </c>
      <c r="D162" s="170" t="s">
        <v>224</v>
      </c>
      <c r="E162" s="171">
        <v>186.34917999999999</v>
      </c>
      <c r="F162" s="172"/>
      <c r="G162" s="173">
        <f>ROUND(E162*F162,2)</f>
        <v>0</v>
      </c>
      <c r="H162" s="172"/>
      <c r="I162" s="173">
        <f>ROUND(E162*H162,2)</f>
        <v>0</v>
      </c>
      <c r="J162" s="172"/>
      <c r="K162" s="173">
        <f>ROUND(E162*J162,2)</f>
        <v>0</v>
      </c>
      <c r="L162" s="173">
        <v>21</v>
      </c>
      <c r="M162" s="173">
        <f>G162*(1+L162/100)</f>
        <v>0</v>
      </c>
      <c r="N162" s="171">
        <v>0</v>
      </c>
      <c r="O162" s="171">
        <f>ROUND(E162*N162,2)</f>
        <v>0</v>
      </c>
      <c r="P162" s="171">
        <v>0</v>
      </c>
      <c r="Q162" s="171">
        <f>ROUND(E162*P162,2)</f>
        <v>0</v>
      </c>
      <c r="R162" s="173" t="s">
        <v>225</v>
      </c>
      <c r="S162" s="173" t="s">
        <v>178</v>
      </c>
      <c r="T162" s="174" t="s">
        <v>217</v>
      </c>
      <c r="U162" s="157">
        <v>0</v>
      </c>
      <c r="V162" s="157">
        <f>ROUND(E162*U162,2)</f>
        <v>0</v>
      </c>
      <c r="W162" s="157"/>
      <c r="X162" s="157" t="s">
        <v>218</v>
      </c>
      <c r="Y162" s="157" t="s">
        <v>174</v>
      </c>
      <c r="Z162" s="147"/>
      <c r="AA162" s="147"/>
      <c r="AB162" s="147"/>
      <c r="AC162" s="147"/>
      <c r="AD162" s="147"/>
      <c r="AE162" s="147"/>
      <c r="AF162" s="147"/>
      <c r="AG162" s="147" t="s">
        <v>219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85" t="s">
        <v>819</v>
      </c>
      <c r="D163" s="158"/>
      <c r="E163" s="159">
        <v>182.3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197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5" t="s">
        <v>796</v>
      </c>
      <c r="D164" s="158"/>
      <c r="E164" s="159">
        <v>4.05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197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68">
        <v>24</v>
      </c>
      <c r="B165" s="169" t="s">
        <v>293</v>
      </c>
      <c r="C165" s="184" t="s">
        <v>294</v>
      </c>
      <c r="D165" s="170" t="s">
        <v>224</v>
      </c>
      <c r="E165" s="171">
        <v>201.12275</v>
      </c>
      <c r="F165" s="172"/>
      <c r="G165" s="173">
        <f>ROUND(E165*F165,2)</f>
        <v>0</v>
      </c>
      <c r="H165" s="172"/>
      <c r="I165" s="173">
        <f>ROUND(E165*H165,2)</f>
        <v>0</v>
      </c>
      <c r="J165" s="172"/>
      <c r="K165" s="173">
        <f>ROUND(E165*J165,2)</f>
        <v>0</v>
      </c>
      <c r="L165" s="173">
        <v>21</v>
      </c>
      <c r="M165" s="173">
        <f>G165*(1+L165/100)</f>
        <v>0</v>
      </c>
      <c r="N165" s="171">
        <v>0</v>
      </c>
      <c r="O165" s="171">
        <f>ROUND(E165*N165,2)</f>
        <v>0</v>
      </c>
      <c r="P165" s="171">
        <v>0</v>
      </c>
      <c r="Q165" s="171">
        <f>ROUND(E165*P165,2)</f>
        <v>0</v>
      </c>
      <c r="R165" s="173" t="s">
        <v>225</v>
      </c>
      <c r="S165" s="173" t="s">
        <v>178</v>
      </c>
      <c r="T165" s="174" t="s">
        <v>217</v>
      </c>
      <c r="U165" s="157">
        <v>0</v>
      </c>
      <c r="V165" s="157">
        <f>ROUND(E165*U165,2)</f>
        <v>0</v>
      </c>
      <c r="W165" s="157"/>
      <c r="X165" s="157" t="s">
        <v>218</v>
      </c>
      <c r="Y165" s="157" t="s">
        <v>174</v>
      </c>
      <c r="Z165" s="147"/>
      <c r="AA165" s="147"/>
      <c r="AB165" s="147"/>
      <c r="AC165" s="147"/>
      <c r="AD165" s="147"/>
      <c r="AE165" s="147"/>
      <c r="AF165" s="147"/>
      <c r="AG165" s="147" t="s">
        <v>219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253" t="s">
        <v>295</v>
      </c>
      <c r="D166" s="254"/>
      <c r="E166" s="254"/>
      <c r="F166" s="254"/>
      <c r="G166" s="254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221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85" t="s">
        <v>820</v>
      </c>
      <c r="D167" s="158"/>
      <c r="E167" s="159">
        <v>40.39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197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5" t="s">
        <v>821</v>
      </c>
      <c r="D168" s="158"/>
      <c r="E168" s="159">
        <v>343.03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197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5" t="s">
        <v>822</v>
      </c>
      <c r="D169" s="158"/>
      <c r="E169" s="159">
        <v>-182.3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197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68">
        <v>25</v>
      </c>
      <c r="B170" s="169" t="s">
        <v>300</v>
      </c>
      <c r="C170" s="184" t="s">
        <v>301</v>
      </c>
      <c r="D170" s="170" t="s">
        <v>224</v>
      </c>
      <c r="E170" s="171">
        <v>118.85592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21</v>
      </c>
      <c r="M170" s="173">
        <f>G170*(1+L170/100)</f>
        <v>0</v>
      </c>
      <c r="N170" s="171">
        <v>0</v>
      </c>
      <c r="O170" s="171">
        <f>ROUND(E170*N170,2)</f>
        <v>0</v>
      </c>
      <c r="P170" s="171">
        <v>0</v>
      </c>
      <c r="Q170" s="171">
        <f>ROUND(E170*P170,2)</f>
        <v>0</v>
      </c>
      <c r="R170" s="173" t="s">
        <v>225</v>
      </c>
      <c r="S170" s="173" t="s">
        <v>178</v>
      </c>
      <c r="T170" s="174" t="s">
        <v>217</v>
      </c>
      <c r="U170" s="157">
        <v>0</v>
      </c>
      <c r="V170" s="157">
        <f>ROUND(E170*U170,2)</f>
        <v>0</v>
      </c>
      <c r="W170" s="157"/>
      <c r="X170" s="157" t="s">
        <v>218</v>
      </c>
      <c r="Y170" s="157" t="s">
        <v>174</v>
      </c>
      <c r="Z170" s="147"/>
      <c r="AA170" s="147"/>
      <c r="AB170" s="147"/>
      <c r="AC170" s="147"/>
      <c r="AD170" s="147"/>
      <c r="AE170" s="147"/>
      <c r="AF170" s="147"/>
      <c r="AG170" s="147" t="s">
        <v>219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2.5" outlineLevel="2" x14ac:dyDescent="0.2">
      <c r="A171" s="154"/>
      <c r="B171" s="155"/>
      <c r="C171" s="253" t="s">
        <v>302</v>
      </c>
      <c r="D171" s="254"/>
      <c r="E171" s="254"/>
      <c r="F171" s="254"/>
      <c r="G171" s="254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221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89" t="str">
        <f>C171</f>
        <v>sypaninou z vhodných hornin tř. 1 - 4 nebo materiálem připraveným podél výkopu ve vzdálenosti do 3 m od jeho kraje, pro jakoukoliv hloubku výkopu a jakoukoliv míru zhutnění,</v>
      </c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85" t="s">
        <v>823</v>
      </c>
      <c r="D172" s="158"/>
      <c r="E172" s="159">
        <v>26.08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197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5" t="s">
        <v>824</v>
      </c>
      <c r="D173" s="158"/>
      <c r="E173" s="159">
        <v>19.670000000000002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197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85" t="s">
        <v>825</v>
      </c>
      <c r="D174" s="158"/>
      <c r="E174" s="159">
        <v>5.23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197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5" t="s">
        <v>826</v>
      </c>
      <c r="D175" s="158"/>
      <c r="E175" s="159">
        <v>4.1100000000000003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197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85" t="s">
        <v>827</v>
      </c>
      <c r="D176" s="158"/>
      <c r="E176" s="159">
        <v>63.77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197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68">
        <v>26</v>
      </c>
      <c r="B177" s="169" t="s">
        <v>306</v>
      </c>
      <c r="C177" s="184" t="s">
        <v>307</v>
      </c>
      <c r="D177" s="170" t="s">
        <v>261</v>
      </c>
      <c r="E177" s="171">
        <v>1.8</v>
      </c>
      <c r="F177" s="172"/>
      <c r="G177" s="173">
        <f>ROUND(E177*F177,2)</f>
        <v>0</v>
      </c>
      <c r="H177" s="172"/>
      <c r="I177" s="173">
        <f>ROUND(E177*H177,2)</f>
        <v>0</v>
      </c>
      <c r="J177" s="172"/>
      <c r="K177" s="173">
        <f>ROUND(E177*J177,2)</f>
        <v>0</v>
      </c>
      <c r="L177" s="173">
        <v>21</v>
      </c>
      <c r="M177" s="173">
        <f>G177*(1+L177/100)</f>
        <v>0</v>
      </c>
      <c r="N177" s="171">
        <v>0</v>
      </c>
      <c r="O177" s="171">
        <f>ROUND(E177*N177,2)</f>
        <v>0</v>
      </c>
      <c r="P177" s="171">
        <v>0</v>
      </c>
      <c r="Q177" s="171">
        <f>ROUND(E177*P177,2)</f>
        <v>0</v>
      </c>
      <c r="R177" s="173" t="s">
        <v>308</v>
      </c>
      <c r="S177" s="173" t="s">
        <v>178</v>
      </c>
      <c r="T177" s="174" t="s">
        <v>217</v>
      </c>
      <c r="U177" s="157">
        <v>0</v>
      </c>
      <c r="V177" s="157">
        <f>ROUND(E177*U177,2)</f>
        <v>0</v>
      </c>
      <c r="W177" s="157"/>
      <c r="X177" s="157" t="s">
        <v>218</v>
      </c>
      <c r="Y177" s="157" t="s">
        <v>174</v>
      </c>
      <c r="Z177" s="147"/>
      <c r="AA177" s="147"/>
      <c r="AB177" s="147"/>
      <c r="AC177" s="147"/>
      <c r="AD177" s="147"/>
      <c r="AE177" s="147"/>
      <c r="AF177" s="147"/>
      <c r="AG177" s="147" t="s">
        <v>219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53" t="s">
        <v>309</v>
      </c>
      <c r="D178" s="254"/>
      <c r="E178" s="254"/>
      <c r="F178" s="254"/>
      <c r="G178" s="254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221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85" t="s">
        <v>828</v>
      </c>
      <c r="D179" s="158"/>
      <c r="E179" s="159">
        <v>1.8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197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68">
        <v>27</v>
      </c>
      <c r="B180" s="169" t="s">
        <v>312</v>
      </c>
      <c r="C180" s="184" t="s">
        <v>313</v>
      </c>
      <c r="D180" s="170" t="s">
        <v>261</v>
      </c>
      <c r="E180" s="171">
        <v>1.8</v>
      </c>
      <c r="F180" s="172"/>
      <c r="G180" s="173">
        <f>ROUND(E180*F180,2)</f>
        <v>0</v>
      </c>
      <c r="H180" s="172"/>
      <c r="I180" s="173">
        <f>ROUND(E180*H180,2)</f>
        <v>0</v>
      </c>
      <c r="J180" s="172"/>
      <c r="K180" s="173">
        <f>ROUND(E180*J180,2)</f>
        <v>0</v>
      </c>
      <c r="L180" s="173">
        <v>21</v>
      </c>
      <c r="M180" s="173">
        <f>G180*(1+L180/100)</f>
        <v>0</v>
      </c>
      <c r="N180" s="171">
        <v>0</v>
      </c>
      <c r="O180" s="171">
        <f>ROUND(E180*N180,2)</f>
        <v>0</v>
      </c>
      <c r="P180" s="171">
        <v>0</v>
      </c>
      <c r="Q180" s="171">
        <f>ROUND(E180*P180,2)</f>
        <v>0</v>
      </c>
      <c r="R180" s="173" t="s">
        <v>225</v>
      </c>
      <c r="S180" s="173" t="s">
        <v>178</v>
      </c>
      <c r="T180" s="174" t="s">
        <v>217</v>
      </c>
      <c r="U180" s="157">
        <v>0</v>
      </c>
      <c r="V180" s="157">
        <f>ROUND(E180*U180,2)</f>
        <v>0</v>
      </c>
      <c r="W180" s="157"/>
      <c r="X180" s="157" t="s">
        <v>218</v>
      </c>
      <c r="Y180" s="157" t="s">
        <v>174</v>
      </c>
      <c r="Z180" s="147"/>
      <c r="AA180" s="147"/>
      <c r="AB180" s="147"/>
      <c r="AC180" s="147"/>
      <c r="AD180" s="147"/>
      <c r="AE180" s="147"/>
      <c r="AF180" s="147"/>
      <c r="AG180" s="147" t="s">
        <v>219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253" t="s">
        <v>314</v>
      </c>
      <c r="D181" s="254"/>
      <c r="E181" s="254"/>
      <c r="F181" s="254"/>
      <c r="G181" s="254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221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68">
        <v>28</v>
      </c>
      <c r="B182" s="169" t="s">
        <v>315</v>
      </c>
      <c r="C182" s="184" t="s">
        <v>316</v>
      </c>
      <c r="D182" s="170" t="s">
        <v>261</v>
      </c>
      <c r="E182" s="171">
        <v>1.8</v>
      </c>
      <c r="F182" s="172"/>
      <c r="G182" s="173">
        <f>ROUND(E182*F182,2)</f>
        <v>0</v>
      </c>
      <c r="H182" s="172"/>
      <c r="I182" s="173">
        <f>ROUND(E182*H182,2)</f>
        <v>0</v>
      </c>
      <c r="J182" s="172"/>
      <c r="K182" s="173">
        <f>ROUND(E182*J182,2)</f>
        <v>0</v>
      </c>
      <c r="L182" s="173">
        <v>21</v>
      </c>
      <c r="M182" s="173">
        <f>G182*(1+L182/100)</f>
        <v>0</v>
      </c>
      <c r="N182" s="171">
        <v>0</v>
      </c>
      <c r="O182" s="171">
        <f>ROUND(E182*N182,2)</f>
        <v>0</v>
      </c>
      <c r="P182" s="171">
        <v>0</v>
      </c>
      <c r="Q182" s="171">
        <f>ROUND(E182*P182,2)</f>
        <v>0</v>
      </c>
      <c r="R182" s="173" t="s">
        <v>225</v>
      </c>
      <c r="S182" s="173" t="s">
        <v>178</v>
      </c>
      <c r="T182" s="174" t="s">
        <v>217</v>
      </c>
      <c r="U182" s="157">
        <v>0</v>
      </c>
      <c r="V182" s="157">
        <f>ROUND(E182*U182,2)</f>
        <v>0</v>
      </c>
      <c r="W182" s="157"/>
      <c r="X182" s="157" t="s">
        <v>218</v>
      </c>
      <c r="Y182" s="157" t="s">
        <v>174</v>
      </c>
      <c r="Z182" s="147"/>
      <c r="AA182" s="147"/>
      <c r="AB182" s="147"/>
      <c r="AC182" s="147"/>
      <c r="AD182" s="147"/>
      <c r="AE182" s="147"/>
      <c r="AF182" s="147"/>
      <c r="AG182" s="147" t="s">
        <v>219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2" x14ac:dyDescent="0.2">
      <c r="A183" s="154"/>
      <c r="B183" s="155"/>
      <c r="C183" s="253" t="s">
        <v>317</v>
      </c>
      <c r="D183" s="254"/>
      <c r="E183" s="254"/>
      <c r="F183" s="254"/>
      <c r="G183" s="254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221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89" t="str">
        <f>C183</f>
        <v>s případným nutným přemístěním hromad nebo dočasných skládek na místo potřeby ze vzdálenosti do 30 m, v rovině nebo ve svahu do 1 : 5,</v>
      </c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5">
        <v>29</v>
      </c>
      <c r="B184" s="176" t="s">
        <v>318</v>
      </c>
      <c r="C184" s="183" t="s">
        <v>319</v>
      </c>
      <c r="D184" s="177" t="s">
        <v>224</v>
      </c>
      <c r="E184" s="178">
        <v>165.92153999999999</v>
      </c>
      <c r="F184" s="179"/>
      <c r="G184" s="180">
        <f>ROUND(E184*F184,2)</f>
        <v>0</v>
      </c>
      <c r="H184" s="179"/>
      <c r="I184" s="180">
        <f>ROUND(E184*H184,2)</f>
        <v>0</v>
      </c>
      <c r="J184" s="179"/>
      <c r="K184" s="180">
        <f>ROUND(E184*J184,2)</f>
        <v>0</v>
      </c>
      <c r="L184" s="180">
        <v>21</v>
      </c>
      <c r="M184" s="180">
        <f>G184*(1+L184/100)</f>
        <v>0</v>
      </c>
      <c r="N184" s="178">
        <v>0</v>
      </c>
      <c r="O184" s="178">
        <f>ROUND(E184*N184,2)</f>
        <v>0</v>
      </c>
      <c r="P184" s="178">
        <v>0</v>
      </c>
      <c r="Q184" s="178">
        <f>ROUND(E184*P184,2)</f>
        <v>0</v>
      </c>
      <c r="R184" s="180" t="s">
        <v>225</v>
      </c>
      <c r="S184" s="180" t="s">
        <v>178</v>
      </c>
      <c r="T184" s="181" t="s">
        <v>217</v>
      </c>
      <c r="U184" s="157">
        <v>0</v>
      </c>
      <c r="V184" s="157">
        <f>ROUND(E184*U184,2)</f>
        <v>0</v>
      </c>
      <c r="W184" s="157"/>
      <c r="X184" s="157" t="s">
        <v>218</v>
      </c>
      <c r="Y184" s="157" t="s">
        <v>174</v>
      </c>
      <c r="Z184" s="147"/>
      <c r="AA184" s="147"/>
      <c r="AB184" s="147"/>
      <c r="AC184" s="147"/>
      <c r="AD184" s="147"/>
      <c r="AE184" s="147"/>
      <c r="AF184" s="147"/>
      <c r="AG184" s="147" t="s">
        <v>219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5">
        <v>30</v>
      </c>
      <c r="B185" s="176" t="s">
        <v>829</v>
      </c>
      <c r="C185" s="183" t="s">
        <v>830</v>
      </c>
      <c r="D185" s="177" t="s">
        <v>224</v>
      </c>
      <c r="E185" s="178">
        <v>16.375139999999998</v>
      </c>
      <c r="F185" s="179"/>
      <c r="G185" s="180">
        <f>ROUND(E185*F185,2)</f>
        <v>0</v>
      </c>
      <c r="H185" s="179"/>
      <c r="I185" s="180">
        <f>ROUND(E185*H185,2)</f>
        <v>0</v>
      </c>
      <c r="J185" s="179"/>
      <c r="K185" s="180">
        <f>ROUND(E185*J185,2)</f>
        <v>0</v>
      </c>
      <c r="L185" s="180">
        <v>21</v>
      </c>
      <c r="M185" s="180">
        <f>G185*(1+L185/100)</f>
        <v>0</v>
      </c>
      <c r="N185" s="178">
        <v>0</v>
      </c>
      <c r="O185" s="178">
        <f>ROUND(E185*N185,2)</f>
        <v>0</v>
      </c>
      <c r="P185" s="178">
        <v>0</v>
      </c>
      <c r="Q185" s="178">
        <f>ROUND(E185*P185,2)</f>
        <v>0</v>
      </c>
      <c r="R185" s="180" t="s">
        <v>225</v>
      </c>
      <c r="S185" s="180" t="s">
        <v>178</v>
      </c>
      <c r="T185" s="181" t="s">
        <v>217</v>
      </c>
      <c r="U185" s="157">
        <v>0</v>
      </c>
      <c r="V185" s="157">
        <f>ROUND(E185*U185,2)</f>
        <v>0</v>
      </c>
      <c r="W185" s="157"/>
      <c r="X185" s="157" t="s">
        <v>218</v>
      </c>
      <c r="Y185" s="157" t="s">
        <v>174</v>
      </c>
      <c r="Z185" s="147"/>
      <c r="AA185" s="147"/>
      <c r="AB185" s="147"/>
      <c r="AC185" s="147"/>
      <c r="AD185" s="147"/>
      <c r="AE185" s="147"/>
      <c r="AF185" s="147"/>
      <c r="AG185" s="147" t="s">
        <v>219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8">
        <v>31</v>
      </c>
      <c r="B186" s="169" t="s">
        <v>320</v>
      </c>
      <c r="C186" s="184" t="s">
        <v>321</v>
      </c>
      <c r="D186" s="170" t="s">
        <v>322</v>
      </c>
      <c r="E186" s="171">
        <v>4.725E-2</v>
      </c>
      <c r="F186" s="172"/>
      <c r="G186" s="173">
        <f>ROUND(E186*F186,2)</f>
        <v>0</v>
      </c>
      <c r="H186" s="172"/>
      <c r="I186" s="173">
        <f>ROUND(E186*H186,2)</f>
        <v>0</v>
      </c>
      <c r="J186" s="172"/>
      <c r="K186" s="173">
        <f>ROUND(E186*J186,2)</f>
        <v>0</v>
      </c>
      <c r="L186" s="173">
        <v>21</v>
      </c>
      <c r="M186" s="173">
        <f>G186*(1+L186/100)</f>
        <v>0</v>
      </c>
      <c r="N186" s="171">
        <v>1E-3</v>
      </c>
      <c r="O186" s="171">
        <f>ROUND(E186*N186,2)</f>
        <v>0</v>
      </c>
      <c r="P186" s="171">
        <v>0</v>
      </c>
      <c r="Q186" s="171">
        <f>ROUND(E186*P186,2)</f>
        <v>0</v>
      </c>
      <c r="R186" s="173" t="s">
        <v>323</v>
      </c>
      <c r="S186" s="173" t="s">
        <v>178</v>
      </c>
      <c r="T186" s="174" t="s">
        <v>217</v>
      </c>
      <c r="U186" s="157">
        <v>0</v>
      </c>
      <c r="V186" s="157">
        <f>ROUND(E186*U186,2)</f>
        <v>0</v>
      </c>
      <c r="W186" s="157"/>
      <c r="X186" s="157" t="s">
        <v>324</v>
      </c>
      <c r="Y186" s="157" t="s">
        <v>174</v>
      </c>
      <c r="Z186" s="147"/>
      <c r="AA186" s="147"/>
      <c r="AB186" s="147"/>
      <c r="AC186" s="147"/>
      <c r="AD186" s="147"/>
      <c r="AE186" s="147"/>
      <c r="AF186" s="147"/>
      <c r="AG186" s="147" t="s">
        <v>325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85" t="s">
        <v>831</v>
      </c>
      <c r="D187" s="158"/>
      <c r="E187" s="159">
        <v>0.05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197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68">
        <v>32</v>
      </c>
      <c r="B188" s="169" t="s">
        <v>327</v>
      </c>
      <c r="C188" s="184" t="s">
        <v>328</v>
      </c>
      <c r="D188" s="170" t="s">
        <v>329</v>
      </c>
      <c r="E188" s="171">
        <v>87.537599999999998</v>
      </c>
      <c r="F188" s="172"/>
      <c r="G188" s="173">
        <f>ROUND(E188*F188,2)</f>
        <v>0</v>
      </c>
      <c r="H188" s="172"/>
      <c r="I188" s="173">
        <f>ROUND(E188*H188,2)</f>
        <v>0</v>
      </c>
      <c r="J188" s="172"/>
      <c r="K188" s="173">
        <f>ROUND(E188*J188,2)</f>
        <v>0</v>
      </c>
      <c r="L188" s="173">
        <v>21</v>
      </c>
      <c r="M188" s="173">
        <f>G188*(1+L188/100)</f>
        <v>0</v>
      </c>
      <c r="N188" s="171">
        <v>1</v>
      </c>
      <c r="O188" s="171">
        <f>ROUND(E188*N188,2)</f>
        <v>87.54</v>
      </c>
      <c r="P188" s="171">
        <v>0</v>
      </c>
      <c r="Q188" s="171">
        <f>ROUND(E188*P188,2)</f>
        <v>0</v>
      </c>
      <c r="R188" s="173" t="s">
        <v>323</v>
      </c>
      <c r="S188" s="173" t="s">
        <v>217</v>
      </c>
      <c r="T188" s="174" t="s">
        <v>217</v>
      </c>
      <c r="U188" s="157">
        <v>0</v>
      </c>
      <c r="V188" s="157">
        <f>ROUND(E188*U188,2)</f>
        <v>0</v>
      </c>
      <c r="W188" s="157"/>
      <c r="X188" s="157" t="s">
        <v>324</v>
      </c>
      <c r="Y188" s="157" t="s">
        <v>174</v>
      </c>
      <c r="Z188" s="147"/>
      <c r="AA188" s="147"/>
      <c r="AB188" s="147"/>
      <c r="AC188" s="147"/>
      <c r="AD188" s="147"/>
      <c r="AE188" s="147"/>
      <c r="AF188" s="147"/>
      <c r="AG188" s="147" t="s">
        <v>325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85" t="s">
        <v>832</v>
      </c>
      <c r="D189" s="158"/>
      <c r="E189" s="159">
        <v>87.537599999999998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197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68">
        <v>33</v>
      </c>
      <c r="B190" s="169" t="s">
        <v>833</v>
      </c>
      <c r="C190" s="184" t="s">
        <v>834</v>
      </c>
      <c r="D190" s="170" t="s">
        <v>329</v>
      </c>
      <c r="E190" s="171">
        <v>116.53801</v>
      </c>
      <c r="F190" s="172"/>
      <c r="G190" s="173">
        <f>ROUND(E190*F190,2)</f>
        <v>0</v>
      </c>
      <c r="H190" s="172"/>
      <c r="I190" s="173">
        <f>ROUND(E190*H190,2)</f>
        <v>0</v>
      </c>
      <c r="J190" s="172"/>
      <c r="K190" s="173">
        <f>ROUND(E190*J190,2)</f>
        <v>0</v>
      </c>
      <c r="L190" s="173">
        <v>21</v>
      </c>
      <c r="M190" s="173">
        <f>G190*(1+L190/100)</f>
        <v>0</v>
      </c>
      <c r="N190" s="171">
        <v>1</v>
      </c>
      <c r="O190" s="171">
        <f>ROUND(E190*N190,2)</f>
        <v>116.54</v>
      </c>
      <c r="P190" s="171">
        <v>0</v>
      </c>
      <c r="Q190" s="171">
        <f>ROUND(E190*P190,2)</f>
        <v>0</v>
      </c>
      <c r="R190" s="173" t="s">
        <v>323</v>
      </c>
      <c r="S190" s="173" t="s">
        <v>217</v>
      </c>
      <c r="T190" s="174" t="s">
        <v>217</v>
      </c>
      <c r="U190" s="157">
        <v>0</v>
      </c>
      <c r="V190" s="157">
        <f>ROUND(E190*U190,2)</f>
        <v>0</v>
      </c>
      <c r="W190" s="157"/>
      <c r="X190" s="157" t="s">
        <v>324</v>
      </c>
      <c r="Y190" s="157" t="s">
        <v>174</v>
      </c>
      <c r="Z190" s="147"/>
      <c r="AA190" s="147"/>
      <c r="AB190" s="147"/>
      <c r="AC190" s="147"/>
      <c r="AD190" s="147"/>
      <c r="AE190" s="147"/>
      <c r="AF190" s="147"/>
      <c r="AG190" s="147" t="s">
        <v>325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85" t="s">
        <v>835</v>
      </c>
      <c r="D191" s="158"/>
      <c r="E191" s="159">
        <v>116.53801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197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x14ac:dyDescent="0.2">
      <c r="A192" s="161" t="s">
        <v>166</v>
      </c>
      <c r="B192" s="162" t="s">
        <v>86</v>
      </c>
      <c r="C192" s="182" t="s">
        <v>87</v>
      </c>
      <c r="D192" s="163"/>
      <c r="E192" s="164"/>
      <c r="F192" s="165"/>
      <c r="G192" s="165">
        <f>SUMIF(AG193:AG198,"&lt;&gt;NOR",G193:G198)</f>
        <v>0</v>
      </c>
      <c r="H192" s="165"/>
      <c r="I192" s="165">
        <f>SUM(I193:I198)</f>
        <v>0</v>
      </c>
      <c r="J192" s="165"/>
      <c r="K192" s="165">
        <f>SUM(K193:K198)</f>
        <v>0</v>
      </c>
      <c r="L192" s="165"/>
      <c r="M192" s="165">
        <f>SUM(M193:M198)</f>
        <v>0</v>
      </c>
      <c r="N192" s="164"/>
      <c r="O192" s="164">
        <f>SUM(O193:O198)</f>
        <v>6.9999999999999993E-2</v>
      </c>
      <c r="P192" s="164"/>
      <c r="Q192" s="164">
        <f>SUM(Q193:Q198)</f>
        <v>0</v>
      </c>
      <c r="R192" s="165"/>
      <c r="S192" s="165"/>
      <c r="T192" s="166"/>
      <c r="U192" s="160"/>
      <c r="V192" s="160">
        <f>SUM(V193:V198)</f>
        <v>0</v>
      </c>
      <c r="W192" s="160"/>
      <c r="X192" s="160"/>
      <c r="Y192" s="160"/>
      <c r="AG192" t="s">
        <v>167</v>
      </c>
    </row>
    <row r="193" spans="1:60" outlineLevel="1" x14ac:dyDescent="0.2">
      <c r="A193" s="168">
        <v>34</v>
      </c>
      <c r="B193" s="169" t="s">
        <v>836</v>
      </c>
      <c r="C193" s="184" t="s">
        <v>837</v>
      </c>
      <c r="D193" s="170" t="s">
        <v>261</v>
      </c>
      <c r="E193" s="171">
        <v>42.527999999999999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21</v>
      </c>
      <c r="M193" s="173">
        <f>G193*(1+L193/100)</f>
        <v>0</v>
      </c>
      <c r="N193" s="171">
        <v>4.0000000000000003E-5</v>
      </c>
      <c r="O193" s="171">
        <f>ROUND(E193*N193,2)</f>
        <v>0</v>
      </c>
      <c r="P193" s="171">
        <v>0</v>
      </c>
      <c r="Q193" s="171">
        <f>ROUND(E193*P193,2)</f>
        <v>0</v>
      </c>
      <c r="R193" s="173" t="s">
        <v>333</v>
      </c>
      <c r="S193" s="173" t="s">
        <v>178</v>
      </c>
      <c r="T193" s="174" t="s">
        <v>217</v>
      </c>
      <c r="U193" s="157">
        <v>0</v>
      </c>
      <c r="V193" s="157">
        <f>ROUND(E193*U193,2)</f>
        <v>0</v>
      </c>
      <c r="W193" s="157"/>
      <c r="X193" s="157" t="s">
        <v>218</v>
      </c>
      <c r="Y193" s="157" t="s">
        <v>174</v>
      </c>
      <c r="Z193" s="147"/>
      <c r="AA193" s="147"/>
      <c r="AB193" s="147"/>
      <c r="AC193" s="147"/>
      <c r="AD193" s="147"/>
      <c r="AE193" s="147"/>
      <c r="AF193" s="147"/>
      <c r="AG193" s="147" t="s">
        <v>219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85" t="s">
        <v>838</v>
      </c>
      <c r="D194" s="158"/>
      <c r="E194" s="159">
        <v>41.28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197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5" t="s">
        <v>839</v>
      </c>
      <c r="D195" s="158"/>
      <c r="E195" s="159">
        <v>1.25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197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5">
        <v>35</v>
      </c>
      <c r="B196" s="176" t="s">
        <v>840</v>
      </c>
      <c r="C196" s="183" t="s">
        <v>841</v>
      </c>
      <c r="D196" s="177" t="s">
        <v>359</v>
      </c>
      <c r="E196" s="178">
        <v>5</v>
      </c>
      <c r="F196" s="179"/>
      <c r="G196" s="180">
        <f>ROUND(E196*F196,2)</f>
        <v>0</v>
      </c>
      <c r="H196" s="179"/>
      <c r="I196" s="180">
        <f>ROUND(E196*H196,2)</f>
        <v>0</v>
      </c>
      <c r="J196" s="179"/>
      <c r="K196" s="180">
        <f>ROUND(E196*J196,2)</f>
        <v>0</v>
      </c>
      <c r="L196" s="180">
        <v>21</v>
      </c>
      <c r="M196" s="180">
        <f>G196*(1+L196/100)</f>
        <v>0</v>
      </c>
      <c r="N196" s="178">
        <v>0</v>
      </c>
      <c r="O196" s="178">
        <f>ROUND(E196*N196,2)</f>
        <v>0</v>
      </c>
      <c r="P196" s="178">
        <v>0</v>
      </c>
      <c r="Q196" s="178">
        <f>ROUND(E196*P196,2)</f>
        <v>0</v>
      </c>
      <c r="R196" s="180"/>
      <c r="S196" s="180" t="s">
        <v>171</v>
      </c>
      <c r="T196" s="181" t="s">
        <v>172</v>
      </c>
      <c r="U196" s="157">
        <v>0</v>
      </c>
      <c r="V196" s="157">
        <f>ROUND(E196*U196,2)</f>
        <v>0</v>
      </c>
      <c r="W196" s="157"/>
      <c r="X196" s="157" t="s">
        <v>218</v>
      </c>
      <c r="Y196" s="157" t="s">
        <v>174</v>
      </c>
      <c r="Z196" s="147"/>
      <c r="AA196" s="147"/>
      <c r="AB196" s="147"/>
      <c r="AC196" s="147"/>
      <c r="AD196" s="147"/>
      <c r="AE196" s="147"/>
      <c r="AF196" s="147"/>
      <c r="AG196" s="147" t="s">
        <v>219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5">
        <v>36</v>
      </c>
      <c r="B197" s="176" t="s">
        <v>842</v>
      </c>
      <c r="C197" s="183" t="s">
        <v>843</v>
      </c>
      <c r="D197" s="177" t="s">
        <v>359</v>
      </c>
      <c r="E197" s="178">
        <v>5</v>
      </c>
      <c r="F197" s="179"/>
      <c r="G197" s="180">
        <f>ROUND(E197*F197,2)</f>
        <v>0</v>
      </c>
      <c r="H197" s="179"/>
      <c r="I197" s="180">
        <f>ROUND(E197*H197,2)</f>
        <v>0</v>
      </c>
      <c r="J197" s="179"/>
      <c r="K197" s="180">
        <f>ROUND(E197*J197,2)</f>
        <v>0</v>
      </c>
      <c r="L197" s="180">
        <v>21</v>
      </c>
      <c r="M197" s="180">
        <f>G197*(1+L197/100)</f>
        <v>0</v>
      </c>
      <c r="N197" s="178">
        <v>1.0999999999999999E-2</v>
      </c>
      <c r="O197" s="178">
        <f>ROUND(E197*N197,2)</f>
        <v>0.06</v>
      </c>
      <c r="P197" s="178">
        <v>0</v>
      </c>
      <c r="Q197" s="178">
        <f>ROUND(E197*P197,2)</f>
        <v>0</v>
      </c>
      <c r="R197" s="180"/>
      <c r="S197" s="180" t="s">
        <v>171</v>
      </c>
      <c r="T197" s="181" t="s">
        <v>172</v>
      </c>
      <c r="U197" s="157">
        <v>0</v>
      </c>
      <c r="V197" s="157">
        <f>ROUND(E197*U197,2)</f>
        <v>0</v>
      </c>
      <c r="W197" s="157"/>
      <c r="X197" s="157" t="s">
        <v>324</v>
      </c>
      <c r="Y197" s="157" t="s">
        <v>174</v>
      </c>
      <c r="Z197" s="147"/>
      <c r="AA197" s="147"/>
      <c r="AB197" s="147"/>
      <c r="AC197" s="147"/>
      <c r="AD197" s="147"/>
      <c r="AE197" s="147"/>
      <c r="AF197" s="147"/>
      <c r="AG197" s="147" t="s">
        <v>325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5">
        <v>37</v>
      </c>
      <c r="B198" s="176" t="s">
        <v>844</v>
      </c>
      <c r="C198" s="183" t="s">
        <v>845</v>
      </c>
      <c r="D198" s="177" t="s">
        <v>261</v>
      </c>
      <c r="E198" s="178">
        <v>42.527999999999999</v>
      </c>
      <c r="F198" s="179"/>
      <c r="G198" s="180">
        <f>ROUND(E198*F198,2)</f>
        <v>0</v>
      </c>
      <c r="H198" s="179"/>
      <c r="I198" s="180">
        <f>ROUND(E198*H198,2)</f>
        <v>0</v>
      </c>
      <c r="J198" s="179"/>
      <c r="K198" s="180">
        <f>ROUND(E198*J198,2)</f>
        <v>0</v>
      </c>
      <c r="L198" s="180">
        <v>21</v>
      </c>
      <c r="M198" s="180">
        <f>G198*(1+L198/100)</f>
        <v>0</v>
      </c>
      <c r="N198" s="178">
        <v>2.9999999999999997E-4</v>
      </c>
      <c r="O198" s="178">
        <f>ROUND(E198*N198,2)</f>
        <v>0.01</v>
      </c>
      <c r="P198" s="178">
        <v>0</v>
      </c>
      <c r="Q198" s="178">
        <f>ROUND(E198*P198,2)</f>
        <v>0</v>
      </c>
      <c r="R198" s="180" t="s">
        <v>323</v>
      </c>
      <c r="S198" s="180" t="s">
        <v>178</v>
      </c>
      <c r="T198" s="181" t="s">
        <v>217</v>
      </c>
      <c r="U198" s="157">
        <v>0</v>
      </c>
      <c r="V198" s="157">
        <f>ROUND(E198*U198,2)</f>
        <v>0</v>
      </c>
      <c r="W198" s="157"/>
      <c r="X198" s="157" t="s">
        <v>324</v>
      </c>
      <c r="Y198" s="157" t="s">
        <v>174</v>
      </c>
      <c r="Z198" s="147"/>
      <c r="AA198" s="147"/>
      <c r="AB198" s="147"/>
      <c r="AC198" s="147"/>
      <c r="AD198" s="147"/>
      <c r="AE198" s="147"/>
      <c r="AF198" s="147"/>
      <c r="AG198" s="147" t="s">
        <v>325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x14ac:dyDescent="0.2">
      <c r="A199" s="161" t="s">
        <v>166</v>
      </c>
      <c r="B199" s="162" t="s">
        <v>88</v>
      </c>
      <c r="C199" s="182" t="s">
        <v>89</v>
      </c>
      <c r="D199" s="163"/>
      <c r="E199" s="164"/>
      <c r="F199" s="165"/>
      <c r="G199" s="165">
        <f>SUMIF(AG200:AG201,"&lt;&gt;NOR",G200:G201)</f>
        <v>0</v>
      </c>
      <c r="H199" s="165"/>
      <c r="I199" s="165">
        <f>SUM(I200:I201)</f>
        <v>0</v>
      </c>
      <c r="J199" s="165"/>
      <c r="K199" s="165">
        <f>SUM(K200:K201)</f>
        <v>0</v>
      </c>
      <c r="L199" s="165"/>
      <c r="M199" s="165">
        <f>SUM(M200:M201)</f>
        <v>0</v>
      </c>
      <c r="N199" s="164"/>
      <c r="O199" s="164">
        <f>SUM(O200:O201)</f>
        <v>0.25</v>
      </c>
      <c r="P199" s="164"/>
      <c r="Q199" s="164">
        <f>SUM(Q200:Q201)</f>
        <v>0</v>
      </c>
      <c r="R199" s="165"/>
      <c r="S199" s="165"/>
      <c r="T199" s="166"/>
      <c r="U199" s="160"/>
      <c r="V199" s="160">
        <f>SUM(V200:V201)</f>
        <v>0</v>
      </c>
      <c r="W199" s="160"/>
      <c r="X199" s="160"/>
      <c r="Y199" s="160"/>
      <c r="AG199" t="s">
        <v>167</v>
      </c>
    </row>
    <row r="200" spans="1:60" ht="22.5" outlineLevel="1" x14ac:dyDescent="0.2">
      <c r="A200" s="168">
        <v>38</v>
      </c>
      <c r="B200" s="169" t="s">
        <v>846</v>
      </c>
      <c r="C200" s="184" t="s">
        <v>847</v>
      </c>
      <c r="D200" s="170" t="s">
        <v>359</v>
      </c>
      <c r="E200" s="171">
        <v>2</v>
      </c>
      <c r="F200" s="172"/>
      <c r="G200" s="173">
        <f>ROUND(E200*F200,2)</f>
        <v>0</v>
      </c>
      <c r="H200" s="172"/>
      <c r="I200" s="173">
        <f>ROUND(E200*H200,2)</f>
        <v>0</v>
      </c>
      <c r="J200" s="172"/>
      <c r="K200" s="173">
        <f>ROUND(E200*J200,2)</f>
        <v>0</v>
      </c>
      <c r="L200" s="173">
        <v>21</v>
      </c>
      <c r="M200" s="173">
        <f>G200*(1+L200/100)</f>
        <v>0</v>
      </c>
      <c r="N200" s="171">
        <v>0.125</v>
      </c>
      <c r="O200" s="171">
        <f>ROUND(E200*N200,2)</f>
        <v>0.25</v>
      </c>
      <c r="P200" s="171">
        <v>0</v>
      </c>
      <c r="Q200" s="171">
        <f>ROUND(E200*P200,2)</f>
        <v>0</v>
      </c>
      <c r="R200" s="173" t="s">
        <v>848</v>
      </c>
      <c r="S200" s="173" t="s">
        <v>178</v>
      </c>
      <c r="T200" s="174" t="s">
        <v>217</v>
      </c>
      <c r="U200" s="157">
        <v>0</v>
      </c>
      <c r="V200" s="157">
        <f>ROUND(E200*U200,2)</f>
        <v>0</v>
      </c>
      <c r="W200" s="157"/>
      <c r="X200" s="157" t="s">
        <v>218</v>
      </c>
      <c r="Y200" s="157" t="s">
        <v>174</v>
      </c>
      <c r="Z200" s="147"/>
      <c r="AA200" s="147"/>
      <c r="AB200" s="147"/>
      <c r="AC200" s="147"/>
      <c r="AD200" s="147"/>
      <c r="AE200" s="147"/>
      <c r="AF200" s="147"/>
      <c r="AG200" s="147" t="s">
        <v>219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253" t="s">
        <v>849</v>
      </c>
      <c r="D201" s="254"/>
      <c r="E201" s="254"/>
      <c r="F201" s="254"/>
      <c r="G201" s="254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221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x14ac:dyDescent="0.2">
      <c r="A202" s="161" t="s">
        <v>166</v>
      </c>
      <c r="B202" s="162" t="s">
        <v>90</v>
      </c>
      <c r="C202" s="182" t="s">
        <v>91</v>
      </c>
      <c r="D202" s="163"/>
      <c r="E202" s="164"/>
      <c r="F202" s="165"/>
      <c r="G202" s="165">
        <f>SUMIF(AG203:AG221,"&lt;&gt;NOR",G203:G221)</f>
        <v>0</v>
      </c>
      <c r="H202" s="165"/>
      <c r="I202" s="165">
        <f>SUM(I203:I221)</f>
        <v>0</v>
      </c>
      <c r="J202" s="165"/>
      <c r="K202" s="165">
        <f>SUM(K203:K221)</f>
        <v>0</v>
      </c>
      <c r="L202" s="165"/>
      <c r="M202" s="165">
        <f>SUM(M203:M221)</f>
        <v>0</v>
      </c>
      <c r="N202" s="164"/>
      <c r="O202" s="164">
        <f>SUM(O203:O221)</f>
        <v>54.36</v>
      </c>
      <c r="P202" s="164"/>
      <c r="Q202" s="164">
        <f>SUM(Q203:Q221)</f>
        <v>0</v>
      </c>
      <c r="R202" s="165"/>
      <c r="S202" s="165"/>
      <c r="T202" s="166"/>
      <c r="U202" s="160"/>
      <c r="V202" s="160">
        <f>SUM(V203:V221)</f>
        <v>0</v>
      </c>
      <c r="W202" s="160"/>
      <c r="X202" s="160"/>
      <c r="Y202" s="160"/>
      <c r="AG202" t="s">
        <v>167</v>
      </c>
    </row>
    <row r="203" spans="1:60" outlineLevel="1" x14ac:dyDescent="0.2">
      <c r="A203" s="168">
        <v>39</v>
      </c>
      <c r="B203" s="169" t="s">
        <v>331</v>
      </c>
      <c r="C203" s="184" t="s">
        <v>332</v>
      </c>
      <c r="D203" s="170" t="s">
        <v>224</v>
      </c>
      <c r="E203" s="171">
        <v>27.082000000000001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1">
        <v>1.8907700000000001</v>
      </c>
      <c r="O203" s="171">
        <f>ROUND(E203*N203,2)</f>
        <v>51.21</v>
      </c>
      <c r="P203" s="171">
        <v>0</v>
      </c>
      <c r="Q203" s="171">
        <f>ROUND(E203*P203,2)</f>
        <v>0</v>
      </c>
      <c r="R203" s="173" t="s">
        <v>333</v>
      </c>
      <c r="S203" s="173" t="s">
        <v>178</v>
      </c>
      <c r="T203" s="174" t="s">
        <v>217</v>
      </c>
      <c r="U203" s="157">
        <v>0</v>
      </c>
      <c r="V203" s="157">
        <f>ROUND(E203*U203,2)</f>
        <v>0</v>
      </c>
      <c r="W203" s="157"/>
      <c r="X203" s="157" t="s">
        <v>218</v>
      </c>
      <c r="Y203" s="157" t="s">
        <v>174</v>
      </c>
      <c r="Z203" s="147"/>
      <c r="AA203" s="147"/>
      <c r="AB203" s="147"/>
      <c r="AC203" s="147"/>
      <c r="AD203" s="147"/>
      <c r="AE203" s="147"/>
      <c r="AF203" s="147"/>
      <c r="AG203" s="147" t="s">
        <v>219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253" t="s">
        <v>334</v>
      </c>
      <c r="D204" s="254"/>
      <c r="E204" s="254"/>
      <c r="F204" s="254"/>
      <c r="G204" s="254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221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185" t="s">
        <v>850</v>
      </c>
      <c r="D205" s="158"/>
      <c r="E205" s="159">
        <v>5.96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197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5" t="s">
        <v>851</v>
      </c>
      <c r="D206" s="158"/>
      <c r="E206" s="159">
        <v>4.2300000000000004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197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85" t="s">
        <v>852</v>
      </c>
      <c r="D207" s="158"/>
      <c r="E207" s="159">
        <v>1.1299999999999999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197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85" t="s">
        <v>853</v>
      </c>
      <c r="D208" s="158"/>
      <c r="E208" s="159">
        <v>0.82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197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85" t="s">
        <v>854</v>
      </c>
      <c r="D209" s="158"/>
      <c r="E209" s="159">
        <v>11.59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197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85" t="s">
        <v>855</v>
      </c>
      <c r="D210" s="158"/>
      <c r="E210" s="159">
        <v>0.48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197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85" t="s">
        <v>856</v>
      </c>
      <c r="D211" s="158"/>
      <c r="E211" s="159">
        <v>2.88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197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75">
        <v>40</v>
      </c>
      <c r="B212" s="176" t="s">
        <v>857</v>
      </c>
      <c r="C212" s="183" t="s">
        <v>858</v>
      </c>
      <c r="D212" s="177" t="s">
        <v>359</v>
      </c>
      <c r="E212" s="178">
        <v>4</v>
      </c>
      <c r="F212" s="179"/>
      <c r="G212" s="180">
        <f>ROUND(E212*F212,2)</f>
        <v>0</v>
      </c>
      <c r="H212" s="179"/>
      <c r="I212" s="180">
        <f>ROUND(E212*H212,2)</f>
        <v>0</v>
      </c>
      <c r="J212" s="179"/>
      <c r="K212" s="180">
        <f>ROUND(E212*J212,2)</f>
        <v>0</v>
      </c>
      <c r="L212" s="180">
        <v>21</v>
      </c>
      <c r="M212" s="180">
        <f>G212*(1+L212/100)</f>
        <v>0</v>
      </c>
      <c r="N212" s="178">
        <v>6.6E-3</v>
      </c>
      <c r="O212" s="178">
        <f>ROUND(E212*N212,2)</f>
        <v>0.03</v>
      </c>
      <c r="P212" s="178">
        <v>0</v>
      </c>
      <c r="Q212" s="178">
        <f>ROUND(E212*P212,2)</f>
        <v>0</v>
      </c>
      <c r="R212" s="180" t="s">
        <v>333</v>
      </c>
      <c r="S212" s="180" t="s">
        <v>178</v>
      </c>
      <c r="T212" s="181" t="s">
        <v>217</v>
      </c>
      <c r="U212" s="157">
        <v>0</v>
      </c>
      <c r="V212" s="157">
        <f>ROUND(E212*U212,2)</f>
        <v>0</v>
      </c>
      <c r="W212" s="157"/>
      <c r="X212" s="157" t="s">
        <v>218</v>
      </c>
      <c r="Y212" s="157" t="s">
        <v>174</v>
      </c>
      <c r="Z212" s="147"/>
      <c r="AA212" s="147"/>
      <c r="AB212" s="147"/>
      <c r="AC212" s="147"/>
      <c r="AD212" s="147"/>
      <c r="AE212" s="147"/>
      <c r="AF212" s="147"/>
      <c r="AG212" s="147" t="s">
        <v>219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68">
        <v>41</v>
      </c>
      <c r="B213" s="169" t="s">
        <v>859</v>
      </c>
      <c r="C213" s="184" t="s">
        <v>860</v>
      </c>
      <c r="D213" s="170" t="s">
        <v>224</v>
      </c>
      <c r="E213" s="171">
        <v>1.1819999999999999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21</v>
      </c>
      <c r="M213" s="173">
        <f>G213*(1+L213/100)</f>
        <v>0</v>
      </c>
      <c r="N213" s="171">
        <v>2.5</v>
      </c>
      <c r="O213" s="171">
        <f>ROUND(E213*N213,2)</f>
        <v>2.96</v>
      </c>
      <c r="P213" s="171">
        <v>0</v>
      </c>
      <c r="Q213" s="171">
        <f>ROUND(E213*P213,2)</f>
        <v>0</v>
      </c>
      <c r="R213" s="173" t="s">
        <v>333</v>
      </c>
      <c r="S213" s="173" t="s">
        <v>178</v>
      </c>
      <c r="T213" s="174" t="s">
        <v>217</v>
      </c>
      <c r="U213" s="157">
        <v>0</v>
      </c>
      <c r="V213" s="157">
        <f>ROUND(E213*U213,2)</f>
        <v>0</v>
      </c>
      <c r="W213" s="157"/>
      <c r="X213" s="157" t="s">
        <v>218</v>
      </c>
      <c r="Y213" s="157" t="s">
        <v>174</v>
      </c>
      <c r="Z213" s="147"/>
      <c r="AA213" s="147"/>
      <c r="AB213" s="147"/>
      <c r="AC213" s="147"/>
      <c r="AD213" s="147"/>
      <c r="AE213" s="147"/>
      <c r="AF213" s="147"/>
      <c r="AG213" s="147" t="s">
        <v>219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253" t="s">
        <v>861</v>
      </c>
      <c r="D214" s="254"/>
      <c r="E214" s="254"/>
      <c r="F214" s="254"/>
      <c r="G214" s="254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221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85" t="s">
        <v>862</v>
      </c>
      <c r="D215" s="158"/>
      <c r="E215" s="159">
        <v>1.18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197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2.5" outlineLevel="1" x14ac:dyDescent="0.2">
      <c r="A216" s="168">
        <v>42</v>
      </c>
      <c r="B216" s="169" t="s">
        <v>863</v>
      </c>
      <c r="C216" s="184" t="s">
        <v>864</v>
      </c>
      <c r="D216" s="170" t="s">
        <v>359</v>
      </c>
      <c r="E216" s="171">
        <v>1.01</v>
      </c>
      <c r="F216" s="172"/>
      <c r="G216" s="173">
        <f>ROUND(E216*F216,2)</f>
        <v>0</v>
      </c>
      <c r="H216" s="172"/>
      <c r="I216" s="173">
        <f>ROUND(E216*H216,2)</f>
        <v>0</v>
      </c>
      <c r="J216" s="172"/>
      <c r="K216" s="173">
        <f>ROUND(E216*J216,2)</f>
        <v>0</v>
      </c>
      <c r="L216" s="173">
        <v>21</v>
      </c>
      <c r="M216" s="173">
        <f>G216*(1+L216/100)</f>
        <v>0</v>
      </c>
      <c r="N216" s="171">
        <v>2.8000000000000001E-2</v>
      </c>
      <c r="O216" s="171">
        <f>ROUND(E216*N216,2)</f>
        <v>0.03</v>
      </c>
      <c r="P216" s="171">
        <v>0</v>
      </c>
      <c r="Q216" s="171">
        <f>ROUND(E216*P216,2)</f>
        <v>0</v>
      </c>
      <c r="R216" s="173" t="s">
        <v>323</v>
      </c>
      <c r="S216" s="173" t="s">
        <v>178</v>
      </c>
      <c r="T216" s="174" t="s">
        <v>217</v>
      </c>
      <c r="U216" s="157">
        <v>0</v>
      </c>
      <c r="V216" s="157">
        <f>ROUND(E216*U216,2)</f>
        <v>0</v>
      </c>
      <c r="W216" s="157"/>
      <c r="X216" s="157" t="s">
        <v>324</v>
      </c>
      <c r="Y216" s="157" t="s">
        <v>174</v>
      </c>
      <c r="Z216" s="147"/>
      <c r="AA216" s="147"/>
      <c r="AB216" s="147"/>
      <c r="AC216" s="147"/>
      <c r="AD216" s="147"/>
      <c r="AE216" s="147"/>
      <c r="AF216" s="147"/>
      <c r="AG216" s="147" t="s">
        <v>325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185" t="s">
        <v>865</v>
      </c>
      <c r="D217" s="158"/>
      <c r="E217" s="159">
        <v>1.01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197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68">
        <v>43</v>
      </c>
      <c r="B218" s="169" t="s">
        <v>866</v>
      </c>
      <c r="C218" s="184" t="s">
        <v>867</v>
      </c>
      <c r="D218" s="170" t="s">
        <v>359</v>
      </c>
      <c r="E218" s="171">
        <v>2.02</v>
      </c>
      <c r="F218" s="172"/>
      <c r="G218" s="173">
        <f>ROUND(E218*F218,2)</f>
        <v>0</v>
      </c>
      <c r="H218" s="172"/>
      <c r="I218" s="173">
        <f>ROUND(E218*H218,2)</f>
        <v>0</v>
      </c>
      <c r="J218" s="172"/>
      <c r="K218" s="173">
        <f>ROUND(E218*J218,2)</f>
        <v>0</v>
      </c>
      <c r="L218" s="173">
        <v>21</v>
      </c>
      <c r="M218" s="173">
        <f>G218*(1+L218/100)</f>
        <v>0</v>
      </c>
      <c r="N218" s="171">
        <v>0.04</v>
      </c>
      <c r="O218" s="171">
        <f>ROUND(E218*N218,2)</f>
        <v>0.08</v>
      </c>
      <c r="P218" s="171">
        <v>0</v>
      </c>
      <c r="Q218" s="171">
        <f>ROUND(E218*P218,2)</f>
        <v>0</v>
      </c>
      <c r="R218" s="173" t="s">
        <v>323</v>
      </c>
      <c r="S218" s="173" t="s">
        <v>178</v>
      </c>
      <c r="T218" s="174" t="s">
        <v>217</v>
      </c>
      <c r="U218" s="157">
        <v>0</v>
      </c>
      <c r="V218" s="157">
        <f>ROUND(E218*U218,2)</f>
        <v>0</v>
      </c>
      <c r="W218" s="157"/>
      <c r="X218" s="157" t="s">
        <v>324</v>
      </c>
      <c r="Y218" s="157" t="s">
        <v>174</v>
      </c>
      <c r="Z218" s="147"/>
      <c r="AA218" s="147"/>
      <c r="AB218" s="147"/>
      <c r="AC218" s="147"/>
      <c r="AD218" s="147"/>
      <c r="AE218" s="147"/>
      <c r="AF218" s="147"/>
      <c r="AG218" s="147" t="s">
        <v>325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85" t="s">
        <v>868</v>
      </c>
      <c r="D219" s="158"/>
      <c r="E219" s="159">
        <v>2.02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197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2.5" outlineLevel="1" x14ac:dyDescent="0.2">
      <c r="A220" s="168">
        <v>44</v>
      </c>
      <c r="B220" s="169" t="s">
        <v>869</v>
      </c>
      <c r="C220" s="184" t="s">
        <v>870</v>
      </c>
      <c r="D220" s="170" t="s">
        <v>359</v>
      </c>
      <c r="E220" s="171">
        <v>1.01</v>
      </c>
      <c r="F220" s="172"/>
      <c r="G220" s="173">
        <f>ROUND(E220*F220,2)</f>
        <v>0</v>
      </c>
      <c r="H220" s="172"/>
      <c r="I220" s="173">
        <f>ROUND(E220*H220,2)</f>
        <v>0</v>
      </c>
      <c r="J220" s="172"/>
      <c r="K220" s="173">
        <f>ROUND(E220*J220,2)</f>
        <v>0</v>
      </c>
      <c r="L220" s="173">
        <v>21</v>
      </c>
      <c r="M220" s="173">
        <f>G220*(1+L220/100)</f>
        <v>0</v>
      </c>
      <c r="N220" s="171">
        <v>5.3999999999999999E-2</v>
      </c>
      <c r="O220" s="171">
        <f>ROUND(E220*N220,2)</f>
        <v>0.05</v>
      </c>
      <c r="P220" s="171">
        <v>0</v>
      </c>
      <c r="Q220" s="171">
        <f>ROUND(E220*P220,2)</f>
        <v>0</v>
      </c>
      <c r="R220" s="173" t="s">
        <v>323</v>
      </c>
      <c r="S220" s="173" t="s">
        <v>178</v>
      </c>
      <c r="T220" s="174" t="s">
        <v>217</v>
      </c>
      <c r="U220" s="157">
        <v>0</v>
      </c>
      <c r="V220" s="157">
        <f>ROUND(E220*U220,2)</f>
        <v>0</v>
      </c>
      <c r="W220" s="157"/>
      <c r="X220" s="157" t="s">
        <v>324</v>
      </c>
      <c r="Y220" s="157" t="s">
        <v>174</v>
      </c>
      <c r="Z220" s="147"/>
      <c r="AA220" s="147"/>
      <c r="AB220" s="147"/>
      <c r="AC220" s="147"/>
      <c r="AD220" s="147"/>
      <c r="AE220" s="147"/>
      <c r="AF220" s="147"/>
      <c r="AG220" s="147" t="s">
        <v>325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185" t="s">
        <v>865</v>
      </c>
      <c r="D221" s="158"/>
      <c r="E221" s="159">
        <v>1.01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197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x14ac:dyDescent="0.2">
      <c r="A222" s="161" t="s">
        <v>166</v>
      </c>
      <c r="B222" s="162" t="s">
        <v>92</v>
      </c>
      <c r="C222" s="182" t="s">
        <v>93</v>
      </c>
      <c r="D222" s="163"/>
      <c r="E222" s="164"/>
      <c r="F222" s="165"/>
      <c r="G222" s="165">
        <f>SUMIF(AG223:AG231,"&lt;&gt;NOR",G223:G231)</f>
        <v>0</v>
      </c>
      <c r="H222" s="165"/>
      <c r="I222" s="165">
        <f>SUM(I223:I231)</f>
        <v>0</v>
      </c>
      <c r="J222" s="165"/>
      <c r="K222" s="165">
        <f>SUM(K223:K231)</f>
        <v>0</v>
      </c>
      <c r="L222" s="165"/>
      <c r="M222" s="165">
        <f>SUM(M223:M231)</f>
        <v>0</v>
      </c>
      <c r="N222" s="164"/>
      <c r="O222" s="164">
        <f>SUM(O223:O231)</f>
        <v>1.5600000000000003</v>
      </c>
      <c r="P222" s="164"/>
      <c r="Q222" s="164">
        <f>SUM(Q223:Q231)</f>
        <v>0</v>
      </c>
      <c r="R222" s="165"/>
      <c r="S222" s="165"/>
      <c r="T222" s="166"/>
      <c r="U222" s="160"/>
      <c r="V222" s="160">
        <f>SUM(V223:V231)</f>
        <v>0</v>
      </c>
      <c r="W222" s="160"/>
      <c r="X222" s="160"/>
      <c r="Y222" s="160"/>
      <c r="AG222" t="s">
        <v>167</v>
      </c>
    </row>
    <row r="223" spans="1:60" ht="22.5" outlineLevel="1" x14ac:dyDescent="0.2">
      <c r="A223" s="175">
        <v>45</v>
      </c>
      <c r="B223" s="176" t="s">
        <v>871</v>
      </c>
      <c r="C223" s="183" t="s">
        <v>872</v>
      </c>
      <c r="D223" s="177" t="s">
        <v>215</v>
      </c>
      <c r="E223" s="178">
        <v>5</v>
      </c>
      <c r="F223" s="179"/>
      <c r="G223" s="180">
        <f>ROUND(E223*F223,2)</f>
        <v>0</v>
      </c>
      <c r="H223" s="179"/>
      <c r="I223" s="180">
        <f>ROUND(E223*H223,2)</f>
        <v>0</v>
      </c>
      <c r="J223" s="179"/>
      <c r="K223" s="180">
        <f>ROUND(E223*J223,2)</f>
        <v>0</v>
      </c>
      <c r="L223" s="180">
        <v>21</v>
      </c>
      <c r="M223" s="180">
        <f>G223*(1+L223/100)</f>
        <v>0</v>
      </c>
      <c r="N223" s="178">
        <v>0.25207000000000002</v>
      </c>
      <c r="O223" s="178">
        <f>ROUND(E223*N223,2)</f>
        <v>1.26</v>
      </c>
      <c r="P223" s="178">
        <v>0</v>
      </c>
      <c r="Q223" s="178">
        <f>ROUND(E223*P223,2)</f>
        <v>0</v>
      </c>
      <c r="R223" s="180" t="s">
        <v>216</v>
      </c>
      <c r="S223" s="180" t="s">
        <v>178</v>
      </c>
      <c r="T223" s="181" t="s">
        <v>217</v>
      </c>
      <c r="U223" s="157">
        <v>0</v>
      </c>
      <c r="V223" s="157">
        <f>ROUND(E223*U223,2)</f>
        <v>0</v>
      </c>
      <c r="W223" s="157"/>
      <c r="X223" s="157" t="s">
        <v>218</v>
      </c>
      <c r="Y223" s="157" t="s">
        <v>174</v>
      </c>
      <c r="Z223" s="147"/>
      <c r="AA223" s="147"/>
      <c r="AB223" s="147"/>
      <c r="AC223" s="147"/>
      <c r="AD223" s="147"/>
      <c r="AE223" s="147"/>
      <c r="AF223" s="147"/>
      <c r="AG223" s="147" t="s">
        <v>219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2.5" outlineLevel="1" x14ac:dyDescent="0.2">
      <c r="A224" s="175">
        <v>46</v>
      </c>
      <c r="B224" s="176" t="s">
        <v>873</v>
      </c>
      <c r="C224" s="183" t="s">
        <v>874</v>
      </c>
      <c r="D224" s="177" t="s">
        <v>359</v>
      </c>
      <c r="E224" s="178">
        <v>1</v>
      </c>
      <c r="F224" s="179"/>
      <c r="G224" s="180">
        <f>ROUND(E224*F224,2)</f>
        <v>0</v>
      </c>
      <c r="H224" s="179"/>
      <c r="I224" s="180">
        <f>ROUND(E224*H224,2)</f>
        <v>0</v>
      </c>
      <c r="J224" s="179"/>
      <c r="K224" s="180">
        <f>ROUND(E224*J224,2)</f>
        <v>0</v>
      </c>
      <c r="L224" s="180">
        <v>21</v>
      </c>
      <c r="M224" s="180">
        <f>G224*(1+L224/100)</f>
        <v>0</v>
      </c>
      <c r="N224" s="178">
        <v>0.12723000000000001</v>
      </c>
      <c r="O224" s="178">
        <f>ROUND(E224*N224,2)</f>
        <v>0.13</v>
      </c>
      <c r="P224" s="178">
        <v>0</v>
      </c>
      <c r="Q224" s="178">
        <f>ROUND(E224*P224,2)</f>
        <v>0</v>
      </c>
      <c r="R224" s="180" t="s">
        <v>216</v>
      </c>
      <c r="S224" s="180" t="s">
        <v>178</v>
      </c>
      <c r="T224" s="181" t="s">
        <v>217</v>
      </c>
      <c r="U224" s="157">
        <v>0</v>
      </c>
      <c r="V224" s="157">
        <f>ROUND(E224*U224,2)</f>
        <v>0</v>
      </c>
      <c r="W224" s="157"/>
      <c r="X224" s="157" t="s">
        <v>218</v>
      </c>
      <c r="Y224" s="157" t="s">
        <v>174</v>
      </c>
      <c r="Z224" s="147"/>
      <c r="AA224" s="147"/>
      <c r="AB224" s="147"/>
      <c r="AC224" s="147"/>
      <c r="AD224" s="147"/>
      <c r="AE224" s="147"/>
      <c r="AF224" s="147"/>
      <c r="AG224" s="147" t="s">
        <v>219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68">
        <v>47</v>
      </c>
      <c r="B225" s="169" t="s">
        <v>875</v>
      </c>
      <c r="C225" s="184" t="s">
        <v>876</v>
      </c>
      <c r="D225" s="170" t="s">
        <v>359</v>
      </c>
      <c r="E225" s="171">
        <v>11</v>
      </c>
      <c r="F225" s="172"/>
      <c r="G225" s="173">
        <f>ROUND(E225*F225,2)</f>
        <v>0</v>
      </c>
      <c r="H225" s="172"/>
      <c r="I225" s="173">
        <f>ROUND(E225*H225,2)</f>
        <v>0</v>
      </c>
      <c r="J225" s="172"/>
      <c r="K225" s="173">
        <f>ROUND(E225*J225,2)</f>
        <v>0</v>
      </c>
      <c r="L225" s="173">
        <v>21</v>
      </c>
      <c r="M225" s="173">
        <f>G225*(1+L225/100)</f>
        <v>0</v>
      </c>
      <c r="N225" s="171">
        <v>4.6800000000000001E-3</v>
      </c>
      <c r="O225" s="171">
        <f>ROUND(E225*N225,2)</f>
        <v>0.05</v>
      </c>
      <c r="P225" s="171">
        <v>0</v>
      </c>
      <c r="Q225" s="171">
        <f>ROUND(E225*P225,2)</f>
        <v>0</v>
      </c>
      <c r="R225" s="173" t="s">
        <v>333</v>
      </c>
      <c r="S225" s="173" t="s">
        <v>178</v>
      </c>
      <c r="T225" s="174" t="s">
        <v>217</v>
      </c>
      <c r="U225" s="157">
        <v>0</v>
      </c>
      <c r="V225" s="157">
        <f>ROUND(E225*U225,2)</f>
        <v>0</v>
      </c>
      <c r="W225" s="157"/>
      <c r="X225" s="157" t="s">
        <v>218</v>
      </c>
      <c r="Y225" s="157" t="s">
        <v>174</v>
      </c>
      <c r="Z225" s="147"/>
      <c r="AA225" s="147"/>
      <c r="AB225" s="147"/>
      <c r="AC225" s="147"/>
      <c r="AD225" s="147"/>
      <c r="AE225" s="147"/>
      <c r="AF225" s="147"/>
      <c r="AG225" s="147" t="s">
        <v>219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253" t="s">
        <v>877</v>
      </c>
      <c r="D226" s="254"/>
      <c r="E226" s="254"/>
      <c r="F226" s="254"/>
      <c r="G226" s="254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221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5">
        <v>48</v>
      </c>
      <c r="B227" s="176" t="s">
        <v>878</v>
      </c>
      <c r="C227" s="183" t="s">
        <v>879</v>
      </c>
      <c r="D227" s="177" t="s">
        <v>359</v>
      </c>
      <c r="E227" s="178">
        <v>11</v>
      </c>
      <c r="F227" s="179"/>
      <c r="G227" s="180">
        <f>ROUND(E227*F227,2)</f>
        <v>0</v>
      </c>
      <c r="H227" s="179"/>
      <c r="I227" s="180">
        <f>ROUND(E227*H227,2)</f>
        <v>0</v>
      </c>
      <c r="J227" s="179"/>
      <c r="K227" s="180">
        <f>ROUND(E227*J227,2)</f>
        <v>0</v>
      </c>
      <c r="L227" s="180">
        <v>21</v>
      </c>
      <c r="M227" s="180">
        <f>G227*(1+L227/100)</f>
        <v>0</v>
      </c>
      <c r="N227" s="178">
        <v>3.3E-3</v>
      </c>
      <c r="O227" s="178">
        <f>ROUND(E227*N227,2)</f>
        <v>0.04</v>
      </c>
      <c r="P227" s="178">
        <v>0</v>
      </c>
      <c r="Q227" s="178">
        <f>ROUND(E227*P227,2)</f>
        <v>0</v>
      </c>
      <c r="R227" s="180"/>
      <c r="S227" s="180" t="s">
        <v>171</v>
      </c>
      <c r="T227" s="181" t="s">
        <v>172</v>
      </c>
      <c r="U227" s="157">
        <v>0</v>
      </c>
      <c r="V227" s="157">
        <f>ROUND(E227*U227,2)</f>
        <v>0</v>
      </c>
      <c r="W227" s="157"/>
      <c r="X227" s="157" t="s">
        <v>324</v>
      </c>
      <c r="Y227" s="157" t="s">
        <v>174</v>
      </c>
      <c r="Z227" s="147"/>
      <c r="AA227" s="147"/>
      <c r="AB227" s="147"/>
      <c r="AC227" s="147"/>
      <c r="AD227" s="147"/>
      <c r="AE227" s="147"/>
      <c r="AF227" s="147"/>
      <c r="AG227" s="147" t="s">
        <v>325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5">
        <v>49</v>
      </c>
      <c r="B228" s="176" t="s">
        <v>880</v>
      </c>
      <c r="C228" s="183" t="s">
        <v>881</v>
      </c>
      <c r="D228" s="177" t="s">
        <v>359</v>
      </c>
      <c r="E228" s="178">
        <v>5</v>
      </c>
      <c r="F228" s="179"/>
      <c r="G228" s="180">
        <f>ROUND(E228*F228,2)</f>
        <v>0</v>
      </c>
      <c r="H228" s="179"/>
      <c r="I228" s="180">
        <f>ROUND(E228*H228,2)</f>
        <v>0</v>
      </c>
      <c r="J228" s="179"/>
      <c r="K228" s="180">
        <f>ROUND(E228*J228,2)</f>
        <v>0</v>
      </c>
      <c r="L228" s="180">
        <v>21</v>
      </c>
      <c r="M228" s="180">
        <f>G228*(1+L228/100)</f>
        <v>0</v>
      </c>
      <c r="N228" s="178">
        <v>1.18E-2</v>
      </c>
      <c r="O228" s="178">
        <f>ROUND(E228*N228,2)</f>
        <v>0.06</v>
      </c>
      <c r="P228" s="178">
        <v>0</v>
      </c>
      <c r="Q228" s="178">
        <f>ROUND(E228*P228,2)</f>
        <v>0</v>
      </c>
      <c r="R228" s="180"/>
      <c r="S228" s="180" t="s">
        <v>171</v>
      </c>
      <c r="T228" s="181" t="s">
        <v>172</v>
      </c>
      <c r="U228" s="157">
        <v>0</v>
      </c>
      <c r="V228" s="157">
        <f>ROUND(E228*U228,2)</f>
        <v>0</v>
      </c>
      <c r="W228" s="157"/>
      <c r="X228" s="157" t="s">
        <v>324</v>
      </c>
      <c r="Y228" s="157" t="s">
        <v>174</v>
      </c>
      <c r="Z228" s="147"/>
      <c r="AA228" s="147"/>
      <c r="AB228" s="147"/>
      <c r="AC228" s="147"/>
      <c r="AD228" s="147"/>
      <c r="AE228" s="147"/>
      <c r="AF228" s="147"/>
      <c r="AG228" s="147" t="s">
        <v>325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5">
        <v>50</v>
      </c>
      <c r="B229" s="176" t="s">
        <v>882</v>
      </c>
      <c r="C229" s="183" t="s">
        <v>883</v>
      </c>
      <c r="D229" s="177" t="s">
        <v>359</v>
      </c>
      <c r="E229" s="178">
        <v>1</v>
      </c>
      <c r="F229" s="179"/>
      <c r="G229" s="180">
        <f>ROUND(E229*F229,2)</f>
        <v>0</v>
      </c>
      <c r="H229" s="179"/>
      <c r="I229" s="180">
        <f>ROUND(E229*H229,2)</f>
        <v>0</v>
      </c>
      <c r="J229" s="179"/>
      <c r="K229" s="180">
        <f>ROUND(E229*J229,2)</f>
        <v>0</v>
      </c>
      <c r="L229" s="180">
        <v>21</v>
      </c>
      <c r="M229" s="180">
        <f>G229*(1+L229/100)</f>
        <v>0</v>
      </c>
      <c r="N229" s="178">
        <v>2.3599999999999999E-2</v>
      </c>
      <c r="O229" s="178">
        <f>ROUND(E229*N229,2)</f>
        <v>0.02</v>
      </c>
      <c r="P229" s="178">
        <v>0</v>
      </c>
      <c r="Q229" s="178">
        <f>ROUND(E229*P229,2)</f>
        <v>0</v>
      </c>
      <c r="R229" s="180"/>
      <c r="S229" s="180" t="s">
        <v>171</v>
      </c>
      <c r="T229" s="181" t="s">
        <v>172</v>
      </c>
      <c r="U229" s="157">
        <v>0</v>
      </c>
      <c r="V229" s="157">
        <f>ROUND(E229*U229,2)</f>
        <v>0</v>
      </c>
      <c r="W229" s="157"/>
      <c r="X229" s="157" t="s">
        <v>324</v>
      </c>
      <c r="Y229" s="157" t="s">
        <v>174</v>
      </c>
      <c r="Z229" s="147"/>
      <c r="AA229" s="147"/>
      <c r="AB229" s="147"/>
      <c r="AC229" s="147"/>
      <c r="AD229" s="147"/>
      <c r="AE229" s="147"/>
      <c r="AF229" s="147"/>
      <c r="AG229" s="147" t="s">
        <v>325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5">
        <v>51</v>
      </c>
      <c r="B230" s="176" t="s">
        <v>884</v>
      </c>
      <c r="C230" s="183" t="s">
        <v>885</v>
      </c>
      <c r="D230" s="177" t="s">
        <v>359</v>
      </c>
      <c r="E230" s="178">
        <v>1</v>
      </c>
      <c r="F230" s="179"/>
      <c r="G230" s="180">
        <f>ROUND(E230*F230,2)</f>
        <v>0</v>
      </c>
      <c r="H230" s="179"/>
      <c r="I230" s="180">
        <f>ROUND(E230*H230,2)</f>
        <v>0</v>
      </c>
      <c r="J230" s="179"/>
      <c r="K230" s="180">
        <f>ROUND(E230*J230,2)</f>
        <v>0</v>
      </c>
      <c r="L230" s="180">
        <v>21</v>
      </c>
      <c r="M230" s="180">
        <f>G230*(1+L230/100)</f>
        <v>0</v>
      </c>
      <c r="N230" s="178">
        <v>1.3500000000000001E-3</v>
      </c>
      <c r="O230" s="178">
        <f>ROUND(E230*N230,2)</f>
        <v>0</v>
      </c>
      <c r="P230" s="178">
        <v>0</v>
      </c>
      <c r="Q230" s="178">
        <f>ROUND(E230*P230,2)</f>
        <v>0</v>
      </c>
      <c r="R230" s="180"/>
      <c r="S230" s="180" t="s">
        <v>171</v>
      </c>
      <c r="T230" s="181" t="s">
        <v>172</v>
      </c>
      <c r="U230" s="157">
        <v>0</v>
      </c>
      <c r="V230" s="157">
        <f>ROUND(E230*U230,2)</f>
        <v>0</v>
      </c>
      <c r="W230" s="157"/>
      <c r="X230" s="157" t="s">
        <v>324</v>
      </c>
      <c r="Y230" s="157" t="s">
        <v>174</v>
      </c>
      <c r="Z230" s="147"/>
      <c r="AA230" s="147"/>
      <c r="AB230" s="147"/>
      <c r="AC230" s="147"/>
      <c r="AD230" s="147"/>
      <c r="AE230" s="147"/>
      <c r="AF230" s="147"/>
      <c r="AG230" s="147" t="s">
        <v>325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75">
        <v>52</v>
      </c>
      <c r="B231" s="176" t="s">
        <v>886</v>
      </c>
      <c r="C231" s="183" t="s">
        <v>887</v>
      </c>
      <c r="D231" s="177" t="s">
        <v>359</v>
      </c>
      <c r="E231" s="178">
        <v>2</v>
      </c>
      <c r="F231" s="179"/>
      <c r="G231" s="180">
        <f>ROUND(E231*F231,2)</f>
        <v>0</v>
      </c>
      <c r="H231" s="179"/>
      <c r="I231" s="180">
        <f>ROUND(E231*H231,2)</f>
        <v>0</v>
      </c>
      <c r="J231" s="179"/>
      <c r="K231" s="180">
        <f>ROUND(E231*J231,2)</f>
        <v>0</v>
      </c>
      <c r="L231" s="180">
        <v>21</v>
      </c>
      <c r="M231" s="180">
        <f>G231*(1+L231/100)</f>
        <v>0</v>
      </c>
      <c r="N231" s="178">
        <v>6.9999999999999999E-4</v>
      </c>
      <c r="O231" s="178">
        <f>ROUND(E231*N231,2)</f>
        <v>0</v>
      </c>
      <c r="P231" s="178">
        <v>0</v>
      </c>
      <c r="Q231" s="178">
        <f>ROUND(E231*P231,2)</f>
        <v>0</v>
      </c>
      <c r="R231" s="180"/>
      <c r="S231" s="180" t="s">
        <v>171</v>
      </c>
      <c r="T231" s="181" t="s">
        <v>172</v>
      </c>
      <c r="U231" s="157">
        <v>0</v>
      </c>
      <c r="V231" s="157">
        <f>ROUND(E231*U231,2)</f>
        <v>0</v>
      </c>
      <c r="W231" s="157"/>
      <c r="X231" s="157" t="s">
        <v>324</v>
      </c>
      <c r="Y231" s="157" t="s">
        <v>174</v>
      </c>
      <c r="Z231" s="147"/>
      <c r="AA231" s="147"/>
      <c r="AB231" s="147"/>
      <c r="AC231" s="147"/>
      <c r="AD231" s="147"/>
      <c r="AE231" s="147"/>
      <c r="AF231" s="147"/>
      <c r="AG231" s="147" t="s">
        <v>325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x14ac:dyDescent="0.2">
      <c r="A232" s="161" t="s">
        <v>166</v>
      </c>
      <c r="B232" s="162" t="s">
        <v>94</v>
      </c>
      <c r="C232" s="182" t="s">
        <v>95</v>
      </c>
      <c r="D232" s="163"/>
      <c r="E232" s="164"/>
      <c r="F232" s="165"/>
      <c r="G232" s="165">
        <f>SUMIF(AG233:AG234,"&lt;&gt;NOR",G233:G234)</f>
        <v>0</v>
      </c>
      <c r="H232" s="165"/>
      <c r="I232" s="165">
        <f>SUM(I233:I234)</f>
        <v>0</v>
      </c>
      <c r="J232" s="165"/>
      <c r="K232" s="165">
        <f>SUM(K233:K234)</f>
        <v>0</v>
      </c>
      <c r="L232" s="165"/>
      <c r="M232" s="165">
        <f>SUM(M233:M234)</f>
        <v>0</v>
      </c>
      <c r="N232" s="164"/>
      <c r="O232" s="164">
        <f>SUM(O233:O234)</f>
        <v>0.04</v>
      </c>
      <c r="P232" s="164"/>
      <c r="Q232" s="164">
        <f>SUM(Q233:Q234)</f>
        <v>0</v>
      </c>
      <c r="R232" s="165"/>
      <c r="S232" s="165"/>
      <c r="T232" s="166"/>
      <c r="U232" s="160"/>
      <c r="V232" s="160">
        <f>SUM(V233:V234)</f>
        <v>0</v>
      </c>
      <c r="W232" s="160"/>
      <c r="X232" s="160"/>
      <c r="Y232" s="160"/>
      <c r="AG232" t="s">
        <v>167</v>
      </c>
    </row>
    <row r="233" spans="1:60" outlineLevel="1" x14ac:dyDescent="0.2">
      <c r="A233" s="168">
        <v>53</v>
      </c>
      <c r="B233" s="169" t="s">
        <v>888</v>
      </c>
      <c r="C233" s="184" t="s">
        <v>889</v>
      </c>
      <c r="D233" s="170" t="s">
        <v>261</v>
      </c>
      <c r="E233" s="171">
        <v>0.90400000000000003</v>
      </c>
      <c r="F233" s="172"/>
      <c r="G233" s="173">
        <f>ROUND(E233*F233,2)</f>
        <v>0</v>
      </c>
      <c r="H233" s="172"/>
      <c r="I233" s="173">
        <f>ROUND(E233*H233,2)</f>
        <v>0</v>
      </c>
      <c r="J233" s="172"/>
      <c r="K233" s="173">
        <f>ROUND(E233*J233,2)</f>
        <v>0</v>
      </c>
      <c r="L233" s="173">
        <v>21</v>
      </c>
      <c r="M233" s="173">
        <f>G233*(1+L233/100)</f>
        <v>0</v>
      </c>
      <c r="N233" s="171">
        <v>4.7199999999999999E-2</v>
      </c>
      <c r="O233" s="171">
        <f>ROUND(E233*N233,2)</f>
        <v>0.04</v>
      </c>
      <c r="P233" s="171">
        <v>0</v>
      </c>
      <c r="Q233" s="171">
        <f>ROUND(E233*P233,2)</f>
        <v>0</v>
      </c>
      <c r="R233" s="173"/>
      <c r="S233" s="173" t="s">
        <v>171</v>
      </c>
      <c r="T233" s="174" t="s">
        <v>172</v>
      </c>
      <c r="U233" s="157">
        <v>0</v>
      </c>
      <c r="V233" s="157">
        <f>ROUND(E233*U233,2)</f>
        <v>0</v>
      </c>
      <c r="W233" s="157"/>
      <c r="X233" s="157" t="s">
        <v>218</v>
      </c>
      <c r="Y233" s="157" t="s">
        <v>174</v>
      </c>
      <c r="Z233" s="147"/>
      <c r="AA233" s="147"/>
      <c r="AB233" s="147"/>
      <c r="AC233" s="147"/>
      <c r="AD233" s="147"/>
      <c r="AE233" s="147"/>
      <c r="AF233" s="147"/>
      <c r="AG233" s="147" t="s">
        <v>219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185" t="s">
        <v>890</v>
      </c>
      <c r="D234" s="158"/>
      <c r="E234" s="159">
        <v>0.9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197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x14ac:dyDescent="0.2">
      <c r="A235" s="161" t="s">
        <v>166</v>
      </c>
      <c r="B235" s="162" t="s">
        <v>98</v>
      </c>
      <c r="C235" s="182" t="s">
        <v>99</v>
      </c>
      <c r="D235" s="163"/>
      <c r="E235" s="164"/>
      <c r="F235" s="165"/>
      <c r="G235" s="165">
        <f>SUMIF(AG236:AG345,"&lt;&gt;NOR",G236:G345)</f>
        <v>0</v>
      </c>
      <c r="H235" s="165"/>
      <c r="I235" s="165">
        <f>SUM(I236:I345)</f>
        <v>0</v>
      </c>
      <c r="J235" s="165"/>
      <c r="K235" s="165">
        <f>SUM(K236:K345)</f>
        <v>0</v>
      </c>
      <c r="L235" s="165"/>
      <c r="M235" s="165">
        <f>SUM(M236:M345)</f>
        <v>0</v>
      </c>
      <c r="N235" s="164"/>
      <c r="O235" s="164">
        <f>SUM(O236:O345)</f>
        <v>12.54</v>
      </c>
      <c r="P235" s="164"/>
      <c r="Q235" s="164">
        <f>SUM(Q236:Q345)</f>
        <v>2.8</v>
      </c>
      <c r="R235" s="165"/>
      <c r="S235" s="165"/>
      <c r="T235" s="166"/>
      <c r="U235" s="160"/>
      <c r="V235" s="160">
        <f>SUM(V236:V345)</f>
        <v>0</v>
      </c>
      <c r="W235" s="160"/>
      <c r="X235" s="160"/>
      <c r="Y235" s="160"/>
      <c r="AG235" t="s">
        <v>167</v>
      </c>
    </row>
    <row r="236" spans="1:60" outlineLevel="1" x14ac:dyDescent="0.2">
      <c r="A236" s="168">
        <v>54</v>
      </c>
      <c r="B236" s="169" t="s">
        <v>891</v>
      </c>
      <c r="C236" s="184" t="s">
        <v>892</v>
      </c>
      <c r="D236" s="170" t="s">
        <v>215</v>
      </c>
      <c r="E236" s="171">
        <v>68.2</v>
      </c>
      <c r="F236" s="172"/>
      <c r="G236" s="173">
        <f>ROUND(E236*F236,2)</f>
        <v>0</v>
      </c>
      <c r="H236" s="172"/>
      <c r="I236" s="173">
        <f>ROUND(E236*H236,2)</f>
        <v>0</v>
      </c>
      <c r="J236" s="172"/>
      <c r="K236" s="173">
        <f>ROUND(E236*J236,2)</f>
        <v>0</v>
      </c>
      <c r="L236" s="173">
        <v>21</v>
      </c>
      <c r="M236" s="173">
        <f>G236*(1+L236/100)</f>
        <v>0</v>
      </c>
      <c r="N236" s="171">
        <v>0</v>
      </c>
      <c r="O236" s="171">
        <f>ROUND(E236*N236,2)</f>
        <v>0</v>
      </c>
      <c r="P236" s="171">
        <v>0</v>
      </c>
      <c r="Q236" s="171">
        <f>ROUND(E236*P236,2)</f>
        <v>0</v>
      </c>
      <c r="R236" s="173" t="s">
        <v>333</v>
      </c>
      <c r="S236" s="173" t="s">
        <v>178</v>
      </c>
      <c r="T236" s="174" t="s">
        <v>217</v>
      </c>
      <c r="U236" s="157">
        <v>0</v>
      </c>
      <c r="V236" s="157">
        <f>ROUND(E236*U236,2)</f>
        <v>0</v>
      </c>
      <c r="W236" s="157"/>
      <c r="X236" s="157" t="s">
        <v>218</v>
      </c>
      <c r="Y236" s="157" t="s">
        <v>174</v>
      </c>
      <c r="Z236" s="147"/>
      <c r="AA236" s="147"/>
      <c r="AB236" s="147"/>
      <c r="AC236" s="147"/>
      <c r="AD236" s="147"/>
      <c r="AE236" s="147"/>
      <c r="AF236" s="147"/>
      <c r="AG236" s="147" t="s">
        <v>219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253" t="s">
        <v>893</v>
      </c>
      <c r="D237" s="254"/>
      <c r="E237" s="254"/>
      <c r="F237" s="254"/>
      <c r="G237" s="254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221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185" t="s">
        <v>894</v>
      </c>
      <c r="D238" s="158"/>
      <c r="E238" s="159">
        <v>68.2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197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68">
        <v>55</v>
      </c>
      <c r="B239" s="169" t="s">
        <v>895</v>
      </c>
      <c r="C239" s="184" t="s">
        <v>896</v>
      </c>
      <c r="D239" s="170" t="s">
        <v>215</v>
      </c>
      <c r="E239" s="171">
        <v>60.5</v>
      </c>
      <c r="F239" s="172"/>
      <c r="G239" s="173">
        <f>ROUND(E239*F239,2)</f>
        <v>0</v>
      </c>
      <c r="H239" s="172"/>
      <c r="I239" s="173">
        <f>ROUND(E239*H239,2)</f>
        <v>0</v>
      </c>
      <c r="J239" s="172"/>
      <c r="K239" s="173">
        <f>ROUND(E239*J239,2)</f>
        <v>0</v>
      </c>
      <c r="L239" s="173">
        <v>21</v>
      </c>
      <c r="M239" s="173">
        <f>G239*(1+L239/100)</f>
        <v>0</v>
      </c>
      <c r="N239" s="171">
        <v>1.0000000000000001E-5</v>
      </c>
      <c r="O239" s="171">
        <f>ROUND(E239*N239,2)</f>
        <v>0</v>
      </c>
      <c r="P239" s="171">
        <v>0</v>
      </c>
      <c r="Q239" s="171">
        <f>ROUND(E239*P239,2)</f>
        <v>0</v>
      </c>
      <c r="R239" s="173" t="s">
        <v>333</v>
      </c>
      <c r="S239" s="173" t="s">
        <v>178</v>
      </c>
      <c r="T239" s="174" t="s">
        <v>217</v>
      </c>
      <c r="U239" s="157">
        <v>0</v>
      </c>
      <c r="V239" s="157">
        <f>ROUND(E239*U239,2)</f>
        <v>0</v>
      </c>
      <c r="W239" s="157"/>
      <c r="X239" s="157" t="s">
        <v>218</v>
      </c>
      <c r="Y239" s="157" t="s">
        <v>174</v>
      </c>
      <c r="Z239" s="147"/>
      <c r="AA239" s="147"/>
      <c r="AB239" s="147"/>
      <c r="AC239" s="147"/>
      <c r="AD239" s="147"/>
      <c r="AE239" s="147"/>
      <c r="AF239" s="147"/>
      <c r="AG239" s="147" t="s">
        <v>219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253" t="s">
        <v>893</v>
      </c>
      <c r="D240" s="254"/>
      <c r="E240" s="254"/>
      <c r="F240" s="254"/>
      <c r="G240" s="254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221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185" t="s">
        <v>897</v>
      </c>
      <c r="D241" s="158"/>
      <c r="E241" s="159">
        <v>48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197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85" t="s">
        <v>898</v>
      </c>
      <c r="D242" s="158"/>
      <c r="E242" s="159">
        <v>12.5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197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68">
        <v>56</v>
      </c>
      <c r="B243" s="169" t="s">
        <v>899</v>
      </c>
      <c r="C243" s="184" t="s">
        <v>900</v>
      </c>
      <c r="D243" s="170" t="s">
        <v>215</v>
      </c>
      <c r="E243" s="171">
        <v>104.8</v>
      </c>
      <c r="F243" s="172"/>
      <c r="G243" s="173">
        <f>ROUND(E243*F243,2)</f>
        <v>0</v>
      </c>
      <c r="H243" s="172"/>
      <c r="I243" s="173">
        <f>ROUND(E243*H243,2)</f>
        <v>0</v>
      </c>
      <c r="J243" s="172"/>
      <c r="K243" s="173">
        <f>ROUND(E243*J243,2)</f>
        <v>0</v>
      </c>
      <c r="L243" s="173">
        <v>21</v>
      </c>
      <c r="M243" s="173">
        <f>G243*(1+L243/100)</f>
        <v>0</v>
      </c>
      <c r="N243" s="171">
        <v>1.0000000000000001E-5</v>
      </c>
      <c r="O243" s="171">
        <f>ROUND(E243*N243,2)</f>
        <v>0</v>
      </c>
      <c r="P243" s="171">
        <v>0</v>
      </c>
      <c r="Q243" s="171">
        <f>ROUND(E243*P243,2)</f>
        <v>0</v>
      </c>
      <c r="R243" s="173" t="s">
        <v>333</v>
      </c>
      <c r="S243" s="173" t="s">
        <v>178</v>
      </c>
      <c r="T243" s="174" t="s">
        <v>217</v>
      </c>
      <c r="U243" s="157">
        <v>0</v>
      </c>
      <c r="V243" s="157">
        <f>ROUND(E243*U243,2)</f>
        <v>0</v>
      </c>
      <c r="W243" s="157"/>
      <c r="X243" s="157" t="s">
        <v>218</v>
      </c>
      <c r="Y243" s="157" t="s">
        <v>174</v>
      </c>
      <c r="Z243" s="147"/>
      <c r="AA243" s="147"/>
      <c r="AB243" s="147"/>
      <c r="AC243" s="147"/>
      <c r="AD243" s="147"/>
      <c r="AE243" s="147"/>
      <c r="AF243" s="147"/>
      <c r="AG243" s="147" t="s">
        <v>219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253" t="s">
        <v>893</v>
      </c>
      <c r="D244" s="254"/>
      <c r="E244" s="254"/>
      <c r="F244" s="254"/>
      <c r="G244" s="254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221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85" t="s">
        <v>901</v>
      </c>
      <c r="D245" s="158"/>
      <c r="E245" s="159">
        <v>104.8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197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1" x14ac:dyDescent="0.2">
      <c r="A246" s="168">
        <v>57</v>
      </c>
      <c r="B246" s="169" t="s">
        <v>902</v>
      </c>
      <c r="C246" s="184" t="s">
        <v>903</v>
      </c>
      <c r="D246" s="170" t="s">
        <v>359</v>
      </c>
      <c r="E246" s="171">
        <v>1</v>
      </c>
      <c r="F246" s="172"/>
      <c r="G246" s="173">
        <f>ROUND(E246*F246,2)</f>
        <v>0</v>
      </c>
      <c r="H246" s="172"/>
      <c r="I246" s="173">
        <f>ROUND(E246*H246,2)</f>
        <v>0</v>
      </c>
      <c r="J246" s="172"/>
      <c r="K246" s="173">
        <f>ROUND(E246*J246,2)</f>
        <v>0</v>
      </c>
      <c r="L246" s="173">
        <v>21</v>
      </c>
      <c r="M246" s="173">
        <f>G246*(1+L246/100)</f>
        <v>0</v>
      </c>
      <c r="N246" s="171">
        <v>3.0000000000000001E-5</v>
      </c>
      <c r="O246" s="171">
        <f>ROUND(E246*N246,2)</f>
        <v>0</v>
      </c>
      <c r="P246" s="171">
        <v>0</v>
      </c>
      <c r="Q246" s="171">
        <f>ROUND(E246*P246,2)</f>
        <v>0</v>
      </c>
      <c r="R246" s="173" t="s">
        <v>333</v>
      </c>
      <c r="S246" s="173" t="s">
        <v>178</v>
      </c>
      <c r="T246" s="174" t="s">
        <v>217</v>
      </c>
      <c r="U246" s="157">
        <v>0</v>
      </c>
      <c r="V246" s="157">
        <f>ROUND(E246*U246,2)</f>
        <v>0</v>
      </c>
      <c r="W246" s="157"/>
      <c r="X246" s="157" t="s">
        <v>218</v>
      </c>
      <c r="Y246" s="157" t="s">
        <v>174</v>
      </c>
      <c r="Z246" s="147"/>
      <c r="AA246" s="147"/>
      <c r="AB246" s="147"/>
      <c r="AC246" s="147"/>
      <c r="AD246" s="147"/>
      <c r="AE246" s="147"/>
      <c r="AF246" s="147"/>
      <c r="AG246" s="147" t="s">
        <v>219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253" t="s">
        <v>334</v>
      </c>
      <c r="D247" s="254"/>
      <c r="E247" s="254"/>
      <c r="F247" s="254"/>
      <c r="G247" s="254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221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68">
        <v>58</v>
      </c>
      <c r="B248" s="169" t="s">
        <v>904</v>
      </c>
      <c r="C248" s="184" t="s">
        <v>905</v>
      </c>
      <c r="D248" s="170" t="s">
        <v>359</v>
      </c>
      <c r="E248" s="171">
        <v>3</v>
      </c>
      <c r="F248" s="172"/>
      <c r="G248" s="173">
        <f>ROUND(E248*F248,2)</f>
        <v>0</v>
      </c>
      <c r="H248" s="172"/>
      <c r="I248" s="173">
        <f>ROUND(E248*H248,2)</f>
        <v>0</v>
      </c>
      <c r="J248" s="172"/>
      <c r="K248" s="173">
        <f>ROUND(E248*J248,2)</f>
        <v>0</v>
      </c>
      <c r="L248" s="173">
        <v>21</v>
      </c>
      <c r="M248" s="173">
        <f>G248*(1+L248/100)</f>
        <v>0</v>
      </c>
      <c r="N248" s="171">
        <v>5.0000000000000002E-5</v>
      </c>
      <c r="O248" s="171">
        <f>ROUND(E248*N248,2)</f>
        <v>0</v>
      </c>
      <c r="P248" s="171">
        <v>0</v>
      </c>
      <c r="Q248" s="171">
        <f>ROUND(E248*P248,2)</f>
        <v>0</v>
      </c>
      <c r="R248" s="173" t="s">
        <v>333</v>
      </c>
      <c r="S248" s="173" t="s">
        <v>178</v>
      </c>
      <c r="T248" s="174" t="s">
        <v>217</v>
      </c>
      <c r="U248" s="157">
        <v>0</v>
      </c>
      <c r="V248" s="157">
        <f>ROUND(E248*U248,2)</f>
        <v>0</v>
      </c>
      <c r="W248" s="157"/>
      <c r="X248" s="157" t="s">
        <v>218</v>
      </c>
      <c r="Y248" s="157" t="s">
        <v>174</v>
      </c>
      <c r="Z248" s="147"/>
      <c r="AA248" s="147"/>
      <c r="AB248" s="147"/>
      <c r="AC248" s="147"/>
      <c r="AD248" s="147"/>
      <c r="AE248" s="147"/>
      <c r="AF248" s="147"/>
      <c r="AG248" s="147" t="s">
        <v>219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253" t="s">
        <v>334</v>
      </c>
      <c r="D249" s="254"/>
      <c r="E249" s="254"/>
      <c r="F249" s="254"/>
      <c r="G249" s="254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221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68">
        <v>59</v>
      </c>
      <c r="B250" s="169" t="s">
        <v>906</v>
      </c>
      <c r="C250" s="184" t="s">
        <v>907</v>
      </c>
      <c r="D250" s="170" t="s">
        <v>359</v>
      </c>
      <c r="E250" s="171">
        <v>4</v>
      </c>
      <c r="F250" s="172"/>
      <c r="G250" s="173">
        <f>ROUND(E250*F250,2)</f>
        <v>0</v>
      </c>
      <c r="H250" s="172"/>
      <c r="I250" s="173">
        <f>ROUND(E250*H250,2)</f>
        <v>0</v>
      </c>
      <c r="J250" s="172"/>
      <c r="K250" s="173">
        <f>ROUND(E250*J250,2)</f>
        <v>0</v>
      </c>
      <c r="L250" s="173">
        <v>21</v>
      </c>
      <c r="M250" s="173">
        <f>G250*(1+L250/100)</f>
        <v>0</v>
      </c>
      <c r="N250" s="171">
        <v>3.0000000000000001E-5</v>
      </c>
      <c r="O250" s="171">
        <f>ROUND(E250*N250,2)</f>
        <v>0</v>
      </c>
      <c r="P250" s="171">
        <v>0</v>
      </c>
      <c r="Q250" s="171">
        <f>ROUND(E250*P250,2)</f>
        <v>0</v>
      </c>
      <c r="R250" s="173" t="s">
        <v>333</v>
      </c>
      <c r="S250" s="173" t="s">
        <v>178</v>
      </c>
      <c r="T250" s="174" t="s">
        <v>217</v>
      </c>
      <c r="U250" s="157">
        <v>0</v>
      </c>
      <c r="V250" s="157">
        <f>ROUND(E250*U250,2)</f>
        <v>0</v>
      </c>
      <c r="W250" s="157"/>
      <c r="X250" s="157" t="s">
        <v>218</v>
      </c>
      <c r="Y250" s="157" t="s">
        <v>174</v>
      </c>
      <c r="Z250" s="147"/>
      <c r="AA250" s="147"/>
      <c r="AB250" s="147"/>
      <c r="AC250" s="147"/>
      <c r="AD250" s="147"/>
      <c r="AE250" s="147"/>
      <c r="AF250" s="147"/>
      <c r="AG250" s="147" t="s">
        <v>219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253" t="s">
        <v>334</v>
      </c>
      <c r="D251" s="254"/>
      <c r="E251" s="254"/>
      <c r="F251" s="254"/>
      <c r="G251" s="254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221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2.5" outlineLevel="1" x14ac:dyDescent="0.2">
      <c r="A252" s="168">
        <v>60</v>
      </c>
      <c r="B252" s="169" t="s">
        <v>908</v>
      </c>
      <c r="C252" s="184" t="s">
        <v>909</v>
      </c>
      <c r="D252" s="170" t="s">
        <v>359</v>
      </c>
      <c r="E252" s="171">
        <v>2</v>
      </c>
      <c r="F252" s="172"/>
      <c r="G252" s="173">
        <f>ROUND(E252*F252,2)</f>
        <v>0</v>
      </c>
      <c r="H252" s="172"/>
      <c r="I252" s="173">
        <f>ROUND(E252*H252,2)</f>
        <v>0</v>
      </c>
      <c r="J252" s="172"/>
      <c r="K252" s="173">
        <f>ROUND(E252*J252,2)</f>
        <v>0</v>
      </c>
      <c r="L252" s="173">
        <v>21</v>
      </c>
      <c r="M252" s="173">
        <f>G252*(1+L252/100)</f>
        <v>0</v>
      </c>
      <c r="N252" s="171">
        <v>4.0000000000000003E-5</v>
      </c>
      <c r="O252" s="171">
        <f>ROUND(E252*N252,2)</f>
        <v>0</v>
      </c>
      <c r="P252" s="171">
        <v>0</v>
      </c>
      <c r="Q252" s="171">
        <f>ROUND(E252*P252,2)</f>
        <v>0</v>
      </c>
      <c r="R252" s="173" t="s">
        <v>333</v>
      </c>
      <c r="S252" s="173" t="s">
        <v>178</v>
      </c>
      <c r="T252" s="174" t="s">
        <v>217</v>
      </c>
      <c r="U252" s="157">
        <v>0</v>
      </c>
      <c r="V252" s="157">
        <f>ROUND(E252*U252,2)</f>
        <v>0</v>
      </c>
      <c r="W252" s="157"/>
      <c r="X252" s="157" t="s">
        <v>218</v>
      </c>
      <c r="Y252" s="157" t="s">
        <v>174</v>
      </c>
      <c r="Z252" s="147"/>
      <c r="AA252" s="147"/>
      <c r="AB252" s="147"/>
      <c r="AC252" s="147"/>
      <c r="AD252" s="147"/>
      <c r="AE252" s="147"/>
      <c r="AF252" s="147"/>
      <c r="AG252" s="147" t="s">
        <v>219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253" t="s">
        <v>334</v>
      </c>
      <c r="D253" s="254"/>
      <c r="E253" s="254"/>
      <c r="F253" s="254"/>
      <c r="G253" s="254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221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1" x14ac:dyDescent="0.2">
      <c r="A254" s="168">
        <v>61</v>
      </c>
      <c r="B254" s="169" t="s">
        <v>910</v>
      </c>
      <c r="C254" s="184" t="s">
        <v>911</v>
      </c>
      <c r="D254" s="170" t="s">
        <v>359</v>
      </c>
      <c r="E254" s="171">
        <v>1</v>
      </c>
      <c r="F254" s="172"/>
      <c r="G254" s="173">
        <f>ROUND(E254*F254,2)</f>
        <v>0</v>
      </c>
      <c r="H254" s="172"/>
      <c r="I254" s="173">
        <f>ROUND(E254*H254,2)</f>
        <v>0</v>
      </c>
      <c r="J254" s="172"/>
      <c r="K254" s="173">
        <f>ROUND(E254*J254,2)</f>
        <v>0</v>
      </c>
      <c r="L254" s="173">
        <v>21</v>
      </c>
      <c r="M254" s="173">
        <f>G254*(1+L254/100)</f>
        <v>0</v>
      </c>
      <c r="N254" s="171">
        <v>6.9999999999999994E-5</v>
      </c>
      <c r="O254" s="171">
        <f>ROUND(E254*N254,2)</f>
        <v>0</v>
      </c>
      <c r="P254" s="171">
        <v>0</v>
      </c>
      <c r="Q254" s="171">
        <f>ROUND(E254*P254,2)</f>
        <v>0</v>
      </c>
      <c r="R254" s="173" t="s">
        <v>333</v>
      </c>
      <c r="S254" s="173" t="s">
        <v>178</v>
      </c>
      <c r="T254" s="174" t="s">
        <v>217</v>
      </c>
      <c r="U254" s="157">
        <v>0</v>
      </c>
      <c r="V254" s="157">
        <f>ROUND(E254*U254,2)</f>
        <v>0</v>
      </c>
      <c r="W254" s="157"/>
      <c r="X254" s="157" t="s">
        <v>218</v>
      </c>
      <c r="Y254" s="157" t="s">
        <v>174</v>
      </c>
      <c r="Z254" s="147"/>
      <c r="AA254" s="147"/>
      <c r="AB254" s="147"/>
      <c r="AC254" s="147"/>
      <c r="AD254" s="147"/>
      <c r="AE254" s="147"/>
      <c r="AF254" s="147"/>
      <c r="AG254" s="147" t="s">
        <v>219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253" t="s">
        <v>334</v>
      </c>
      <c r="D255" s="254"/>
      <c r="E255" s="254"/>
      <c r="F255" s="254"/>
      <c r="G255" s="254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221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1" x14ac:dyDescent="0.2">
      <c r="A256" s="168">
        <v>62</v>
      </c>
      <c r="B256" s="169" t="s">
        <v>912</v>
      </c>
      <c r="C256" s="184" t="s">
        <v>913</v>
      </c>
      <c r="D256" s="170" t="s">
        <v>359</v>
      </c>
      <c r="E256" s="171">
        <v>6</v>
      </c>
      <c r="F256" s="172"/>
      <c r="G256" s="173">
        <f>ROUND(E256*F256,2)</f>
        <v>0</v>
      </c>
      <c r="H256" s="172"/>
      <c r="I256" s="173">
        <f>ROUND(E256*H256,2)</f>
        <v>0</v>
      </c>
      <c r="J256" s="172"/>
      <c r="K256" s="173">
        <f>ROUND(E256*J256,2)</f>
        <v>0</v>
      </c>
      <c r="L256" s="173">
        <v>21</v>
      </c>
      <c r="M256" s="173">
        <f>G256*(1+L256/100)</f>
        <v>0</v>
      </c>
      <c r="N256" s="171">
        <v>1.0000000000000001E-5</v>
      </c>
      <c r="O256" s="171">
        <f>ROUND(E256*N256,2)</f>
        <v>0</v>
      </c>
      <c r="P256" s="171">
        <v>0</v>
      </c>
      <c r="Q256" s="171">
        <f>ROUND(E256*P256,2)</f>
        <v>0</v>
      </c>
      <c r="R256" s="173" t="s">
        <v>333</v>
      </c>
      <c r="S256" s="173" t="s">
        <v>178</v>
      </c>
      <c r="T256" s="174" t="s">
        <v>217</v>
      </c>
      <c r="U256" s="157">
        <v>0</v>
      </c>
      <c r="V256" s="157">
        <f>ROUND(E256*U256,2)</f>
        <v>0</v>
      </c>
      <c r="W256" s="157"/>
      <c r="X256" s="157" t="s">
        <v>218</v>
      </c>
      <c r="Y256" s="157" t="s">
        <v>174</v>
      </c>
      <c r="Z256" s="147"/>
      <c r="AA256" s="147"/>
      <c r="AB256" s="147"/>
      <c r="AC256" s="147"/>
      <c r="AD256" s="147"/>
      <c r="AE256" s="147"/>
      <c r="AF256" s="147"/>
      <c r="AG256" s="147" t="s">
        <v>219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4"/>
      <c r="B257" s="155"/>
      <c r="C257" s="253" t="s">
        <v>334</v>
      </c>
      <c r="D257" s="254"/>
      <c r="E257" s="254"/>
      <c r="F257" s="254"/>
      <c r="G257" s="254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221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22.5" outlineLevel="1" x14ac:dyDescent="0.2">
      <c r="A258" s="168">
        <v>63</v>
      </c>
      <c r="B258" s="169" t="s">
        <v>914</v>
      </c>
      <c r="C258" s="184" t="s">
        <v>915</v>
      </c>
      <c r="D258" s="170" t="s">
        <v>359</v>
      </c>
      <c r="E258" s="171">
        <v>5</v>
      </c>
      <c r="F258" s="172"/>
      <c r="G258" s="173">
        <f>ROUND(E258*F258,2)</f>
        <v>0</v>
      </c>
      <c r="H258" s="172"/>
      <c r="I258" s="173">
        <f>ROUND(E258*H258,2)</f>
        <v>0</v>
      </c>
      <c r="J258" s="172"/>
      <c r="K258" s="173">
        <f>ROUND(E258*J258,2)</f>
        <v>0</v>
      </c>
      <c r="L258" s="173">
        <v>21</v>
      </c>
      <c r="M258" s="173">
        <f>G258*(1+L258/100)</f>
        <v>0</v>
      </c>
      <c r="N258" s="171">
        <v>2.0000000000000002E-5</v>
      </c>
      <c r="O258" s="171">
        <f>ROUND(E258*N258,2)</f>
        <v>0</v>
      </c>
      <c r="P258" s="171">
        <v>0</v>
      </c>
      <c r="Q258" s="171">
        <f>ROUND(E258*P258,2)</f>
        <v>0</v>
      </c>
      <c r="R258" s="173" t="s">
        <v>333</v>
      </c>
      <c r="S258" s="173" t="s">
        <v>178</v>
      </c>
      <c r="T258" s="174" t="s">
        <v>217</v>
      </c>
      <c r="U258" s="157">
        <v>0</v>
      </c>
      <c r="V258" s="157">
        <f>ROUND(E258*U258,2)</f>
        <v>0</v>
      </c>
      <c r="W258" s="157"/>
      <c r="X258" s="157" t="s">
        <v>218</v>
      </c>
      <c r="Y258" s="157" t="s">
        <v>174</v>
      </c>
      <c r="Z258" s="147"/>
      <c r="AA258" s="147"/>
      <c r="AB258" s="147"/>
      <c r="AC258" s="147"/>
      <c r="AD258" s="147"/>
      <c r="AE258" s="147"/>
      <c r="AF258" s="147"/>
      <c r="AG258" s="147" t="s">
        <v>219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253" t="s">
        <v>334</v>
      </c>
      <c r="D259" s="254"/>
      <c r="E259" s="254"/>
      <c r="F259" s="254"/>
      <c r="G259" s="254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221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2.5" outlineLevel="1" x14ac:dyDescent="0.2">
      <c r="A260" s="168">
        <v>64</v>
      </c>
      <c r="B260" s="169" t="s">
        <v>916</v>
      </c>
      <c r="C260" s="184" t="s">
        <v>917</v>
      </c>
      <c r="D260" s="170" t="s">
        <v>367</v>
      </c>
      <c r="E260" s="171">
        <v>2</v>
      </c>
      <c r="F260" s="172"/>
      <c r="G260" s="173">
        <f>ROUND(E260*F260,2)</f>
        <v>0</v>
      </c>
      <c r="H260" s="172"/>
      <c r="I260" s="173">
        <f>ROUND(E260*H260,2)</f>
        <v>0</v>
      </c>
      <c r="J260" s="172"/>
      <c r="K260" s="173">
        <f>ROUND(E260*J260,2)</f>
        <v>0</v>
      </c>
      <c r="L260" s="173">
        <v>21</v>
      </c>
      <c r="M260" s="173">
        <f>G260*(1+L260/100)</f>
        <v>0</v>
      </c>
      <c r="N260" s="171">
        <v>1.1E-4</v>
      </c>
      <c r="O260" s="171">
        <f>ROUND(E260*N260,2)</f>
        <v>0</v>
      </c>
      <c r="P260" s="171">
        <v>0</v>
      </c>
      <c r="Q260" s="171">
        <f>ROUND(E260*P260,2)</f>
        <v>0</v>
      </c>
      <c r="R260" s="173" t="s">
        <v>333</v>
      </c>
      <c r="S260" s="173" t="s">
        <v>178</v>
      </c>
      <c r="T260" s="174" t="s">
        <v>217</v>
      </c>
      <c r="U260" s="157">
        <v>0</v>
      </c>
      <c r="V260" s="157">
        <f>ROUND(E260*U260,2)</f>
        <v>0</v>
      </c>
      <c r="W260" s="157"/>
      <c r="X260" s="157" t="s">
        <v>218</v>
      </c>
      <c r="Y260" s="157" t="s">
        <v>174</v>
      </c>
      <c r="Z260" s="147"/>
      <c r="AA260" s="147"/>
      <c r="AB260" s="147"/>
      <c r="AC260" s="147"/>
      <c r="AD260" s="147"/>
      <c r="AE260" s="147"/>
      <c r="AF260" s="147"/>
      <c r="AG260" s="147" t="s">
        <v>219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253" t="s">
        <v>918</v>
      </c>
      <c r="D261" s="254"/>
      <c r="E261" s="254"/>
      <c r="F261" s="254"/>
      <c r="G261" s="254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221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1" x14ac:dyDescent="0.2">
      <c r="A262" s="168">
        <v>65</v>
      </c>
      <c r="B262" s="169" t="s">
        <v>919</v>
      </c>
      <c r="C262" s="184" t="s">
        <v>920</v>
      </c>
      <c r="D262" s="170" t="s">
        <v>367</v>
      </c>
      <c r="E262" s="171">
        <v>4</v>
      </c>
      <c r="F262" s="172"/>
      <c r="G262" s="173">
        <f>ROUND(E262*F262,2)</f>
        <v>0</v>
      </c>
      <c r="H262" s="172"/>
      <c r="I262" s="173">
        <f>ROUND(E262*H262,2)</f>
        <v>0</v>
      </c>
      <c r="J262" s="172"/>
      <c r="K262" s="173">
        <f>ROUND(E262*J262,2)</f>
        <v>0</v>
      </c>
      <c r="L262" s="173">
        <v>21</v>
      </c>
      <c r="M262" s="173">
        <f>G262*(1+L262/100)</f>
        <v>0</v>
      </c>
      <c r="N262" s="171">
        <v>1.2999999999999999E-4</v>
      </c>
      <c r="O262" s="171">
        <f>ROUND(E262*N262,2)</f>
        <v>0</v>
      </c>
      <c r="P262" s="171">
        <v>0</v>
      </c>
      <c r="Q262" s="171">
        <f>ROUND(E262*P262,2)</f>
        <v>0</v>
      </c>
      <c r="R262" s="173" t="s">
        <v>333</v>
      </c>
      <c r="S262" s="173" t="s">
        <v>178</v>
      </c>
      <c r="T262" s="174" t="s">
        <v>217</v>
      </c>
      <c r="U262" s="157">
        <v>0</v>
      </c>
      <c r="V262" s="157">
        <f>ROUND(E262*U262,2)</f>
        <v>0</v>
      </c>
      <c r="W262" s="157"/>
      <c r="X262" s="157" t="s">
        <v>218</v>
      </c>
      <c r="Y262" s="157" t="s">
        <v>174</v>
      </c>
      <c r="Z262" s="147"/>
      <c r="AA262" s="147"/>
      <c r="AB262" s="147"/>
      <c r="AC262" s="147"/>
      <c r="AD262" s="147"/>
      <c r="AE262" s="147"/>
      <c r="AF262" s="147"/>
      <c r="AG262" s="147" t="s">
        <v>219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253" t="s">
        <v>918</v>
      </c>
      <c r="D263" s="254"/>
      <c r="E263" s="254"/>
      <c r="F263" s="254"/>
      <c r="G263" s="254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221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2.5" outlineLevel="1" x14ac:dyDescent="0.2">
      <c r="A264" s="168">
        <v>66</v>
      </c>
      <c r="B264" s="169" t="s">
        <v>921</v>
      </c>
      <c r="C264" s="184" t="s">
        <v>922</v>
      </c>
      <c r="D264" s="170" t="s">
        <v>923</v>
      </c>
      <c r="E264" s="171">
        <v>5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21</v>
      </c>
      <c r="M264" s="173">
        <f>G264*(1+L264/100)</f>
        <v>0</v>
      </c>
      <c r="N264" s="171">
        <v>2.0000000000000002E-5</v>
      </c>
      <c r="O264" s="171">
        <f>ROUND(E264*N264,2)</f>
        <v>0</v>
      </c>
      <c r="P264" s="171">
        <v>0</v>
      </c>
      <c r="Q264" s="171">
        <f>ROUND(E264*P264,2)</f>
        <v>0</v>
      </c>
      <c r="R264" s="173" t="s">
        <v>333</v>
      </c>
      <c r="S264" s="173" t="s">
        <v>178</v>
      </c>
      <c r="T264" s="174" t="s">
        <v>217</v>
      </c>
      <c r="U264" s="157">
        <v>0</v>
      </c>
      <c r="V264" s="157">
        <f>ROUND(E264*U264,2)</f>
        <v>0</v>
      </c>
      <c r="W264" s="157"/>
      <c r="X264" s="157" t="s">
        <v>218</v>
      </c>
      <c r="Y264" s="157" t="s">
        <v>174</v>
      </c>
      <c r="Z264" s="147"/>
      <c r="AA264" s="147"/>
      <c r="AB264" s="147"/>
      <c r="AC264" s="147"/>
      <c r="AD264" s="147"/>
      <c r="AE264" s="147"/>
      <c r="AF264" s="147"/>
      <c r="AG264" s="147" t="s">
        <v>219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253" t="s">
        <v>918</v>
      </c>
      <c r="D265" s="254"/>
      <c r="E265" s="254"/>
      <c r="F265" s="254"/>
      <c r="G265" s="254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221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75">
        <v>67</v>
      </c>
      <c r="B266" s="176" t="s">
        <v>924</v>
      </c>
      <c r="C266" s="183" t="s">
        <v>925</v>
      </c>
      <c r="D266" s="177" t="s">
        <v>215</v>
      </c>
      <c r="E266" s="178">
        <v>230.5</v>
      </c>
      <c r="F266" s="179"/>
      <c r="G266" s="180">
        <f>ROUND(E266*F266,2)</f>
        <v>0</v>
      </c>
      <c r="H266" s="179"/>
      <c r="I266" s="180">
        <f>ROUND(E266*H266,2)</f>
        <v>0</v>
      </c>
      <c r="J266" s="179"/>
      <c r="K266" s="180">
        <f>ROUND(E266*J266,2)</f>
        <v>0</v>
      </c>
      <c r="L266" s="180">
        <v>21</v>
      </c>
      <c r="M266" s="180">
        <f>G266*(1+L266/100)</f>
        <v>0</v>
      </c>
      <c r="N266" s="178">
        <v>0</v>
      </c>
      <c r="O266" s="178">
        <f>ROUND(E266*N266,2)</f>
        <v>0</v>
      </c>
      <c r="P266" s="178">
        <v>0</v>
      </c>
      <c r="Q266" s="178">
        <f>ROUND(E266*P266,2)</f>
        <v>0</v>
      </c>
      <c r="R266" s="180" t="s">
        <v>333</v>
      </c>
      <c r="S266" s="180" t="s">
        <v>178</v>
      </c>
      <c r="T266" s="181" t="s">
        <v>217</v>
      </c>
      <c r="U266" s="157">
        <v>0</v>
      </c>
      <c r="V266" s="157">
        <f>ROUND(E266*U266,2)</f>
        <v>0</v>
      </c>
      <c r="W266" s="157"/>
      <c r="X266" s="157" t="s">
        <v>218</v>
      </c>
      <c r="Y266" s="157" t="s">
        <v>174</v>
      </c>
      <c r="Z266" s="147"/>
      <c r="AA266" s="147"/>
      <c r="AB266" s="147"/>
      <c r="AC266" s="147"/>
      <c r="AD266" s="147"/>
      <c r="AE266" s="147"/>
      <c r="AF266" s="147"/>
      <c r="AG266" s="147" t="s">
        <v>219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75">
        <v>68</v>
      </c>
      <c r="B267" s="176" t="s">
        <v>926</v>
      </c>
      <c r="C267" s="183" t="s">
        <v>927</v>
      </c>
      <c r="D267" s="177" t="s">
        <v>359</v>
      </c>
      <c r="E267" s="178">
        <v>1</v>
      </c>
      <c r="F267" s="179"/>
      <c r="G267" s="180">
        <f>ROUND(E267*F267,2)</f>
        <v>0</v>
      </c>
      <c r="H267" s="179"/>
      <c r="I267" s="180">
        <f>ROUND(E267*H267,2)</f>
        <v>0</v>
      </c>
      <c r="J267" s="179"/>
      <c r="K267" s="180">
        <f>ROUND(E267*J267,2)</f>
        <v>0</v>
      </c>
      <c r="L267" s="180">
        <v>21</v>
      </c>
      <c r="M267" s="180">
        <f>G267*(1+L267/100)</f>
        <v>0</v>
      </c>
      <c r="N267" s="178">
        <v>3.9030000000000002E-2</v>
      </c>
      <c r="O267" s="178">
        <f>ROUND(E267*N267,2)</f>
        <v>0.04</v>
      </c>
      <c r="P267" s="178">
        <v>0</v>
      </c>
      <c r="Q267" s="178">
        <f>ROUND(E267*P267,2)</f>
        <v>0</v>
      </c>
      <c r="R267" s="180" t="s">
        <v>333</v>
      </c>
      <c r="S267" s="180" t="s">
        <v>178</v>
      </c>
      <c r="T267" s="181" t="s">
        <v>217</v>
      </c>
      <c r="U267" s="157">
        <v>0</v>
      </c>
      <c r="V267" s="157">
        <f>ROUND(E267*U267,2)</f>
        <v>0</v>
      </c>
      <c r="W267" s="157"/>
      <c r="X267" s="157" t="s">
        <v>218</v>
      </c>
      <c r="Y267" s="157" t="s">
        <v>174</v>
      </c>
      <c r="Z267" s="147"/>
      <c r="AA267" s="147"/>
      <c r="AB267" s="147"/>
      <c r="AC267" s="147"/>
      <c r="AD267" s="147"/>
      <c r="AE267" s="147"/>
      <c r="AF267" s="147"/>
      <c r="AG267" s="147" t="s">
        <v>219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68">
        <v>69</v>
      </c>
      <c r="B268" s="169" t="s">
        <v>928</v>
      </c>
      <c r="C268" s="184" t="s">
        <v>929</v>
      </c>
      <c r="D268" s="170" t="s">
        <v>359</v>
      </c>
      <c r="E268" s="171">
        <v>2</v>
      </c>
      <c r="F268" s="172"/>
      <c r="G268" s="173">
        <f>ROUND(E268*F268,2)</f>
        <v>0</v>
      </c>
      <c r="H268" s="172"/>
      <c r="I268" s="173">
        <f>ROUND(E268*H268,2)</f>
        <v>0</v>
      </c>
      <c r="J268" s="172"/>
      <c r="K268" s="173">
        <f>ROUND(E268*J268,2)</f>
        <v>0</v>
      </c>
      <c r="L268" s="173">
        <v>21</v>
      </c>
      <c r="M268" s="173">
        <f>G268*(1+L268/100)</f>
        <v>0</v>
      </c>
      <c r="N268" s="171">
        <v>0</v>
      </c>
      <c r="O268" s="171">
        <f>ROUND(E268*N268,2)</f>
        <v>0</v>
      </c>
      <c r="P268" s="171">
        <v>0</v>
      </c>
      <c r="Q268" s="171">
        <f>ROUND(E268*P268,2)</f>
        <v>0</v>
      </c>
      <c r="R268" s="173" t="s">
        <v>333</v>
      </c>
      <c r="S268" s="173" t="s">
        <v>178</v>
      </c>
      <c r="T268" s="174" t="s">
        <v>217</v>
      </c>
      <c r="U268" s="157">
        <v>0</v>
      </c>
      <c r="V268" s="157">
        <f>ROUND(E268*U268,2)</f>
        <v>0</v>
      </c>
      <c r="W268" s="157"/>
      <c r="X268" s="157" t="s">
        <v>218</v>
      </c>
      <c r="Y268" s="157" t="s">
        <v>174</v>
      </c>
      <c r="Z268" s="147"/>
      <c r="AA268" s="147"/>
      <c r="AB268" s="147"/>
      <c r="AC268" s="147"/>
      <c r="AD268" s="147"/>
      <c r="AE268" s="147"/>
      <c r="AF268" s="147"/>
      <c r="AG268" s="147" t="s">
        <v>219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253" t="s">
        <v>930</v>
      </c>
      <c r="D269" s="254"/>
      <c r="E269" s="254"/>
      <c r="F269" s="254"/>
      <c r="G269" s="254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221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68">
        <v>70</v>
      </c>
      <c r="B270" s="169" t="s">
        <v>931</v>
      </c>
      <c r="C270" s="184" t="s">
        <v>932</v>
      </c>
      <c r="D270" s="170" t="s">
        <v>359</v>
      </c>
      <c r="E270" s="171">
        <v>3</v>
      </c>
      <c r="F270" s="172"/>
      <c r="G270" s="173">
        <f>ROUND(E270*F270,2)</f>
        <v>0</v>
      </c>
      <c r="H270" s="172"/>
      <c r="I270" s="173">
        <f>ROUND(E270*H270,2)</f>
        <v>0</v>
      </c>
      <c r="J270" s="172"/>
      <c r="K270" s="173">
        <f>ROUND(E270*J270,2)</f>
        <v>0</v>
      </c>
      <c r="L270" s="173">
        <v>21</v>
      </c>
      <c r="M270" s="173">
        <f>G270*(1+L270/100)</f>
        <v>0</v>
      </c>
      <c r="N270" s="171">
        <v>0</v>
      </c>
      <c r="O270" s="171">
        <f>ROUND(E270*N270,2)</f>
        <v>0</v>
      </c>
      <c r="P270" s="171">
        <v>0</v>
      </c>
      <c r="Q270" s="171">
        <f>ROUND(E270*P270,2)</f>
        <v>0</v>
      </c>
      <c r="R270" s="173" t="s">
        <v>333</v>
      </c>
      <c r="S270" s="173" t="s">
        <v>178</v>
      </c>
      <c r="T270" s="174" t="s">
        <v>217</v>
      </c>
      <c r="U270" s="157">
        <v>0</v>
      </c>
      <c r="V270" s="157">
        <f>ROUND(E270*U270,2)</f>
        <v>0</v>
      </c>
      <c r="W270" s="157"/>
      <c r="X270" s="157" t="s">
        <v>218</v>
      </c>
      <c r="Y270" s="157" t="s">
        <v>174</v>
      </c>
      <c r="Z270" s="147"/>
      <c r="AA270" s="147"/>
      <c r="AB270" s="147"/>
      <c r="AC270" s="147"/>
      <c r="AD270" s="147"/>
      <c r="AE270" s="147"/>
      <c r="AF270" s="147"/>
      <c r="AG270" s="147" t="s">
        <v>219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253" t="s">
        <v>930</v>
      </c>
      <c r="D271" s="254"/>
      <c r="E271" s="254"/>
      <c r="F271" s="254"/>
      <c r="G271" s="254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221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2.5" outlineLevel="1" x14ac:dyDescent="0.2">
      <c r="A272" s="168">
        <v>71</v>
      </c>
      <c r="B272" s="169" t="s">
        <v>933</v>
      </c>
      <c r="C272" s="184" t="s">
        <v>934</v>
      </c>
      <c r="D272" s="170" t="s">
        <v>359</v>
      </c>
      <c r="E272" s="171">
        <v>2</v>
      </c>
      <c r="F272" s="172"/>
      <c r="G272" s="173">
        <f>ROUND(E272*F272,2)</f>
        <v>0</v>
      </c>
      <c r="H272" s="172"/>
      <c r="I272" s="173">
        <f>ROUND(E272*H272,2)</f>
        <v>0</v>
      </c>
      <c r="J272" s="172"/>
      <c r="K272" s="173">
        <f>ROUND(E272*J272,2)</f>
        <v>0</v>
      </c>
      <c r="L272" s="173">
        <v>21</v>
      </c>
      <c r="M272" s="173">
        <f>G272*(1+L272/100)</f>
        <v>0</v>
      </c>
      <c r="N272" s="171">
        <v>0</v>
      </c>
      <c r="O272" s="171">
        <f>ROUND(E272*N272,2)</f>
        <v>0</v>
      </c>
      <c r="P272" s="171">
        <v>0</v>
      </c>
      <c r="Q272" s="171">
        <f>ROUND(E272*P272,2)</f>
        <v>0</v>
      </c>
      <c r="R272" s="173" t="s">
        <v>333</v>
      </c>
      <c r="S272" s="173" t="s">
        <v>178</v>
      </c>
      <c r="T272" s="174" t="s">
        <v>217</v>
      </c>
      <c r="U272" s="157">
        <v>0</v>
      </c>
      <c r="V272" s="157">
        <f>ROUND(E272*U272,2)</f>
        <v>0</v>
      </c>
      <c r="W272" s="157"/>
      <c r="X272" s="157" t="s">
        <v>218</v>
      </c>
      <c r="Y272" s="157" t="s">
        <v>174</v>
      </c>
      <c r="Z272" s="147"/>
      <c r="AA272" s="147"/>
      <c r="AB272" s="147"/>
      <c r="AC272" s="147"/>
      <c r="AD272" s="147"/>
      <c r="AE272" s="147"/>
      <c r="AF272" s="147"/>
      <c r="AG272" s="147" t="s">
        <v>219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253" t="s">
        <v>930</v>
      </c>
      <c r="D273" s="254"/>
      <c r="E273" s="254"/>
      <c r="F273" s="254"/>
      <c r="G273" s="254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221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2.5" outlineLevel="1" x14ac:dyDescent="0.2">
      <c r="A274" s="168">
        <v>72</v>
      </c>
      <c r="B274" s="169" t="s">
        <v>935</v>
      </c>
      <c r="C274" s="184" t="s">
        <v>936</v>
      </c>
      <c r="D274" s="170" t="s">
        <v>359</v>
      </c>
      <c r="E274" s="171">
        <v>3</v>
      </c>
      <c r="F274" s="172"/>
      <c r="G274" s="173">
        <f>ROUND(E274*F274,2)</f>
        <v>0</v>
      </c>
      <c r="H274" s="172"/>
      <c r="I274" s="173">
        <f>ROUND(E274*H274,2)</f>
        <v>0</v>
      </c>
      <c r="J274" s="172"/>
      <c r="K274" s="173">
        <f>ROUND(E274*J274,2)</f>
        <v>0</v>
      </c>
      <c r="L274" s="173">
        <v>21</v>
      </c>
      <c r="M274" s="173">
        <f>G274*(1+L274/100)</f>
        <v>0</v>
      </c>
      <c r="N274" s="171">
        <v>0</v>
      </c>
      <c r="O274" s="171">
        <f>ROUND(E274*N274,2)</f>
        <v>0</v>
      </c>
      <c r="P274" s="171">
        <v>0</v>
      </c>
      <c r="Q274" s="171">
        <f>ROUND(E274*P274,2)</f>
        <v>0</v>
      </c>
      <c r="R274" s="173" t="s">
        <v>333</v>
      </c>
      <c r="S274" s="173" t="s">
        <v>178</v>
      </c>
      <c r="T274" s="174" t="s">
        <v>217</v>
      </c>
      <c r="U274" s="157">
        <v>0</v>
      </c>
      <c r="V274" s="157">
        <f>ROUND(E274*U274,2)</f>
        <v>0</v>
      </c>
      <c r="W274" s="157"/>
      <c r="X274" s="157" t="s">
        <v>218</v>
      </c>
      <c r="Y274" s="157" t="s">
        <v>174</v>
      </c>
      <c r="Z274" s="147"/>
      <c r="AA274" s="147"/>
      <c r="AB274" s="147"/>
      <c r="AC274" s="147"/>
      <c r="AD274" s="147"/>
      <c r="AE274" s="147"/>
      <c r="AF274" s="147"/>
      <c r="AG274" s="147" t="s">
        <v>219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253" t="s">
        <v>930</v>
      </c>
      <c r="D275" s="254"/>
      <c r="E275" s="254"/>
      <c r="F275" s="254"/>
      <c r="G275" s="254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221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75">
        <v>73</v>
      </c>
      <c r="B276" s="176" t="s">
        <v>937</v>
      </c>
      <c r="C276" s="183" t="s">
        <v>938</v>
      </c>
      <c r="D276" s="177" t="s">
        <v>359</v>
      </c>
      <c r="E276" s="178">
        <v>4</v>
      </c>
      <c r="F276" s="179"/>
      <c r="G276" s="180">
        <f t="shared" ref="G276:G283" si="0">ROUND(E276*F276,2)</f>
        <v>0</v>
      </c>
      <c r="H276" s="179"/>
      <c r="I276" s="180">
        <f t="shared" ref="I276:I283" si="1">ROUND(E276*H276,2)</f>
        <v>0</v>
      </c>
      <c r="J276" s="179"/>
      <c r="K276" s="180">
        <f t="shared" ref="K276:K283" si="2">ROUND(E276*J276,2)</f>
        <v>0</v>
      </c>
      <c r="L276" s="180">
        <v>21</v>
      </c>
      <c r="M276" s="180">
        <f t="shared" ref="M276:M283" si="3">G276*(1+L276/100)</f>
        <v>0</v>
      </c>
      <c r="N276" s="178">
        <v>0</v>
      </c>
      <c r="O276" s="178">
        <f t="shared" ref="O276:O283" si="4">ROUND(E276*N276,2)</f>
        <v>0</v>
      </c>
      <c r="P276" s="178">
        <v>0</v>
      </c>
      <c r="Q276" s="178">
        <f t="shared" ref="Q276:Q283" si="5">ROUND(E276*P276,2)</f>
        <v>0</v>
      </c>
      <c r="R276" s="180" t="s">
        <v>333</v>
      </c>
      <c r="S276" s="180" t="s">
        <v>178</v>
      </c>
      <c r="T276" s="181" t="s">
        <v>217</v>
      </c>
      <c r="U276" s="157">
        <v>0</v>
      </c>
      <c r="V276" s="157">
        <f t="shared" ref="V276:V283" si="6">ROUND(E276*U276,2)</f>
        <v>0</v>
      </c>
      <c r="W276" s="157"/>
      <c r="X276" s="157" t="s">
        <v>218</v>
      </c>
      <c r="Y276" s="157" t="s">
        <v>174</v>
      </c>
      <c r="Z276" s="147"/>
      <c r="AA276" s="147"/>
      <c r="AB276" s="147"/>
      <c r="AC276" s="147"/>
      <c r="AD276" s="147"/>
      <c r="AE276" s="147"/>
      <c r="AF276" s="147"/>
      <c r="AG276" s="147" t="s">
        <v>219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75">
        <v>74</v>
      </c>
      <c r="B277" s="176" t="s">
        <v>939</v>
      </c>
      <c r="C277" s="183" t="s">
        <v>940</v>
      </c>
      <c r="D277" s="177" t="s">
        <v>359</v>
      </c>
      <c r="E277" s="178">
        <v>2</v>
      </c>
      <c r="F277" s="179"/>
      <c r="G277" s="180">
        <f t="shared" si="0"/>
        <v>0</v>
      </c>
      <c r="H277" s="179"/>
      <c r="I277" s="180">
        <f t="shared" si="1"/>
        <v>0</v>
      </c>
      <c r="J277" s="179"/>
      <c r="K277" s="180">
        <f t="shared" si="2"/>
        <v>0</v>
      </c>
      <c r="L277" s="180">
        <v>21</v>
      </c>
      <c r="M277" s="180">
        <f t="shared" si="3"/>
        <v>0</v>
      </c>
      <c r="N277" s="178">
        <v>4.6800000000000001E-3</v>
      </c>
      <c r="O277" s="178">
        <f t="shared" si="4"/>
        <v>0.01</v>
      </c>
      <c r="P277" s="178">
        <v>0</v>
      </c>
      <c r="Q277" s="178">
        <f t="shared" si="5"/>
        <v>0</v>
      </c>
      <c r="R277" s="180" t="s">
        <v>333</v>
      </c>
      <c r="S277" s="180" t="s">
        <v>178</v>
      </c>
      <c r="T277" s="181" t="s">
        <v>217</v>
      </c>
      <c r="U277" s="157">
        <v>0</v>
      </c>
      <c r="V277" s="157">
        <f t="shared" si="6"/>
        <v>0</v>
      </c>
      <c r="W277" s="157"/>
      <c r="X277" s="157" t="s">
        <v>218</v>
      </c>
      <c r="Y277" s="157" t="s">
        <v>174</v>
      </c>
      <c r="Z277" s="147"/>
      <c r="AA277" s="147"/>
      <c r="AB277" s="147"/>
      <c r="AC277" s="147"/>
      <c r="AD277" s="147"/>
      <c r="AE277" s="147"/>
      <c r="AF277" s="147"/>
      <c r="AG277" s="147" t="s">
        <v>219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75">
        <v>75</v>
      </c>
      <c r="B278" s="176" t="s">
        <v>941</v>
      </c>
      <c r="C278" s="183" t="s">
        <v>942</v>
      </c>
      <c r="D278" s="177" t="s">
        <v>359</v>
      </c>
      <c r="E278" s="178">
        <v>2</v>
      </c>
      <c r="F278" s="179"/>
      <c r="G278" s="180">
        <f t="shared" si="0"/>
        <v>0</v>
      </c>
      <c r="H278" s="179"/>
      <c r="I278" s="180">
        <f t="shared" si="1"/>
        <v>0</v>
      </c>
      <c r="J278" s="179"/>
      <c r="K278" s="180">
        <f t="shared" si="2"/>
        <v>0</v>
      </c>
      <c r="L278" s="180">
        <v>21</v>
      </c>
      <c r="M278" s="180">
        <f t="shared" si="3"/>
        <v>0</v>
      </c>
      <c r="N278" s="178">
        <v>7.0200000000000002E-3</v>
      </c>
      <c r="O278" s="178">
        <f t="shared" si="4"/>
        <v>0.01</v>
      </c>
      <c r="P278" s="178">
        <v>0</v>
      </c>
      <c r="Q278" s="178">
        <f t="shared" si="5"/>
        <v>0</v>
      </c>
      <c r="R278" s="180" t="s">
        <v>333</v>
      </c>
      <c r="S278" s="180" t="s">
        <v>178</v>
      </c>
      <c r="T278" s="181" t="s">
        <v>217</v>
      </c>
      <c r="U278" s="157">
        <v>0</v>
      </c>
      <c r="V278" s="157">
        <f t="shared" si="6"/>
        <v>0</v>
      </c>
      <c r="W278" s="157"/>
      <c r="X278" s="157" t="s">
        <v>218</v>
      </c>
      <c r="Y278" s="157" t="s">
        <v>174</v>
      </c>
      <c r="Z278" s="147"/>
      <c r="AA278" s="147"/>
      <c r="AB278" s="147"/>
      <c r="AC278" s="147"/>
      <c r="AD278" s="147"/>
      <c r="AE278" s="147"/>
      <c r="AF278" s="147"/>
      <c r="AG278" s="147" t="s">
        <v>219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75">
        <v>76</v>
      </c>
      <c r="B279" s="176" t="s">
        <v>943</v>
      </c>
      <c r="C279" s="183" t="s">
        <v>944</v>
      </c>
      <c r="D279" s="177" t="s">
        <v>584</v>
      </c>
      <c r="E279" s="178">
        <v>2</v>
      </c>
      <c r="F279" s="179"/>
      <c r="G279" s="180">
        <f t="shared" si="0"/>
        <v>0</v>
      </c>
      <c r="H279" s="179"/>
      <c r="I279" s="180">
        <f t="shared" si="1"/>
        <v>0</v>
      </c>
      <c r="J279" s="179"/>
      <c r="K279" s="180">
        <f t="shared" si="2"/>
        <v>0</v>
      </c>
      <c r="L279" s="180">
        <v>21</v>
      </c>
      <c r="M279" s="180">
        <f t="shared" si="3"/>
        <v>0</v>
      </c>
      <c r="N279" s="178">
        <v>0</v>
      </c>
      <c r="O279" s="178">
        <f t="shared" si="4"/>
        <v>0</v>
      </c>
      <c r="P279" s="178">
        <v>0</v>
      </c>
      <c r="Q279" s="178">
        <f t="shared" si="5"/>
        <v>0</v>
      </c>
      <c r="R279" s="180"/>
      <c r="S279" s="180" t="s">
        <v>171</v>
      </c>
      <c r="T279" s="181" t="s">
        <v>172</v>
      </c>
      <c r="U279" s="157">
        <v>0</v>
      </c>
      <c r="V279" s="157">
        <f t="shared" si="6"/>
        <v>0</v>
      </c>
      <c r="W279" s="157"/>
      <c r="X279" s="157" t="s">
        <v>218</v>
      </c>
      <c r="Y279" s="157" t="s">
        <v>174</v>
      </c>
      <c r="Z279" s="147"/>
      <c r="AA279" s="147"/>
      <c r="AB279" s="147"/>
      <c r="AC279" s="147"/>
      <c r="AD279" s="147"/>
      <c r="AE279" s="147"/>
      <c r="AF279" s="147"/>
      <c r="AG279" s="147" t="s">
        <v>219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75">
        <v>77</v>
      </c>
      <c r="B280" s="176" t="s">
        <v>945</v>
      </c>
      <c r="C280" s="183" t="s">
        <v>946</v>
      </c>
      <c r="D280" s="177" t="s">
        <v>359</v>
      </c>
      <c r="E280" s="178">
        <v>3</v>
      </c>
      <c r="F280" s="179"/>
      <c r="G280" s="180">
        <f t="shared" si="0"/>
        <v>0</v>
      </c>
      <c r="H280" s="179"/>
      <c r="I280" s="180">
        <f t="shared" si="1"/>
        <v>0</v>
      </c>
      <c r="J280" s="179"/>
      <c r="K280" s="180">
        <f t="shared" si="2"/>
        <v>0</v>
      </c>
      <c r="L280" s="180">
        <v>21</v>
      </c>
      <c r="M280" s="180">
        <f t="shared" si="3"/>
        <v>0</v>
      </c>
      <c r="N280" s="178">
        <v>7.0200000000000002E-3</v>
      </c>
      <c r="O280" s="178">
        <f t="shared" si="4"/>
        <v>0.02</v>
      </c>
      <c r="P280" s="178">
        <v>0</v>
      </c>
      <c r="Q280" s="178">
        <f t="shared" si="5"/>
        <v>0</v>
      </c>
      <c r="R280" s="180"/>
      <c r="S280" s="180" t="s">
        <v>171</v>
      </c>
      <c r="T280" s="181" t="s">
        <v>172</v>
      </c>
      <c r="U280" s="157">
        <v>0</v>
      </c>
      <c r="V280" s="157">
        <f t="shared" si="6"/>
        <v>0</v>
      </c>
      <c r="W280" s="157"/>
      <c r="X280" s="157" t="s">
        <v>218</v>
      </c>
      <c r="Y280" s="157" t="s">
        <v>174</v>
      </c>
      <c r="Z280" s="147"/>
      <c r="AA280" s="147"/>
      <c r="AB280" s="147"/>
      <c r="AC280" s="147"/>
      <c r="AD280" s="147"/>
      <c r="AE280" s="147"/>
      <c r="AF280" s="147"/>
      <c r="AG280" s="147" t="s">
        <v>219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75">
        <v>78</v>
      </c>
      <c r="B281" s="176" t="s">
        <v>947</v>
      </c>
      <c r="C281" s="183" t="s">
        <v>948</v>
      </c>
      <c r="D281" s="177" t="s">
        <v>359</v>
      </c>
      <c r="E281" s="178">
        <v>2</v>
      </c>
      <c r="F281" s="179"/>
      <c r="G281" s="180">
        <f t="shared" si="0"/>
        <v>0</v>
      </c>
      <c r="H281" s="179"/>
      <c r="I281" s="180">
        <f t="shared" si="1"/>
        <v>0</v>
      </c>
      <c r="J281" s="179"/>
      <c r="K281" s="180">
        <f t="shared" si="2"/>
        <v>0</v>
      </c>
      <c r="L281" s="180">
        <v>21</v>
      </c>
      <c r="M281" s="180">
        <f t="shared" si="3"/>
        <v>0</v>
      </c>
      <c r="N281" s="178">
        <v>0</v>
      </c>
      <c r="O281" s="178">
        <f t="shared" si="4"/>
        <v>0</v>
      </c>
      <c r="P281" s="178">
        <v>0.2</v>
      </c>
      <c r="Q281" s="178">
        <f t="shared" si="5"/>
        <v>0.4</v>
      </c>
      <c r="R281" s="180"/>
      <c r="S281" s="180" t="s">
        <v>171</v>
      </c>
      <c r="T281" s="181" t="s">
        <v>172</v>
      </c>
      <c r="U281" s="157">
        <v>0</v>
      </c>
      <c r="V281" s="157">
        <f t="shared" si="6"/>
        <v>0</v>
      </c>
      <c r="W281" s="157"/>
      <c r="X281" s="157" t="s">
        <v>218</v>
      </c>
      <c r="Y281" s="157" t="s">
        <v>174</v>
      </c>
      <c r="Z281" s="147"/>
      <c r="AA281" s="147"/>
      <c r="AB281" s="147"/>
      <c r="AC281" s="147"/>
      <c r="AD281" s="147"/>
      <c r="AE281" s="147"/>
      <c r="AF281" s="147"/>
      <c r="AG281" s="147" t="s">
        <v>219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75">
        <v>79</v>
      </c>
      <c r="B282" s="176" t="s">
        <v>949</v>
      </c>
      <c r="C282" s="183" t="s">
        <v>950</v>
      </c>
      <c r="D282" s="177" t="s">
        <v>359</v>
      </c>
      <c r="E282" s="178">
        <v>12</v>
      </c>
      <c r="F282" s="179"/>
      <c r="G282" s="180">
        <f t="shared" si="0"/>
        <v>0</v>
      </c>
      <c r="H282" s="179"/>
      <c r="I282" s="180">
        <f t="shared" si="1"/>
        <v>0</v>
      </c>
      <c r="J282" s="179"/>
      <c r="K282" s="180">
        <f t="shared" si="2"/>
        <v>0</v>
      </c>
      <c r="L282" s="180">
        <v>21</v>
      </c>
      <c r="M282" s="180">
        <f t="shared" si="3"/>
        <v>0</v>
      </c>
      <c r="N282" s="178">
        <v>0</v>
      </c>
      <c r="O282" s="178">
        <f t="shared" si="4"/>
        <v>0</v>
      </c>
      <c r="P282" s="178">
        <v>0.2</v>
      </c>
      <c r="Q282" s="178">
        <f t="shared" si="5"/>
        <v>2.4</v>
      </c>
      <c r="R282" s="180"/>
      <c r="S282" s="180" t="s">
        <v>171</v>
      </c>
      <c r="T282" s="181" t="s">
        <v>172</v>
      </c>
      <c r="U282" s="157">
        <v>0</v>
      </c>
      <c r="V282" s="157">
        <f t="shared" si="6"/>
        <v>0</v>
      </c>
      <c r="W282" s="157"/>
      <c r="X282" s="157" t="s">
        <v>218</v>
      </c>
      <c r="Y282" s="157" t="s">
        <v>174</v>
      </c>
      <c r="Z282" s="147"/>
      <c r="AA282" s="147"/>
      <c r="AB282" s="147"/>
      <c r="AC282" s="147"/>
      <c r="AD282" s="147"/>
      <c r="AE282" s="147"/>
      <c r="AF282" s="147"/>
      <c r="AG282" s="147" t="s">
        <v>219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2.5" outlineLevel="1" x14ac:dyDescent="0.2">
      <c r="A283" s="168">
        <v>80</v>
      </c>
      <c r="B283" s="169" t="s">
        <v>951</v>
      </c>
      <c r="C283" s="184" t="s">
        <v>952</v>
      </c>
      <c r="D283" s="170" t="s">
        <v>359</v>
      </c>
      <c r="E283" s="171">
        <v>12.423769999999999</v>
      </c>
      <c r="F283" s="172"/>
      <c r="G283" s="173">
        <f t="shared" si="0"/>
        <v>0</v>
      </c>
      <c r="H283" s="172"/>
      <c r="I283" s="173">
        <f t="shared" si="1"/>
        <v>0</v>
      </c>
      <c r="J283" s="172"/>
      <c r="K283" s="173">
        <f t="shared" si="2"/>
        <v>0</v>
      </c>
      <c r="L283" s="173">
        <v>21</v>
      </c>
      <c r="M283" s="173">
        <f t="shared" si="3"/>
        <v>0</v>
      </c>
      <c r="N283" s="171">
        <v>3.0599999999999999E-2</v>
      </c>
      <c r="O283" s="171">
        <f t="shared" si="4"/>
        <v>0.38</v>
      </c>
      <c r="P283" s="171">
        <v>0</v>
      </c>
      <c r="Q283" s="171">
        <f t="shared" si="5"/>
        <v>0</v>
      </c>
      <c r="R283" s="173"/>
      <c r="S283" s="173" t="s">
        <v>171</v>
      </c>
      <c r="T283" s="174" t="s">
        <v>172</v>
      </c>
      <c r="U283" s="157">
        <v>0</v>
      </c>
      <c r="V283" s="157">
        <f t="shared" si="6"/>
        <v>0</v>
      </c>
      <c r="W283" s="157"/>
      <c r="X283" s="157" t="s">
        <v>324</v>
      </c>
      <c r="Y283" s="157" t="s">
        <v>174</v>
      </c>
      <c r="Z283" s="147"/>
      <c r="AA283" s="147"/>
      <c r="AB283" s="147"/>
      <c r="AC283" s="147"/>
      <c r="AD283" s="147"/>
      <c r="AE283" s="147"/>
      <c r="AF283" s="147"/>
      <c r="AG283" s="147" t="s">
        <v>325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185" t="s">
        <v>953</v>
      </c>
      <c r="D284" s="158"/>
      <c r="E284" s="159">
        <v>12.42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197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2.5" outlineLevel="1" x14ac:dyDescent="0.2">
      <c r="A285" s="168">
        <v>81</v>
      </c>
      <c r="B285" s="169" t="s">
        <v>954</v>
      </c>
      <c r="C285" s="184" t="s">
        <v>955</v>
      </c>
      <c r="D285" s="170" t="s">
        <v>359</v>
      </c>
      <c r="E285" s="171">
        <v>2.2770800000000002</v>
      </c>
      <c r="F285" s="172"/>
      <c r="G285" s="173">
        <f>ROUND(E285*F285,2)</f>
        <v>0</v>
      </c>
      <c r="H285" s="172"/>
      <c r="I285" s="173">
        <f>ROUND(E285*H285,2)</f>
        <v>0</v>
      </c>
      <c r="J285" s="172"/>
      <c r="K285" s="173">
        <f>ROUND(E285*J285,2)</f>
        <v>0</v>
      </c>
      <c r="L285" s="173">
        <v>21</v>
      </c>
      <c r="M285" s="173">
        <f>G285*(1+L285/100)</f>
        <v>0</v>
      </c>
      <c r="N285" s="171">
        <v>4.2599999999999999E-2</v>
      </c>
      <c r="O285" s="171">
        <f>ROUND(E285*N285,2)</f>
        <v>0.1</v>
      </c>
      <c r="P285" s="171">
        <v>0</v>
      </c>
      <c r="Q285" s="171">
        <f>ROUND(E285*P285,2)</f>
        <v>0</v>
      </c>
      <c r="R285" s="173" t="s">
        <v>323</v>
      </c>
      <c r="S285" s="173" t="s">
        <v>178</v>
      </c>
      <c r="T285" s="174" t="s">
        <v>217</v>
      </c>
      <c r="U285" s="157">
        <v>0</v>
      </c>
      <c r="V285" s="157">
        <f>ROUND(E285*U285,2)</f>
        <v>0</v>
      </c>
      <c r="W285" s="157"/>
      <c r="X285" s="157" t="s">
        <v>324</v>
      </c>
      <c r="Y285" s="157" t="s">
        <v>174</v>
      </c>
      <c r="Z285" s="147"/>
      <c r="AA285" s="147"/>
      <c r="AB285" s="147"/>
      <c r="AC285" s="147"/>
      <c r="AD285" s="147"/>
      <c r="AE285" s="147"/>
      <c r="AF285" s="147"/>
      <c r="AG285" s="147" t="s">
        <v>325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185" t="s">
        <v>956</v>
      </c>
      <c r="D286" s="158"/>
      <c r="E286" s="159">
        <v>2.2799999999999998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197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22.5" outlineLevel="1" x14ac:dyDescent="0.2">
      <c r="A287" s="168">
        <v>82</v>
      </c>
      <c r="B287" s="169" t="s">
        <v>957</v>
      </c>
      <c r="C287" s="184" t="s">
        <v>958</v>
      </c>
      <c r="D287" s="170" t="s">
        <v>359</v>
      </c>
      <c r="E287" s="171">
        <v>8.7439999999999998</v>
      </c>
      <c r="F287" s="172"/>
      <c r="G287" s="173">
        <f>ROUND(E287*F287,2)</f>
        <v>0</v>
      </c>
      <c r="H287" s="172"/>
      <c r="I287" s="173">
        <f>ROUND(E287*H287,2)</f>
        <v>0</v>
      </c>
      <c r="J287" s="172"/>
      <c r="K287" s="173">
        <f>ROUND(E287*J287,2)</f>
        <v>0</v>
      </c>
      <c r="L287" s="173">
        <v>21</v>
      </c>
      <c r="M287" s="173">
        <f>G287*(1+L287/100)</f>
        <v>0</v>
      </c>
      <c r="N287" s="171">
        <v>4.2599999999999999E-2</v>
      </c>
      <c r="O287" s="171">
        <f>ROUND(E287*N287,2)</f>
        <v>0.37</v>
      </c>
      <c r="P287" s="171">
        <v>0</v>
      </c>
      <c r="Q287" s="171">
        <f>ROUND(E287*P287,2)</f>
        <v>0</v>
      </c>
      <c r="R287" s="173"/>
      <c r="S287" s="173" t="s">
        <v>171</v>
      </c>
      <c r="T287" s="174" t="s">
        <v>172</v>
      </c>
      <c r="U287" s="157">
        <v>0</v>
      </c>
      <c r="V287" s="157">
        <f>ROUND(E287*U287,2)</f>
        <v>0</v>
      </c>
      <c r="W287" s="157"/>
      <c r="X287" s="157" t="s">
        <v>324</v>
      </c>
      <c r="Y287" s="157" t="s">
        <v>174</v>
      </c>
      <c r="Z287" s="147"/>
      <c r="AA287" s="147"/>
      <c r="AB287" s="147"/>
      <c r="AC287" s="147"/>
      <c r="AD287" s="147"/>
      <c r="AE287" s="147"/>
      <c r="AF287" s="147"/>
      <c r="AG287" s="147" t="s">
        <v>325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185" t="s">
        <v>959</v>
      </c>
      <c r="D288" s="158"/>
      <c r="E288" s="159">
        <v>8.74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197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2.5" outlineLevel="1" x14ac:dyDescent="0.2">
      <c r="A289" s="168">
        <v>83</v>
      </c>
      <c r="B289" s="169" t="s">
        <v>960</v>
      </c>
      <c r="C289" s="184" t="s">
        <v>961</v>
      </c>
      <c r="D289" s="170" t="s">
        <v>359</v>
      </c>
      <c r="E289" s="171">
        <v>1.49377</v>
      </c>
      <c r="F289" s="172"/>
      <c r="G289" s="173">
        <f>ROUND(E289*F289,2)</f>
        <v>0</v>
      </c>
      <c r="H289" s="172"/>
      <c r="I289" s="173">
        <f>ROUND(E289*H289,2)</f>
        <v>0</v>
      </c>
      <c r="J289" s="172"/>
      <c r="K289" s="173">
        <f>ROUND(E289*J289,2)</f>
        <v>0</v>
      </c>
      <c r="L289" s="173">
        <v>21</v>
      </c>
      <c r="M289" s="173">
        <f>G289*(1+L289/100)</f>
        <v>0</v>
      </c>
      <c r="N289" s="171">
        <v>4.9200000000000001E-2</v>
      </c>
      <c r="O289" s="171">
        <f>ROUND(E289*N289,2)</f>
        <v>7.0000000000000007E-2</v>
      </c>
      <c r="P289" s="171">
        <v>0</v>
      </c>
      <c r="Q289" s="171">
        <f>ROUND(E289*P289,2)</f>
        <v>0</v>
      </c>
      <c r="R289" s="173" t="s">
        <v>323</v>
      </c>
      <c r="S289" s="173" t="s">
        <v>178</v>
      </c>
      <c r="T289" s="174" t="s">
        <v>217</v>
      </c>
      <c r="U289" s="157">
        <v>0</v>
      </c>
      <c r="V289" s="157">
        <f>ROUND(E289*U289,2)</f>
        <v>0</v>
      </c>
      <c r="W289" s="157"/>
      <c r="X289" s="157" t="s">
        <v>324</v>
      </c>
      <c r="Y289" s="157" t="s">
        <v>174</v>
      </c>
      <c r="Z289" s="147"/>
      <c r="AA289" s="147"/>
      <c r="AB289" s="147"/>
      <c r="AC289" s="147"/>
      <c r="AD289" s="147"/>
      <c r="AE289" s="147"/>
      <c r="AF289" s="147"/>
      <c r="AG289" s="147" t="s">
        <v>325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185" t="s">
        <v>962</v>
      </c>
      <c r="D290" s="158"/>
      <c r="E290" s="159">
        <v>1.49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197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1" x14ac:dyDescent="0.2">
      <c r="A291" s="168">
        <v>84</v>
      </c>
      <c r="B291" s="169" t="s">
        <v>963</v>
      </c>
      <c r="C291" s="184" t="s">
        <v>964</v>
      </c>
      <c r="D291" s="170" t="s">
        <v>359</v>
      </c>
      <c r="E291" s="171">
        <v>17.597300000000001</v>
      </c>
      <c r="F291" s="172"/>
      <c r="G291" s="173">
        <f>ROUND(E291*F291,2)</f>
        <v>0</v>
      </c>
      <c r="H291" s="172"/>
      <c r="I291" s="173">
        <f>ROUND(E291*H291,2)</f>
        <v>0</v>
      </c>
      <c r="J291" s="172"/>
      <c r="K291" s="173">
        <f>ROUND(E291*J291,2)</f>
        <v>0</v>
      </c>
      <c r="L291" s="173">
        <v>21</v>
      </c>
      <c r="M291" s="173">
        <f>G291*(1+L291/100)</f>
        <v>0</v>
      </c>
      <c r="N291" s="171">
        <v>6.1199999999999997E-2</v>
      </c>
      <c r="O291" s="171">
        <f>ROUND(E291*N291,2)</f>
        <v>1.08</v>
      </c>
      <c r="P291" s="171">
        <v>0</v>
      </c>
      <c r="Q291" s="171">
        <f>ROUND(E291*P291,2)</f>
        <v>0</v>
      </c>
      <c r="R291" s="173" t="s">
        <v>323</v>
      </c>
      <c r="S291" s="173" t="s">
        <v>178</v>
      </c>
      <c r="T291" s="174" t="s">
        <v>217</v>
      </c>
      <c r="U291" s="157">
        <v>0</v>
      </c>
      <c r="V291" s="157">
        <f>ROUND(E291*U291,2)</f>
        <v>0</v>
      </c>
      <c r="W291" s="157"/>
      <c r="X291" s="157" t="s">
        <v>324</v>
      </c>
      <c r="Y291" s="157" t="s">
        <v>174</v>
      </c>
      <c r="Z291" s="147"/>
      <c r="AA291" s="147"/>
      <c r="AB291" s="147"/>
      <c r="AC291" s="147"/>
      <c r="AD291" s="147"/>
      <c r="AE291" s="147"/>
      <c r="AF291" s="147"/>
      <c r="AG291" s="147" t="s">
        <v>325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85" t="s">
        <v>965</v>
      </c>
      <c r="D292" s="158"/>
      <c r="E292" s="159">
        <v>17.600000000000001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197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2.5" outlineLevel="1" x14ac:dyDescent="0.2">
      <c r="A293" s="168">
        <v>85</v>
      </c>
      <c r="B293" s="169" t="s">
        <v>966</v>
      </c>
      <c r="C293" s="184" t="s">
        <v>967</v>
      </c>
      <c r="D293" s="170" t="s">
        <v>359</v>
      </c>
      <c r="E293" s="171">
        <v>1.0149999999999999</v>
      </c>
      <c r="F293" s="172"/>
      <c r="G293" s="173">
        <f>ROUND(E293*F293,2)</f>
        <v>0</v>
      </c>
      <c r="H293" s="172"/>
      <c r="I293" s="173">
        <f>ROUND(E293*H293,2)</f>
        <v>0</v>
      </c>
      <c r="J293" s="172"/>
      <c r="K293" s="173">
        <f>ROUND(E293*J293,2)</f>
        <v>0</v>
      </c>
      <c r="L293" s="173">
        <v>21</v>
      </c>
      <c r="M293" s="173">
        <f>G293*(1+L293/100)</f>
        <v>0</v>
      </c>
      <c r="N293" s="171">
        <v>9.7000000000000005E-4</v>
      </c>
      <c r="O293" s="171">
        <f>ROUND(E293*N293,2)</f>
        <v>0</v>
      </c>
      <c r="P293" s="171">
        <v>0</v>
      </c>
      <c r="Q293" s="171">
        <f>ROUND(E293*P293,2)</f>
        <v>0</v>
      </c>
      <c r="R293" s="173" t="s">
        <v>323</v>
      </c>
      <c r="S293" s="173" t="s">
        <v>178</v>
      </c>
      <c r="T293" s="174" t="s">
        <v>217</v>
      </c>
      <c r="U293" s="157">
        <v>0</v>
      </c>
      <c r="V293" s="157">
        <f>ROUND(E293*U293,2)</f>
        <v>0</v>
      </c>
      <c r="W293" s="157"/>
      <c r="X293" s="157" t="s">
        <v>324</v>
      </c>
      <c r="Y293" s="157" t="s">
        <v>174</v>
      </c>
      <c r="Z293" s="147"/>
      <c r="AA293" s="147"/>
      <c r="AB293" s="147"/>
      <c r="AC293" s="147"/>
      <c r="AD293" s="147"/>
      <c r="AE293" s="147"/>
      <c r="AF293" s="147"/>
      <c r="AG293" s="147" t="s">
        <v>325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185" t="s">
        <v>379</v>
      </c>
      <c r="D294" s="158"/>
      <c r="E294" s="159">
        <v>1.01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197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68">
        <v>86</v>
      </c>
      <c r="B295" s="169" t="s">
        <v>968</v>
      </c>
      <c r="C295" s="184" t="s">
        <v>969</v>
      </c>
      <c r="D295" s="170" t="s">
        <v>359</v>
      </c>
      <c r="E295" s="171">
        <v>3.0449999999999999</v>
      </c>
      <c r="F295" s="172"/>
      <c r="G295" s="173">
        <f>ROUND(E295*F295,2)</f>
        <v>0</v>
      </c>
      <c r="H295" s="172"/>
      <c r="I295" s="173">
        <f>ROUND(E295*H295,2)</f>
        <v>0</v>
      </c>
      <c r="J295" s="172"/>
      <c r="K295" s="173">
        <f>ROUND(E295*J295,2)</f>
        <v>0</v>
      </c>
      <c r="L295" s="173">
        <v>21</v>
      </c>
      <c r="M295" s="173">
        <f>G295*(1+L295/100)</f>
        <v>0</v>
      </c>
      <c r="N295" s="171">
        <v>9.7000000000000005E-4</v>
      </c>
      <c r="O295" s="171">
        <f>ROUND(E295*N295,2)</f>
        <v>0</v>
      </c>
      <c r="P295" s="171">
        <v>0</v>
      </c>
      <c r="Q295" s="171">
        <f>ROUND(E295*P295,2)</f>
        <v>0</v>
      </c>
      <c r="R295" s="173"/>
      <c r="S295" s="173" t="s">
        <v>171</v>
      </c>
      <c r="T295" s="174" t="s">
        <v>172</v>
      </c>
      <c r="U295" s="157">
        <v>0</v>
      </c>
      <c r="V295" s="157">
        <f>ROUND(E295*U295,2)</f>
        <v>0</v>
      </c>
      <c r="W295" s="157"/>
      <c r="X295" s="157" t="s">
        <v>324</v>
      </c>
      <c r="Y295" s="157" t="s">
        <v>174</v>
      </c>
      <c r="Z295" s="147"/>
      <c r="AA295" s="147"/>
      <c r="AB295" s="147"/>
      <c r="AC295" s="147"/>
      <c r="AD295" s="147"/>
      <c r="AE295" s="147"/>
      <c r="AF295" s="147"/>
      <c r="AG295" s="147" t="s">
        <v>325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">
      <c r="A296" s="154"/>
      <c r="B296" s="155"/>
      <c r="C296" s="185" t="s">
        <v>388</v>
      </c>
      <c r="D296" s="158"/>
      <c r="E296" s="159">
        <v>3.04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197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2.5" outlineLevel="1" x14ac:dyDescent="0.2">
      <c r="A297" s="168">
        <v>87</v>
      </c>
      <c r="B297" s="169" t="s">
        <v>970</v>
      </c>
      <c r="C297" s="184" t="s">
        <v>971</v>
      </c>
      <c r="D297" s="170" t="s">
        <v>359</v>
      </c>
      <c r="E297" s="171">
        <v>2.0299999999999998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21</v>
      </c>
      <c r="M297" s="173">
        <f>G297*(1+L297/100)</f>
        <v>0</v>
      </c>
      <c r="N297" s="171">
        <v>1.07E-3</v>
      </c>
      <c r="O297" s="171">
        <f>ROUND(E297*N297,2)</f>
        <v>0</v>
      </c>
      <c r="P297" s="171">
        <v>0</v>
      </c>
      <c r="Q297" s="171">
        <f>ROUND(E297*P297,2)</f>
        <v>0</v>
      </c>
      <c r="R297" s="173" t="s">
        <v>323</v>
      </c>
      <c r="S297" s="173" t="s">
        <v>178</v>
      </c>
      <c r="T297" s="174" t="s">
        <v>217</v>
      </c>
      <c r="U297" s="157">
        <v>0</v>
      </c>
      <c r="V297" s="157">
        <f>ROUND(E297*U297,2)</f>
        <v>0</v>
      </c>
      <c r="W297" s="157"/>
      <c r="X297" s="157" t="s">
        <v>324</v>
      </c>
      <c r="Y297" s="157" t="s">
        <v>174</v>
      </c>
      <c r="Z297" s="147"/>
      <c r="AA297" s="147"/>
      <c r="AB297" s="147"/>
      <c r="AC297" s="147"/>
      <c r="AD297" s="147"/>
      <c r="AE297" s="147"/>
      <c r="AF297" s="147"/>
      <c r="AG297" s="147" t="s">
        <v>325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185" t="s">
        <v>577</v>
      </c>
      <c r="D298" s="158"/>
      <c r="E298" s="159">
        <v>2.0299999999999998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197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68">
        <v>88</v>
      </c>
      <c r="B299" s="169" t="s">
        <v>972</v>
      </c>
      <c r="C299" s="184" t="s">
        <v>973</v>
      </c>
      <c r="D299" s="170" t="s">
        <v>359</v>
      </c>
      <c r="E299" s="171">
        <v>1.0149999999999999</v>
      </c>
      <c r="F299" s="172"/>
      <c r="G299" s="173">
        <f>ROUND(E299*F299,2)</f>
        <v>0</v>
      </c>
      <c r="H299" s="172"/>
      <c r="I299" s="173">
        <f>ROUND(E299*H299,2)</f>
        <v>0</v>
      </c>
      <c r="J299" s="172"/>
      <c r="K299" s="173">
        <f>ROUND(E299*J299,2)</f>
        <v>0</v>
      </c>
      <c r="L299" s="173">
        <v>21</v>
      </c>
      <c r="M299" s="173">
        <f>G299*(1+L299/100)</f>
        <v>0</v>
      </c>
      <c r="N299" s="171">
        <v>1.2700000000000001E-3</v>
      </c>
      <c r="O299" s="171">
        <f>ROUND(E299*N299,2)</f>
        <v>0</v>
      </c>
      <c r="P299" s="171">
        <v>0</v>
      </c>
      <c r="Q299" s="171">
        <f>ROUND(E299*P299,2)</f>
        <v>0</v>
      </c>
      <c r="R299" s="173"/>
      <c r="S299" s="173" t="s">
        <v>171</v>
      </c>
      <c r="T299" s="174" t="s">
        <v>172</v>
      </c>
      <c r="U299" s="157">
        <v>0</v>
      </c>
      <c r="V299" s="157">
        <f>ROUND(E299*U299,2)</f>
        <v>0</v>
      </c>
      <c r="W299" s="157"/>
      <c r="X299" s="157" t="s">
        <v>324</v>
      </c>
      <c r="Y299" s="157" t="s">
        <v>174</v>
      </c>
      <c r="Z299" s="147"/>
      <c r="AA299" s="147"/>
      <c r="AB299" s="147"/>
      <c r="AC299" s="147"/>
      <c r="AD299" s="147"/>
      <c r="AE299" s="147"/>
      <c r="AF299" s="147"/>
      <c r="AG299" s="147" t="s">
        <v>325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2" x14ac:dyDescent="0.2">
      <c r="A300" s="154"/>
      <c r="B300" s="155"/>
      <c r="C300" s="185" t="s">
        <v>379</v>
      </c>
      <c r="D300" s="158"/>
      <c r="E300" s="159">
        <v>1.01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197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1" x14ac:dyDescent="0.2">
      <c r="A301" s="168">
        <v>89</v>
      </c>
      <c r="B301" s="169" t="s">
        <v>974</v>
      </c>
      <c r="C301" s="184" t="s">
        <v>975</v>
      </c>
      <c r="D301" s="170" t="s">
        <v>359</v>
      </c>
      <c r="E301" s="171">
        <v>1.0149999999999999</v>
      </c>
      <c r="F301" s="172"/>
      <c r="G301" s="173">
        <f>ROUND(E301*F301,2)</f>
        <v>0</v>
      </c>
      <c r="H301" s="172"/>
      <c r="I301" s="173">
        <f>ROUND(E301*H301,2)</f>
        <v>0</v>
      </c>
      <c r="J301" s="172"/>
      <c r="K301" s="173">
        <f>ROUND(E301*J301,2)</f>
        <v>0</v>
      </c>
      <c r="L301" s="173">
        <v>21</v>
      </c>
      <c r="M301" s="173">
        <f>G301*(1+L301/100)</f>
        <v>0</v>
      </c>
      <c r="N301" s="171">
        <v>2.0699999999999998E-3</v>
      </c>
      <c r="O301" s="171">
        <f>ROUND(E301*N301,2)</f>
        <v>0</v>
      </c>
      <c r="P301" s="171">
        <v>0</v>
      </c>
      <c r="Q301" s="171">
        <f>ROUND(E301*P301,2)</f>
        <v>0</v>
      </c>
      <c r="R301" s="173" t="s">
        <v>323</v>
      </c>
      <c r="S301" s="173" t="s">
        <v>178</v>
      </c>
      <c r="T301" s="174" t="s">
        <v>217</v>
      </c>
      <c r="U301" s="157">
        <v>0</v>
      </c>
      <c r="V301" s="157">
        <f>ROUND(E301*U301,2)</f>
        <v>0</v>
      </c>
      <c r="W301" s="157"/>
      <c r="X301" s="157" t="s">
        <v>324</v>
      </c>
      <c r="Y301" s="157" t="s">
        <v>174</v>
      </c>
      <c r="Z301" s="147"/>
      <c r="AA301" s="147"/>
      <c r="AB301" s="147"/>
      <c r="AC301" s="147"/>
      <c r="AD301" s="147"/>
      <c r="AE301" s="147"/>
      <c r="AF301" s="147"/>
      <c r="AG301" s="147" t="s">
        <v>325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185" t="s">
        <v>379</v>
      </c>
      <c r="D302" s="158"/>
      <c r="E302" s="159">
        <v>1.01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197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22.5" outlineLevel="1" x14ac:dyDescent="0.2">
      <c r="A303" s="168">
        <v>90</v>
      </c>
      <c r="B303" s="169" t="s">
        <v>976</v>
      </c>
      <c r="C303" s="184" t="s">
        <v>977</v>
      </c>
      <c r="D303" s="170" t="s">
        <v>359</v>
      </c>
      <c r="E303" s="171">
        <v>3.0449999999999999</v>
      </c>
      <c r="F303" s="172"/>
      <c r="G303" s="173">
        <f>ROUND(E303*F303,2)</f>
        <v>0</v>
      </c>
      <c r="H303" s="172"/>
      <c r="I303" s="173">
        <f>ROUND(E303*H303,2)</f>
        <v>0</v>
      </c>
      <c r="J303" s="172"/>
      <c r="K303" s="173">
        <f>ROUND(E303*J303,2)</f>
        <v>0</v>
      </c>
      <c r="L303" s="173">
        <v>21</v>
      </c>
      <c r="M303" s="173">
        <f>G303*(1+L303/100)</f>
        <v>0</v>
      </c>
      <c r="N303" s="171">
        <v>7.1700000000000002E-3</v>
      </c>
      <c r="O303" s="171">
        <f>ROUND(E303*N303,2)</f>
        <v>0.02</v>
      </c>
      <c r="P303" s="171">
        <v>0</v>
      </c>
      <c r="Q303" s="171">
        <f>ROUND(E303*P303,2)</f>
        <v>0</v>
      </c>
      <c r="R303" s="173" t="s">
        <v>323</v>
      </c>
      <c r="S303" s="173" t="s">
        <v>178</v>
      </c>
      <c r="T303" s="174" t="s">
        <v>217</v>
      </c>
      <c r="U303" s="157">
        <v>0</v>
      </c>
      <c r="V303" s="157">
        <f>ROUND(E303*U303,2)</f>
        <v>0</v>
      </c>
      <c r="W303" s="157"/>
      <c r="X303" s="157" t="s">
        <v>324</v>
      </c>
      <c r="Y303" s="157" t="s">
        <v>174</v>
      </c>
      <c r="Z303" s="147"/>
      <c r="AA303" s="147"/>
      <c r="AB303" s="147"/>
      <c r="AC303" s="147"/>
      <c r="AD303" s="147"/>
      <c r="AE303" s="147"/>
      <c r="AF303" s="147"/>
      <c r="AG303" s="147" t="s">
        <v>325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185" t="s">
        <v>388</v>
      </c>
      <c r="D304" s="158"/>
      <c r="E304" s="159">
        <v>3.04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197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2.5" outlineLevel="1" x14ac:dyDescent="0.2">
      <c r="A305" s="168">
        <v>91</v>
      </c>
      <c r="B305" s="169" t="s">
        <v>978</v>
      </c>
      <c r="C305" s="184" t="s">
        <v>979</v>
      </c>
      <c r="D305" s="170" t="s">
        <v>359</v>
      </c>
      <c r="E305" s="171">
        <v>4.0599999999999996</v>
      </c>
      <c r="F305" s="172"/>
      <c r="G305" s="173">
        <f>ROUND(E305*F305,2)</f>
        <v>0</v>
      </c>
      <c r="H305" s="172"/>
      <c r="I305" s="173">
        <f>ROUND(E305*H305,2)</f>
        <v>0</v>
      </c>
      <c r="J305" s="172"/>
      <c r="K305" s="173">
        <f>ROUND(E305*J305,2)</f>
        <v>0</v>
      </c>
      <c r="L305" s="173">
        <v>21</v>
      </c>
      <c r="M305" s="173">
        <f>G305*(1+L305/100)</f>
        <v>0</v>
      </c>
      <c r="N305" s="171">
        <v>7.2999999999999996E-4</v>
      </c>
      <c r="O305" s="171">
        <f>ROUND(E305*N305,2)</f>
        <v>0</v>
      </c>
      <c r="P305" s="171">
        <v>0</v>
      </c>
      <c r="Q305" s="171">
        <f>ROUND(E305*P305,2)</f>
        <v>0</v>
      </c>
      <c r="R305" s="173" t="s">
        <v>323</v>
      </c>
      <c r="S305" s="173" t="s">
        <v>178</v>
      </c>
      <c r="T305" s="174" t="s">
        <v>217</v>
      </c>
      <c r="U305" s="157">
        <v>0</v>
      </c>
      <c r="V305" s="157">
        <f>ROUND(E305*U305,2)</f>
        <v>0</v>
      </c>
      <c r="W305" s="157"/>
      <c r="X305" s="157" t="s">
        <v>324</v>
      </c>
      <c r="Y305" s="157" t="s">
        <v>174</v>
      </c>
      <c r="Z305" s="147"/>
      <c r="AA305" s="147"/>
      <c r="AB305" s="147"/>
      <c r="AC305" s="147"/>
      <c r="AD305" s="147"/>
      <c r="AE305" s="147"/>
      <c r="AF305" s="147"/>
      <c r="AG305" s="147" t="s">
        <v>325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 x14ac:dyDescent="0.2">
      <c r="A306" s="154"/>
      <c r="B306" s="155"/>
      <c r="C306" s="185" t="s">
        <v>574</v>
      </c>
      <c r="D306" s="158"/>
      <c r="E306" s="159">
        <v>4.0599999999999996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197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2.5" outlineLevel="1" x14ac:dyDescent="0.2">
      <c r="A307" s="168">
        <v>92</v>
      </c>
      <c r="B307" s="169" t="s">
        <v>980</v>
      </c>
      <c r="C307" s="184" t="s">
        <v>981</v>
      </c>
      <c r="D307" s="170" t="s">
        <v>359</v>
      </c>
      <c r="E307" s="171">
        <v>2.0299999999999998</v>
      </c>
      <c r="F307" s="172"/>
      <c r="G307" s="173">
        <f>ROUND(E307*F307,2)</f>
        <v>0</v>
      </c>
      <c r="H307" s="172"/>
      <c r="I307" s="173">
        <f>ROUND(E307*H307,2)</f>
        <v>0</v>
      </c>
      <c r="J307" s="172"/>
      <c r="K307" s="173">
        <f>ROUND(E307*J307,2)</f>
        <v>0</v>
      </c>
      <c r="L307" s="173">
        <v>21</v>
      </c>
      <c r="M307" s="173">
        <f>G307*(1+L307/100)</f>
        <v>0</v>
      </c>
      <c r="N307" s="171">
        <v>1.2099999999999999E-3</v>
      </c>
      <c r="O307" s="171">
        <f>ROUND(E307*N307,2)</f>
        <v>0</v>
      </c>
      <c r="P307" s="171">
        <v>0</v>
      </c>
      <c r="Q307" s="171">
        <f>ROUND(E307*P307,2)</f>
        <v>0</v>
      </c>
      <c r="R307" s="173" t="s">
        <v>323</v>
      </c>
      <c r="S307" s="173" t="s">
        <v>178</v>
      </c>
      <c r="T307" s="174" t="s">
        <v>217</v>
      </c>
      <c r="U307" s="157">
        <v>0</v>
      </c>
      <c r="V307" s="157">
        <f>ROUND(E307*U307,2)</f>
        <v>0</v>
      </c>
      <c r="W307" s="157"/>
      <c r="X307" s="157" t="s">
        <v>324</v>
      </c>
      <c r="Y307" s="157" t="s">
        <v>174</v>
      </c>
      <c r="Z307" s="147"/>
      <c r="AA307" s="147"/>
      <c r="AB307" s="147"/>
      <c r="AC307" s="147"/>
      <c r="AD307" s="147"/>
      <c r="AE307" s="147"/>
      <c r="AF307" s="147"/>
      <c r="AG307" s="147" t="s">
        <v>325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2" x14ac:dyDescent="0.2">
      <c r="A308" s="154"/>
      <c r="B308" s="155"/>
      <c r="C308" s="185" t="s">
        <v>577</v>
      </c>
      <c r="D308" s="158"/>
      <c r="E308" s="159">
        <v>2.0299999999999998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197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1" x14ac:dyDescent="0.2">
      <c r="A309" s="168">
        <v>93</v>
      </c>
      <c r="B309" s="169" t="s">
        <v>982</v>
      </c>
      <c r="C309" s="184" t="s">
        <v>983</v>
      </c>
      <c r="D309" s="170" t="s">
        <v>359</v>
      </c>
      <c r="E309" s="171">
        <v>1.0149999999999999</v>
      </c>
      <c r="F309" s="172"/>
      <c r="G309" s="173">
        <f>ROUND(E309*F309,2)</f>
        <v>0</v>
      </c>
      <c r="H309" s="172"/>
      <c r="I309" s="173">
        <f>ROUND(E309*H309,2)</f>
        <v>0</v>
      </c>
      <c r="J309" s="172"/>
      <c r="K309" s="173">
        <f>ROUND(E309*J309,2)</f>
        <v>0</v>
      </c>
      <c r="L309" s="173">
        <v>21</v>
      </c>
      <c r="M309" s="173">
        <f>G309*(1+L309/100)</f>
        <v>0</v>
      </c>
      <c r="N309" s="171">
        <v>4.1999999999999997E-3</v>
      </c>
      <c r="O309" s="171">
        <f>ROUND(E309*N309,2)</f>
        <v>0</v>
      </c>
      <c r="P309" s="171">
        <v>0</v>
      </c>
      <c r="Q309" s="171">
        <f>ROUND(E309*P309,2)</f>
        <v>0</v>
      </c>
      <c r="R309" s="173" t="s">
        <v>323</v>
      </c>
      <c r="S309" s="173" t="s">
        <v>178</v>
      </c>
      <c r="T309" s="174" t="s">
        <v>217</v>
      </c>
      <c r="U309" s="157">
        <v>0</v>
      </c>
      <c r="V309" s="157">
        <f>ROUND(E309*U309,2)</f>
        <v>0</v>
      </c>
      <c r="W309" s="157"/>
      <c r="X309" s="157" t="s">
        <v>324</v>
      </c>
      <c r="Y309" s="157" t="s">
        <v>174</v>
      </c>
      <c r="Z309" s="147"/>
      <c r="AA309" s="147"/>
      <c r="AB309" s="147"/>
      <c r="AC309" s="147"/>
      <c r="AD309" s="147"/>
      <c r="AE309" s="147"/>
      <c r="AF309" s="147"/>
      <c r="AG309" s="147" t="s">
        <v>325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185" t="s">
        <v>379</v>
      </c>
      <c r="D310" s="158"/>
      <c r="E310" s="159">
        <v>1.01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197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68">
        <v>94</v>
      </c>
      <c r="B311" s="169" t="s">
        <v>984</v>
      </c>
      <c r="C311" s="184" t="s">
        <v>985</v>
      </c>
      <c r="D311" s="170" t="s">
        <v>359</v>
      </c>
      <c r="E311" s="171">
        <v>2.0299999999999998</v>
      </c>
      <c r="F311" s="172"/>
      <c r="G311" s="173">
        <f>ROUND(E311*F311,2)</f>
        <v>0</v>
      </c>
      <c r="H311" s="172"/>
      <c r="I311" s="173">
        <f>ROUND(E311*H311,2)</f>
        <v>0</v>
      </c>
      <c r="J311" s="172"/>
      <c r="K311" s="173">
        <f>ROUND(E311*J311,2)</f>
        <v>0</v>
      </c>
      <c r="L311" s="173">
        <v>21</v>
      </c>
      <c r="M311" s="173">
        <f>G311*(1+L311/100)</f>
        <v>0</v>
      </c>
      <c r="N311" s="171">
        <v>4.2000000000000002E-4</v>
      </c>
      <c r="O311" s="171">
        <f>ROUND(E311*N311,2)</f>
        <v>0</v>
      </c>
      <c r="P311" s="171">
        <v>0</v>
      </c>
      <c r="Q311" s="171">
        <f>ROUND(E311*P311,2)</f>
        <v>0</v>
      </c>
      <c r="R311" s="173" t="s">
        <v>323</v>
      </c>
      <c r="S311" s="173" t="s">
        <v>178</v>
      </c>
      <c r="T311" s="174" t="s">
        <v>217</v>
      </c>
      <c r="U311" s="157">
        <v>0</v>
      </c>
      <c r="V311" s="157">
        <f>ROUND(E311*U311,2)</f>
        <v>0</v>
      </c>
      <c r="W311" s="157"/>
      <c r="X311" s="157" t="s">
        <v>324</v>
      </c>
      <c r="Y311" s="157" t="s">
        <v>174</v>
      </c>
      <c r="Z311" s="147"/>
      <c r="AA311" s="147"/>
      <c r="AB311" s="147"/>
      <c r="AC311" s="147"/>
      <c r="AD311" s="147"/>
      <c r="AE311" s="147"/>
      <c r="AF311" s="147"/>
      <c r="AG311" s="147" t="s">
        <v>325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2" x14ac:dyDescent="0.2">
      <c r="A312" s="154"/>
      <c r="B312" s="155"/>
      <c r="C312" s="185" t="s">
        <v>577</v>
      </c>
      <c r="D312" s="158"/>
      <c r="E312" s="159">
        <v>2.0299999999999998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197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68">
        <v>95</v>
      </c>
      <c r="B313" s="169" t="s">
        <v>986</v>
      </c>
      <c r="C313" s="184" t="s">
        <v>987</v>
      </c>
      <c r="D313" s="170" t="s">
        <v>359</v>
      </c>
      <c r="E313" s="171">
        <v>2.0299999999999998</v>
      </c>
      <c r="F313" s="172"/>
      <c r="G313" s="173">
        <f>ROUND(E313*F313,2)</f>
        <v>0</v>
      </c>
      <c r="H313" s="172"/>
      <c r="I313" s="173">
        <f>ROUND(E313*H313,2)</f>
        <v>0</v>
      </c>
      <c r="J313" s="172"/>
      <c r="K313" s="173">
        <f>ROUND(E313*J313,2)</f>
        <v>0</v>
      </c>
      <c r="L313" s="173">
        <v>21</v>
      </c>
      <c r="M313" s="173">
        <f>G313*(1+L313/100)</f>
        <v>0</v>
      </c>
      <c r="N313" s="171">
        <v>7.9000000000000001E-4</v>
      </c>
      <c r="O313" s="171">
        <f>ROUND(E313*N313,2)</f>
        <v>0</v>
      </c>
      <c r="P313" s="171">
        <v>0</v>
      </c>
      <c r="Q313" s="171">
        <f>ROUND(E313*P313,2)</f>
        <v>0</v>
      </c>
      <c r="R313" s="173" t="s">
        <v>323</v>
      </c>
      <c r="S313" s="173" t="s">
        <v>178</v>
      </c>
      <c r="T313" s="174" t="s">
        <v>217</v>
      </c>
      <c r="U313" s="157">
        <v>0</v>
      </c>
      <c r="V313" s="157">
        <f>ROUND(E313*U313,2)</f>
        <v>0</v>
      </c>
      <c r="W313" s="157"/>
      <c r="X313" s="157" t="s">
        <v>324</v>
      </c>
      <c r="Y313" s="157" t="s">
        <v>174</v>
      </c>
      <c r="Z313" s="147"/>
      <c r="AA313" s="147"/>
      <c r="AB313" s="147"/>
      <c r="AC313" s="147"/>
      <c r="AD313" s="147"/>
      <c r="AE313" s="147"/>
      <c r="AF313" s="147"/>
      <c r="AG313" s="147" t="s">
        <v>325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">
      <c r="A314" s="154"/>
      <c r="B314" s="155"/>
      <c r="C314" s="185" t="s">
        <v>577</v>
      </c>
      <c r="D314" s="158"/>
      <c r="E314" s="159">
        <v>2.0299999999999998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197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75">
        <v>96</v>
      </c>
      <c r="B315" s="176" t="s">
        <v>988</v>
      </c>
      <c r="C315" s="183" t="s">
        <v>989</v>
      </c>
      <c r="D315" s="177" t="s">
        <v>359</v>
      </c>
      <c r="E315" s="178">
        <v>3</v>
      </c>
      <c r="F315" s="179"/>
      <c r="G315" s="180">
        <f t="shared" ref="G315:G325" si="7">ROUND(E315*F315,2)</f>
        <v>0</v>
      </c>
      <c r="H315" s="179"/>
      <c r="I315" s="180">
        <f t="shared" ref="I315:I325" si="8">ROUND(E315*H315,2)</f>
        <v>0</v>
      </c>
      <c r="J315" s="179"/>
      <c r="K315" s="180">
        <f t="shared" ref="K315:K325" si="9">ROUND(E315*J315,2)</f>
        <v>0</v>
      </c>
      <c r="L315" s="180">
        <v>21</v>
      </c>
      <c r="M315" s="180">
        <f t="shared" ref="M315:M325" si="10">G315*(1+L315/100)</f>
        <v>0</v>
      </c>
      <c r="N315" s="178">
        <v>1.2E-2</v>
      </c>
      <c r="O315" s="178">
        <f t="shared" ref="O315:O325" si="11">ROUND(E315*N315,2)</f>
        <v>0.04</v>
      </c>
      <c r="P315" s="178">
        <v>0</v>
      </c>
      <c r="Q315" s="178">
        <f t="shared" ref="Q315:Q325" si="12">ROUND(E315*P315,2)</f>
        <v>0</v>
      </c>
      <c r="R315" s="180" t="s">
        <v>323</v>
      </c>
      <c r="S315" s="180" t="s">
        <v>178</v>
      </c>
      <c r="T315" s="181" t="s">
        <v>217</v>
      </c>
      <c r="U315" s="157">
        <v>0</v>
      </c>
      <c r="V315" s="157">
        <f t="shared" ref="V315:V325" si="13">ROUND(E315*U315,2)</f>
        <v>0</v>
      </c>
      <c r="W315" s="157"/>
      <c r="X315" s="157" t="s">
        <v>324</v>
      </c>
      <c r="Y315" s="157" t="s">
        <v>174</v>
      </c>
      <c r="Z315" s="147"/>
      <c r="AA315" s="147"/>
      <c r="AB315" s="147"/>
      <c r="AC315" s="147"/>
      <c r="AD315" s="147"/>
      <c r="AE315" s="147"/>
      <c r="AF315" s="147"/>
      <c r="AG315" s="147" t="s">
        <v>325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75">
        <v>97</v>
      </c>
      <c r="B316" s="176" t="s">
        <v>990</v>
      </c>
      <c r="C316" s="183" t="s">
        <v>991</v>
      </c>
      <c r="D316" s="177" t="s">
        <v>359</v>
      </c>
      <c r="E316" s="178">
        <v>2</v>
      </c>
      <c r="F316" s="179"/>
      <c r="G316" s="180">
        <f t="shared" si="7"/>
        <v>0</v>
      </c>
      <c r="H316" s="179"/>
      <c r="I316" s="180">
        <f t="shared" si="8"/>
        <v>0</v>
      </c>
      <c r="J316" s="179"/>
      <c r="K316" s="180">
        <f t="shared" si="9"/>
        <v>0</v>
      </c>
      <c r="L316" s="180">
        <v>21</v>
      </c>
      <c r="M316" s="180">
        <f t="shared" si="10"/>
        <v>0</v>
      </c>
      <c r="N316" s="178">
        <v>7.2500000000000004E-3</v>
      </c>
      <c r="O316" s="178">
        <f t="shared" si="11"/>
        <v>0.01</v>
      </c>
      <c r="P316" s="178">
        <v>0</v>
      </c>
      <c r="Q316" s="178">
        <f t="shared" si="12"/>
        <v>0</v>
      </c>
      <c r="R316" s="180" t="s">
        <v>323</v>
      </c>
      <c r="S316" s="180" t="s">
        <v>178</v>
      </c>
      <c r="T316" s="181" t="s">
        <v>217</v>
      </c>
      <c r="U316" s="157">
        <v>0</v>
      </c>
      <c r="V316" s="157">
        <f t="shared" si="13"/>
        <v>0</v>
      </c>
      <c r="W316" s="157"/>
      <c r="X316" s="157" t="s">
        <v>324</v>
      </c>
      <c r="Y316" s="157" t="s">
        <v>174</v>
      </c>
      <c r="Z316" s="147"/>
      <c r="AA316" s="147"/>
      <c r="AB316" s="147"/>
      <c r="AC316" s="147"/>
      <c r="AD316" s="147"/>
      <c r="AE316" s="147"/>
      <c r="AF316" s="147"/>
      <c r="AG316" s="147" t="s">
        <v>325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22.5" outlineLevel="1" x14ac:dyDescent="0.2">
      <c r="A317" s="175">
        <v>98</v>
      </c>
      <c r="B317" s="176" t="s">
        <v>992</v>
      </c>
      <c r="C317" s="183" t="s">
        <v>993</v>
      </c>
      <c r="D317" s="177" t="s">
        <v>359</v>
      </c>
      <c r="E317" s="178">
        <v>1</v>
      </c>
      <c r="F317" s="179"/>
      <c r="G317" s="180">
        <f t="shared" si="7"/>
        <v>0</v>
      </c>
      <c r="H317" s="179"/>
      <c r="I317" s="180">
        <f t="shared" si="8"/>
        <v>0</v>
      </c>
      <c r="J317" s="179"/>
      <c r="K317" s="180">
        <f t="shared" si="9"/>
        <v>0</v>
      </c>
      <c r="L317" s="180">
        <v>21</v>
      </c>
      <c r="M317" s="180">
        <f t="shared" si="10"/>
        <v>0</v>
      </c>
      <c r="N317" s="178">
        <v>6.1999999999999998E-3</v>
      </c>
      <c r="O317" s="178">
        <f t="shared" si="11"/>
        <v>0.01</v>
      </c>
      <c r="P317" s="178">
        <v>0</v>
      </c>
      <c r="Q317" s="178">
        <f t="shared" si="12"/>
        <v>0</v>
      </c>
      <c r="R317" s="180" t="s">
        <v>323</v>
      </c>
      <c r="S317" s="180" t="s">
        <v>178</v>
      </c>
      <c r="T317" s="181" t="s">
        <v>217</v>
      </c>
      <c r="U317" s="157">
        <v>0</v>
      </c>
      <c r="V317" s="157">
        <f t="shared" si="13"/>
        <v>0</v>
      </c>
      <c r="W317" s="157"/>
      <c r="X317" s="157" t="s">
        <v>324</v>
      </c>
      <c r="Y317" s="157" t="s">
        <v>174</v>
      </c>
      <c r="Z317" s="147"/>
      <c r="AA317" s="147"/>
      <c r="AB317" s="147"/>
      <c r="AC317" s="147"/>
      <c r="AD317" s="147"/>
      <c r="AE317" s="147"/>
      <c r="AF317" s="147"/>
      <c r="AG317" s="147" t="s">
        <v>325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2.5" outlineLevel="1" x14ac:dyDescent="0.2">
      <c r="A318" s="175">
        <v>99</v>
      </c>
      <c r="B318" s="176" t="s">
        <v>994</v>
      </c>
      <c r="C318" s="183" t="s">
        <v>995</v>
      </c>
      <c r="D318" s="177" t="s">
        <v>359</v>
      </c>
      <c r="E318" s="178">
        <v>1</v>
      </c>
      <c r="F318" s="179"/>
      <c r="G318" s="180">
        <f t="shared" si="7"/>
        <v>0</v>
      </c>
      <c r="H318" s="179"/>
      <c r="I318" s="180">
        <f t="shared" si="8"/>
        <v>0</v>
      </c>
      <c r="J318" s="179"/>
      <c r="K318" s="180">
        <f t="shared" si="9"/>
        <v>0</v>
      </c>
      <c r="L318" s="180">
        <v>21</v>
      </c>
      <c r="M318" s="180">
        <f t="shared" si="10"/>
        <v>0</v>
      </c>
      <c r="N318" s="178">
        <v>6.1999999999999998E-3</v>
      </c>
      <c r="O318" s="178">
        <f t="shared" si="11"/>
        <v>0.01</v>
      </c>
      <c r="P318" s="178">
        <v>0</v>
      </c>
      <c r="Q318" s="178">
        <f t="shared" si="12"/>
        <v>0</v>
      </c>
      <c r="R318" s="180" t="s">
        <v>323</v>
      </c>
      <c r="S318" s="180" t="s">
        <v>178</v>
      </c>
      <c r="T318" s="181" t="s">
        <v>217</v>
      </c>
      <c r="U318" s="157">
        <v>0</v>
      </c>
      <c r="V318" s="157">
        <f t="shared" si="13"/>
        <v>0</v>
      </c>
      <c r="W318" s="157"/>
      <c r="X318" s="157" t="s">
        <v>324</v>
      </c>
      <c r="Y318" s="157" t="s">
        <v>174</v>
      </c>
      <c r="Z318" s="147"/>
      <c r="AA318" s="147"/>
      <c r="AB318" s="147"/>
      <c r="AC318" s="147"/>
      <c r="AD318" s="147"/>
      <c r="AE318" s="147"/>
      <c r="AF318" s="147"/>
      <c r="AG318" s="147" t="s">
        <v>325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22.5" outlineLevel="1" x14ac:dyDescent="0.2">
      <c r="A319" s="175">
        <v>100</v>
      </c>
      <c r="B319" s="176" t="s">
        <v>996</v>
      </c>
      <c r="C319" s="183" t="s">
        <v>997</v>
      </c>
      <c r="D319" s="177" t="s">
        <v>359</v>
      </c>
      <c r="E319" s="178">
        <v>1</v>
      </c>
      <c r="F319" s="179"/>
      <c r="G319" s="180">
        <f t="shared" si="7"/>
        <v>0</v>
      </c>
      <c r="H319" s="179"/>
      <c r="I319" s="180">
        <f t="shared" si="8"/>
        <v>0</v>
      </c>
      <c r="J319" s="179"/>
      <c r="K319" s="180">
        <f t="shared" si="9"/>
        <v>0</v>
      </c>
      <c r="L319" s="180">
        <v>21</v>
      </c>
      <c r="M319" s="180">
        <f t="shared" si="10"/>
        <v>0</v>
      </c>
      <c r="N319" s="178">
        <v>7.4000000000000003E-3</v>
      </c>
      <c r="O319" s="178">
        <f t="shared" si="11"/>
        <v>0.01</v>
      </c>
      <c r="P319" s="178">
        <v>0</v>
      </c>
      <c r="Q319" s="178">
        <f t="shared" si="12"/>
        <v>0</v>
      </c>
      <c r="R319" s="180" t="s">
        <v>323</v>
      </c>
      <c r="S319" s="180" t="s">
        <v>178</v>
      </c>
      <c r="T319" s="181" t="s">
        <v>217</v>
      </c>
      <c r="U319" s="157">
        <v>0</v>
      </c>
      <c r="V319" s="157">
        <f t="shared" si="13"/>
        <v>0</v>
      </c>
      <c r="W319" s="157"/>
      <c r="X319" s="157" t="s">
        <v>324</v>
      </c>
      <c r="Y319" s="157" t="s">
        <v>174</v>
      </c>
      <c r="Z319" s="147"/>
      <c r="AA319" s="147"/>
      <c r="AB319" s="147"/>
      <c r="AC319" s="147"/>
      <c r="AD319" s="147"/>
      <c r="AE319" s="147"/>
      <c r="AF319" s="147"/>
      <c r="AG319" s="147" t="s">
        <v>325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ht="22.5" outlineLevel="1" x14ac:dyDescent="0.2">
      <c r="A320" s="175">
        <v>101</v>
      </c>
      <c r="B320" s="176" t="s">
        <v>998</v>
      </c>
      <c r="C320" s="183" t="s">
        <v>999</v>
      </c>
      <c r="D320" s="177" t="s">
        <v>359</v>
      </c>
      <c r="E320" s="178">
        <v>1</v>
      </c>
      <c r="F320" s="179"/>
      <c r="G320" s="180">
        <f t="shared" si="7"/>
        <v>0</v>
      </c>
      <c r="H320" s="179"/>
      <c r="I320" s="180">
        <f t="shared" si="8"/>
        <v>0</v>
      </c>
      <c r="J320" s="179"/>
      <c r="K320" s="180">
        <f t="shared" si="9"/>
        <v>0</v>
      </c>
      <c r="L320" s="180">
        <v>21</v>
      </c>
      <c r="M320" s="180">
        <f t="shared" si="10"/>
        <v>0</v>
      </c>
      <c r="N320" s="178">
        <v>5.5E-2</v>
      </c>
      <c r="O320" s="178">
        <f t="shared" si="11"/>
        <v>0.06</v>
      </c>
      <c r="P320" s="178">
        <v>0</v>
      </c>
      <c r="Q320" s="178">
        <f t="shared" si="12"/>
        <v>0</v>
      </c>
      <c r="R320" s="180"/>
      <c r="S320" s="180" t="s">
        <v>171</v>
      </c>
      <c r="T320" s="181" t="s">
        <v>172</v>
      </c>
      <c r="U320" s="157">
        <v>0</v>
      </c>
      <c r="V320" s="157">
        <f t="shared" si="13"/>
        <v>0</v>
      </c>
      <c r="W320" s="157"/>
      <c r="X320" s="157" t="s">
        <v>324</v>
      </c>
      <c r="Y320" s="157" t="s">
        <v>174</v>
      </c>
      <c r="Z320" s="147"/>
      <c r="AA320" s="147"/>
      <c r="AB320" s="147"/>
      <c r="AC320" s="147"/>
      <c r="AD320" s="147"/>
      <c r="AE320" s="147"/>
      <c r="AF320" s="147"/>
      <c r="AG320" s="147" t="s">
        <v>325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75">
        <v>102</v>
      </c>
      <c r="B321" s="176" t="s">
        <v>1000</v>
      </c>
      <c r="C321" s="183" t="s">
        <v>1001</v>
      </c>
      <c r="D321" s="177" t="s">
        <v>359</v>
      </c>
      <c r="E321" s="178">
        <v>1</v>
      </c>
      <c r="F321" s="179"/>
      <c r="G321" s="180">
        <f t="shared" si="7"/>
        <v>0</v>
      </c>
      <c r="H321" s="179"/>
      <c r="I321" s="180">
        <f t="shared" si="8"/>
        <v>0</v>
      </c>
      <c r="J321" s="179"/>
      <c r="K321" s="180">
        <f t="shared" si="9"/>
        <v>0</v>
      </c>
      <c r="L321" s="180">
        <v>21</v>
      </c>
      <c r="M321" s="180">
        <f t="shared" si="10"/>
        <v>0</v>
      </c>
      <c r="N321" s="178">
        <v>1.46E-2</v>
      </c>
      <c r="O321" s="178">
        <f t="shared" si="11"/>
        <v>0.01</v>
      </c>
      <c r="P321" s="178">
        <v>0</v>
      </c>
      <c r="Q321" s="178">
        <f t="shared" si="12"/>
        <v>0</v>
      </c>
      <c r="R321" s="180" t="s">
        <v>323</v>
      </c>
      <c r="S321" s="180" t="s">
        <v>178</v>
      </c>
      <c r="T321" s="181" t="s">
        <v>217</v>
      </c>
      <c r="U321" s="157">
        <v>0</v>
      </c>
      <c r="V321" s="157">
        <f t="shared" si="13"/>
        <v>0</v>
      </c>
      <c r="W321" s="157"/>
      <c r="X321" s="157" t="s">
        <v>324</v>
      </c>
      <c r="Y321" s="157" t="s">
        <v>174</v>
      </c>
      <c r="Z321" s="147"/>
      <c r="AA321" s="147"/>
      <c r="AB321" s="147"/>
      <c r="AC321" s="147"/>
      <c r="AD321" s="147"/>
      <c r="AE321" s="147"/>
      <c r="AF321" s="147"/>
      <c r="AG321" s="147" t="s">
        <v>325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ht="22.5" outlineLevel="1" x14ac:dyDescent="0.2">
      <c r="A322" s="175">
        <v>103</v>
      </c>
      <c r="B322" s="176" t="s">
        <v>1002</v>
      </c>
      <c r="C322" s="183" t="s">
        <v>1003</v>
      </c>
      <c r="D322" s="177" t="s">
        <v>359</v>
      </c>
      <c r="E322" s="178">
        <v>2</v>
      </c>
      <c r="F322" s="179"/>
      <c r="G322" s="180">
        <f t="shared" si="7"/>
        <v>0</v>
      </c>
      <c r="H322" s="179"/>
      <c r="I322" s="180">
        <f t="shared" si="8"/>
        <v>0</v>
      </c>
      <c r="J322" s="179"/>
      <c r="K322" s="180">
        <f t="shared" si="9"/>
        <v>0</v>
      </c>
      <c r="L322" s="180">
        <v>21</v>
      </c>
      <c r="M322" s="180">
        <f t="shared" si="10"/>
        <v>0</v>
      </c>
      <c r="N322" s="178">
        <v>5.5E-2</v>
      </c>
      <c r="O322" s="178">
        <f t="shared" si="11"/>
        <v>0.11</v>
      </c>
      <c r="P322" s="178">
        <v>0</v>
      </c>
      <c r="Q322" s="178">
        <f t="shared" si="12"/>
        <v>0</v>
      </c>
      <c r="R322" s="180" t="s">
        <v>323</v>
      </c>
      <c r="S322" s="180" t="s">
        <v>178</v>
      </c>
      <c r="T322" s="181" t="s">
        <v>217</v>
      </c>
      <c r="U322" s="157">
        <v>0</v>
      </c>
      <c r="V322" s="157">
        <f t="shared" si="13"/>
        <v>0</v>
      </c>
      <c r="W322" s="157"/>
      <c r="X322" s="157" t="s">
        <v>324</v>
      </c>
      <c r="Y322" s="157" t="s">
        <v>174</v>
      </c>
      <c r="Z322" s="147"/>
      <c r="AA322" s="147"/>
      <c r="AB322" s="147"/>
      <c r="AC322" s="147"/>
      <c r="AD322" s="147"/>
      <c r="AE322" s="147"/>
      <c r="AF322" s="147"/>
      <c r="AG322" s="147" t="s">
        <v>325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75">
        <v>104</v>
      </c>
      <c r="B323" s="176" t="s">
        <v>1004</v>
      </c>
      <c r="C323" s="183" t="s">
        <v>1005</v>
      </c>
      <c r="D323" s="177" t="s">
        <v>584</v>
      </c>
      <c r="E323" s="178">
        <v>3</v>
      </c>
      <c r="F323" s="179"/>
      <c r="G323" s="180">
        <f t="shared" si="7"/>
        <v>0</v>
      </c>
      <c r="H323" s="179"/>
      <c r="I323" s="180">
        <f t="shared" si="8"/>
        <v>0</v>
      </c>
      <c r="J323" s="179"/>
      <c r="K323" s="180">
        <f t="shared" si="9"/>
        <v>0</v>
      </c>
      <c r="L323" s="180">
        <v>21</v>
      </c>
      <c r="M323" s="180">
        <f t="shared" si="10"/>
        <v>0</v>
      </c>
      <c r="N323" s="178">
        <v>5.4600000000000003E-2</v>
      </c>
      <c r="O323" s="178">
        <f t="shared" si="11"/>
        <v>0.16</v>
      </c>
      <c r="P323" s="178">
        <v>0</v>
      </c>
      <c r="Q323" s="178">
        <f t="shared" si="12"/>
        <v>0</v>
      </c>
      <c r="R323" s="180"/>
      <c r="S323" s="180" t="s">
        <v>171</v>
      </c>
      <c r="T323" s="181" t="s">
        <v>172</v>
      </c>
      <c r="U323" s="157">
        <v>0</v>
      </c>
      <c r="V323" s="157">
        <f t="shared" si="13"/>
        <v>0</v>
      </c>
      <c r="W323" s="157"/>
      <c r="X323" s="157" t="s">
        <v>324</v>
      </c>
      <c r="Y323" s="157" t="s">
        <v>174</v>
      </c>
      <c r="Z323" s="147"/>
      <c r="AA323" s="147"/>
      <c r="AB323" s="147"/>
      <c r="AC323" s="147"/>
      <c r="AD323" s="147"/>
      <c r="AE323" s="147"/>
      <c r="AF323" s="147"/>
      <c r="AG323" s="147" t="s">
        <v>325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2.5" outlineLevel="1" x14ac:dyDescent="0.2">
      <c r="A324" s="175">
        <v>105</v>
      </c>
      <c r="B324" s="176" t="s">
        <v>1006</v>
      </c>
      <c r="C324" s="183" t="s">
        <v>1007</v>
      </c>
      <c r="D324" s="177" t="s">
        <v>359</v>
      </c>
      <c r="E324" s="178">
        <v>2</v>
      </c>
      <c r="F324" s="179"/>
      <c r="G324" s="180">
        <f t="shared" si="7"/>
        <v>0</v>
      </c>
      <c r="H324" s="179"/>
      <c r="I324" s="180">
        <f t="shared" si="8"/>
        <v>0</v>
      </c>
      <c r="J324" s="179"/>
      <c r="K324" s="180">
        <f t="shared" si="9"/>
        <v>0</v>
      </c>
      <c r="L324" s="180">
        <v>21</v>
      </c>
      <c r="M324" s="180">
        <f t="shared" si="10"/>
        <v>0</v>
      </c>
      <c r="N324" s="178">
        <v>6.9999999999999999E-4</v>
      </c>
      <c r="O324" s="178">
        <f t="shared" si="11"/>
        <v>0</v>
      </c>
      <c r="P324" s="178">
        <v>0</v>
      </c>
      <c r="Q324" s="178">
        <f t="shared" si="12"/>
        <v>0</v>
      </c>
      <c r="R324" s="180" t="s">
        <v>323</v>
      </c>
      <c r="S324" s="180" t="s">
        <v>178</v>
      </c>
      <c r="T324" s="181" t="s">
        <v>217</v>
      </c>
      <c r="U324" s="157">
        <v>0</v>
      </c>
      <c r="V324" s="157">
        <f t="shared" si="13"/>
        <v>0</v>
      </c>
      <c r="W324" s="157"/>
      <c r="X324" s="157" t="s">
        <v>324</v>
      </c>
      <c r="Y324" s="157" t="s">
        <v>174</v>
      </c>
      <c r="Z324" s="147"/>
      <c r="AA324" s="147"/>
      <c r="AB324" s="147"/>
      <c r="AC324" s="147"/>
      <c r="AD324" s="147"/>
      <c r="AE324" s="147"/>
      <c r="AF324" s="147"/>
      <c r="AG324" s="147" t="s">
        <v>325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ht="22.5" outlineLevel="1" x14ac:dyDescent="0.2">
      <c r="A325" s="168">
        <v>106</v>
      </c>
      <c r="B325" s="169" t="s">
        <v>1008</v>
      </c>
      <c r="C325" s="184" t="s">
        <v>1009</v>
      </c>
      <c r="D325" s="170" t="s">
        <v>359</v>
      </c>
      <c r="E325" s="171">
        <v>2.02</v>
      </c>
      <c r="F325" s="172"/>
      <c r="G325" s="173">
        <f t="shared" si="7"/>
        <v>0</v>
      </c>
      <c r="H325" s="172"/>
      <c r="I325" s="173">
        <f t="shared" si="8"/>
        <v>0</v>
      </c>
      <c r="J325" s="172"/>
      <c r="K325" s="173">
        <f t="shared" si="9"/>
        <v>0</v>
      </c>
      <c r="L325" s="173">
        <v>21</v>
      </c>
      <c r="M325" s="173">
        <f t="shared" si="10"/>
        <v>0</v>
      </c>
      <c r="N325" s="171">
        <v>0.58499999999999996</v>
      </c>
      <c r="O325" s="171">
        <f t="shared" si="11"/>
        <v>1.18</v>
      </c>
      <c r="P325" s="171">
        <v>0</v>
      </c>
      <c r="Q325" s="171">
        <f t="shared" si="12"/>
        <v>0</v>
      </c>
      <c r="R325" s="173" t="s">
        <v>323</v>
      </c>
      <c r="S325" s="173" t="s">
        <v>178</v>
      </c>
      <c r="T325" s="174" t="s">
        <v>217</v>
      </c>
      <c r="U325" s="157">
        <v>0</v>
      </c>
      <c r="V325" s="157">
        <f t="shared" si="13"/>
        <v>0</v>
      </c>
      <c r="W325" s="157"/>
      <c r="X325" s="157" t="s">
        <v>324</v>
      </c>
      <c r="Y325" s="157" t="s">
        <v>174</v>
      </c>
      <c r="Z325" s="147"/>
      <c r="AA325" s="147"/>
      <c r="AB325" s="147"/>
      <c r="AC325" s="147"/>
      <c r="AD325" s="147"/>
      <c r="AE325" s="147"/>
      <c r="AF325" s="147"/>
      <c r="AG325" s="147" t="s">
        <v>325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2" x14ac:dyDescent="0.2">
      <c r="A326" s="154"/>
      <c r="B326" s="155"/>
      <c r="C326" s="185" t="s">
        <v>868</v>
      </c>
      <c r="D326" s="158"/>
      <c r="E326" s="159">
        <v>2.02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197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22.5" outlineLevel="1" x14ac:dyDescent="0.2">
      <c r="A327" s="168">
        <v>107</v>
      </c>
      <c r="B327" s="169" t="s">
        <v>1010</v>
      </c>
      <c r="C327" s="184" t="s">
        <v>1011</v>
      </c>
      <c r="D327" s="170" t="s">
        <v>359</v>
      </c>
      <c r="E327" s="171">
        <v>1.01</v>
      </c>
      <c r="F327" s="172"/>
      <c r="G327" s="173">
        <f>ROUND(E327*F327,2)</f>
        <v>0</v>
      </c>
      <c r="H327" s="172"/>
      <c r="I327" s="173">
        <f>ROUND(E327*H327,2)</f>
        <v>0</v>
      </c>
      <c r="J327" s="172"/>
      <c r="K327" s="173">
        <f>ROUND(E327*J327,2)</f>
        <v>0</v>
      </c>
      <c r="L327" s="173">
        <v>21</v>
      </c>
      <c r="M327" s="173">
        <f>G327*(1+L327/100)</f>
        <v>0</v>
      </c>
      <c r="N327" s="171">
        <v>0.43</v>
      </c>
      <c r="O327" s="171">
        <f>ROUND(E327*N327,2)</f>
        <v>0.43</v>
      </c>
      <c r="P327" s="171">
        <v>0</v>
      </c>
      <c r="Q327" s="171">
        <f>ROUND(E327*P327,2)</f>
        <v>0</v>
      </c>
      <c r="R327" s="173" t="s">
        <v>323</v>
      </c>
      <c r="S327" s="173" t="s">
        <v>178</v>
      </c>
      <c r="T327" s="174" t="s">
        <v>217</v>
      </c>
      <c r="U327" s="157">
        <v>0</v>
      </c>
      <c r="V327" s="157">
        <f>ROUND(E327*U327,2)</f>
        <v>0</v>
      </c>
      <c r="W327" s="157"/>
      <c r="X327" s="157" t="s">
        <v>324</v>
      </c>
      <c r="Y327" s="157" t="s">
        <v>174</v>
      </c>
      <c r="Z327" s="147"/>
      <c r="AA327" s="147"/>
      <c r="AB327" s="147"/>
      <c r="AC327" s="147"/>
      <c r="AD327" s="147"/>
      <c r="AE327" s="147"/>
      <c r="AF327" s="147"/>
      <c r="AG327" s="147" t="s">
        <v>325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2" x14ac:dyDescent="0.2">
      <c r="A328" s="154"/>
      <c r="B328" s="155"/>
      <c r="C328" s="185" t="s">
        <v>865</v>
      </c>
      <c r="D328" s="158"/>
      <c r="E328" s="159">
        <v>1.01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197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2.5" outlineLevel="1" x14ac:dyDescent="0.2">
      <c r="A329" s="168">
        <v>108</v>
      </c>
      <c r="B329" s="169" t="s">
        <v>1012</v>
      </c>
      <c r="C329" s="184" t="s">
        <v>1013</v>
      </c>
      <c r="D329" s="170" t="s">
        <v>359</v>
      </c>
      <c r="E329" s="171">
        <v>1.01</v>
      </c>
      <c r="F329" s="172"/>
      <c r="G329" s="173">
        <f>ROUND(E329*F329,2)</f>
        <v>0</v>
      </c>
      <c r="H329" s="172"/>
      <c r="I329" s="173">
        <f>ROUND(E329*H329,2)</f>
        <v>0</v>
      </c>
      <c r="J329" s="172"/>
      <c r="K329" s="173">
        <f>ROUND(E329*J329,2)</f>
        <v>0</v>
      </c>
      <c r="L329" s="173">
        <v>21</v>
      </c>
      <c r="M329" s="173">
        <f>G329*(1+L329/100)</f>
        <v>0</v>
      </c>
      <c r="N329" s="171">
        <v>0.25</v>
      </c>
      <c r="O329" s="171">
        <f>ROUND(E329*N329,2)</f>
        <v>0.25</v>
      </c>
      <c r="P329" s="171">
        <v>0</v>
      </c>
      <c r="Q329" s="171">
        <f>ROUND(E329*P329,2)</f>
        <v>0</v>
      </c>
      <c r="R329" s="173" t="s">
        <v>323</v>
      </c>
      <c r="S329" s="173" t="s">
        <v>178</v>
      </c>
      <c r="T329" s="174" t="s">
        <v>217</v>
      </c>
      <c r="U329" s="157">
        <v>0</v>
      </c>
      <c r="V329" s="157">
        <f>ROUND(E329*U329,2)</f>
        <v>0</v>
      </c>
      <c r="W329" s="157"/>
      <c r="X329" s="157" t="s">
        <v>324</v>
      </c>
      <c r="Y329" s="157" t="s">
        <v>174</v>
      </c>
      <c r="Z329" s="147"/>
      <c r="AA329" s="147"/>
      <c r="AB329" s="147"/>
      <c r="AC329" s="147"/>
      <c r="AD329" s="147"/>
      <c r="AE329" s="147"/>
      <c r="AF329" s="147"/>
      <c r="AG329" s="147" t="s">
        <v>325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2" x14ac:dyDescent="0.2">
      <c r="A330" s="154"/>
      <c r="B330" s="155"/>
      <c r="C330" s="185" t="s">
        <v>865</v>
      </c>
      <c r="D330" s="158"/>
      <c r="E330" s="159">
        <v>1.01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197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68">
        <v>109</v>
      </c>
      <c r="B331" s="169" t="s">
        <v>1014</v>
      </c>
      <c r="C331" s="184" t="s">
        <v>1015</v>
      </c>
      <c r="D331" s="170" t="s">
        <v>359</v>
      </c>
      <c r="E331" s="171">
        <v>1.01</v>
      </c>
      <c r="F331" s="172"/>
      <c r="G331" s="173">
        <f>ROUND(E331*F331,2)</f>
        <v>0</v>
      </c>
      <c r="H331" s="172"/>
      <c r="I331" s="173">
        <f>ROUND(E331*H331,2)</f>
        <v>0</v>
      </c>
      <c r="J331" s="172"/>
      <c r="K331" s="173">
        <f>ROUND(E331*J331,2)</f>
        <v>0</v>
      </c>
      <c r="L331" s="173">
        <v>21</v>
      </c>
      <c r="M331" s="173">
        <f>G331*(1+L331/100)</f>
        <v>0</v>
      </c>
      <c r="N331" s="171">
        <v>0.25</v>
      </c>
      <c r="O331" s="171">
        <f>ROUND(E331*N331,2)</f>
        <v>0.25</v>
      </c>
      <c r="P331" s="171">
        <v>0</v>
      </c>
      <c r="Q331" s="171">
        <f>ROUND(E331*P331,2)</f>
        <v>0</v>
      </c>
      <c r="R331" s="173"/>
      <c r="S331" s="173" t="s">
        <v>171</v>
      </c>
      <c r="T331" s="174" t="s">
        <v>172</v>
      </c>
      <c r="U331" s="157">
        <v>0</v>
      </c>
      <c r="V331" s="157">
        <f>ROUND(E331*U331,2)</f>
        <v>0</v>
      </c>
      <c r="W331" s="157"/>
      <c r="X331" s="157" t="s">
        <v>324</v>
      </c>
      <c r="Y331" s="157" t="s">
        <v>174</v>
      </c>
      <c r="Z331" s="147"/>
      <c r="AA331" s="147"/>
      <c r="AB331" s="147"/>
      <c r="AC331" s="147"/>
      <c r="AD331" s="147"/>
      <c r="AE331" s="147"/>
      <c r="AF331" s="147"/>
      <c r="AG331" s="147" t="s">
        <v>325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">
      <c r="A332" s="154"/>
      <c r="B332" s="155"/>
      <c r="C332" s="185" t="s">
        <v>865</v>
      </c>
      <c r="D332" s="158"/>
      <c r="E332" s="159">
        <v>1.01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197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ht="22.5" outlineLevel="1" x14ac:dyDescent="0.2">
      <c r="A333" s="168">
        <v>110</v>
      </c>
      <c r="B333" s="169" t="s">
        <v>1016</v>
      </c>
      <c r="C333" s="184" t="s">
        <v>1017</v>
      </c>
      <c r="D333" s="170" t="s">
        <v>359</v>
      </c>
      <c r="E333" s="171">
        <v>1.01</v>
      </c>
      <c r="F333" s="172"/>
      <c r="G333" s="173">
        <f>ROUND(E333*F333,2)</f>
        <v>0</v>
      </c>
      <c r="H333" s="172"/>
      <c r="I333" s="173">
        <f>ROUND(E333*H333,2)</f>
        <v>0</v>
      </c>
      <c r="J333" s="172"/>
      <c r="K333" s="173">
        <f>ROUND(E333*J333,2)</f>
        <v>0</v>
      </c>
      <c r="L333" s="173">
        <v>21</v>
      </c>
      <c r="M333" s="173">
        <f>G333*(1+L333/100)</f>
        <v>0</v>
      </c>
      <c r="N333" s="171">
        <v>1</v>
      </c>
      <c r="O333" s="171">
        <f>ROUND(E333*N333,2)</f>
        <v>1.01</v>
      </c>
      <c r="P333" s="171">
        <v>0</v>
      </c>
      <c r="Q333" s="171">
        <f>ROUND(E333*P333,2)</f>
        <v>0</v>
      </c>
      <c r="R333" s="173" t="s">
        <v>323</v>
      </c>
      <c r="S333" s="173" t="s">
        <v>178</v>
      </c>
      <c r="T333" s="174" t="s">
        <v>217</v>
      </c>
      <c r="U333" s="157">
        <v>0</v>
      </c>
      <c r="V333" s="157">
        <f>ROUND(E333*U333,2)</f>
        <v>0</v>
      </c>
      <c r="W333" s="157"/>
      <c r="X333" s="157" t="s">
        <v>324</v>
      </c>
      <c r="Y333" s="157" t="s">
        <v>174</v>
      </c>
      <c r="Z333" s="147"/>
      <c r="AA333" s="147"/>
      <c r="AB333" s="147"/>
      <c r="AC333" s="147"/>
      <c r="AD333" s="147"/>
      <c r="AE333" s="147"/>
      <c r="AF333" s="147"/>
      <c r="AG333" s="147" t="s">
        <v>325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 x14ac:dyDescent="0.2">
      <c r="A334" s="154"/>
      <c r="B334" s="155"/>
      <c r="C334" s="185" t="s">
        <v>865</v>
      </c>
      <c r="D334" s="158"/>
      <c r="E334" s="159">
        <v>1.01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197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68">
        <v>111</v>
      </c>
      <c r="B335" s="169" t="s">
        <v>1018</v>
      </c>
      <c r="C335" s="184" t="s">
        <v>1019</v>
      </c>
      <c r="D335" s="170" t="s">
        <v>359</v>
      </c>
      <c r="E335" s="171">
        <v>1.01</v>
      </c>
      <c r="F335" s="172"/>
      <c r="G335" s="173">
        <f>ROUND(E335*F335,2)</f>
        <v>0</v>
      </c>
      <c r="H335" s="172"/>
      <c r="I335" s="173">
        <f>ROUND(E335*H335,2)</f>
        <v>0</v>
      </c>
      <c r="J335" s="172"/>
      <c r="K335" s="173">
        <f>ROUND(E335*J335,2)</f>
        <v>0</v>
      </c>
      <c r="L335" s="173">
        <v>21</v>
      </c>
      <c r="M335" s="173">
        <f>G335*(1+L335/100)</f>
        <v>0</v>
      </c>
      <c r="N335" s="171">
        <v>1</v>
      </c>
      <c r="O335" s="171">
        <f>ROUND(E335*N335,2)</f>
        <v>1.01</v>
      </c>
      <c r="P335" s="171">
        <v>0</v>
      </c>
      <c r="Q335" s="171">
        <f>ROUND(E335*P335,2)</f>
        <v>0</v>
      </c>
      <c r="R335" s="173"/>
      <c r="S335" s="173" t="s">
        <v>171</v>
      </c>
      <c r="T335" s="174" t="s">
        <v>172</v>
      </c>
      <c r="U335" s="157">
        <v>0</v>
      </c>
      <c r="V335" s="157">
        <f>ROUND(E335*U335,2)</f>
        <v>0</v>
      </c>
      <c r="W335" s="157"/>
      <c r="X335" s="157" t="s">
        <v>324</v>
      </c>
      <c r="Y335" s="157" t="s">
        <v>174</v>
      </c>
      <c r="Z335" s="147"/>
      <c r="AA335" s="147"/>
      <c r="AB335" s="147"/>
      <c r="AC335" s="147"/>
      <c r="AD335" s="147"/>
      <c r="AE335" s="147"/>
      <c r="AF335" s="147"/>
      <c r="AG335" s="147" t="s">
        <v>325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2" x14ac:dyDescent="0.2">
      <c r="A336" s="154"/>
      <c r="B336" s="155"/>
      <c r="C336" s="185" t="s">
        <v>865</v>
      </c>
      <c r="D336" s="158"/>
      <c r="E336" s="159">
        <v>1.01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197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68">
        <v>112</v>
      </c>
      <c r="B337" s="169" t="s">
        <v>1020</v>
      </c>
      <c r="C337" s="184" t="s">
        <v>1021</v>
      </c>
      <c r="D337" s="170" t="s">
        <v>359</v>
      </c>
      <c r="E337" s="171">
        <v>1.01</v>
      </c>
      <c r="F337" s="172"/>
      <c r="G337" s="173">
        <f>ROUND(E337*F337,2)</f>
        <v>0</v>
      </c>
      <c r="H337" s="172"/>
      <c r="I337" s="173">
        <f>ROUND(E337*H337,2)</f>
        <v>0</v>
      </c>
      <c r="J337" s="172"/>
      <c r="K337" s="173">
        <f>ROUND(E337*J337,2)</f>
        <v>0</v>
      </c>
      <c r="L337" s="173">
        <v>21</v>
      </c>
      <c r="M337" s="173">
        <f>G337*(1+L337/100)</f>
        <v>0</v>
      </c>
      <c r="N337" s="171">
        <v>1</v>
      </c>
      <c r="O337" s="171">
        <f>ROUND(E337*N337,2)</f>
        <v>1.01</v>
      </c>
      <c r="P337" s="171">
        <v>0</v>
      </c>
      <c r="Q337" s="171">
        <f>ROUND(E337*P337,2)</f>
        <v>0</v>
      </c>
      <c r="R337" s="173"/>
      <c r="S337" s="173" t="s">
        <v>171</v>
      </c>
      <c r="T337" s="174" t="s">
        <v>172</v>
      </c>
      <c r="U337" s="157">
        <v>0</v>
      </c>
      <c r="V337" s="157">
        <f>ROUND(E337*U337,2)</f>
        <v>0</v>
      </c>
      <c r="W337" s="157"/>
      <c r="X337" s="157" t="s">
        <v>324</v>
      </c>
      <c r="Y337" s="157" t="s">
        <v>174</v>
      </c>
      <c r="Z337" s="147"/>
      <c r="AA337" s="147"/>
      <c r="AB337" s="147"/>
      <c r="AC337" s="147"/>
      <c r="AD337" s="147"/>
      <c r="AE337" s="147"/>
      <c r="AF337" s="147"/>
      <c r="AG337" s="147" t="s">
        <v>325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2" x14ac:dyDescent="0.2">
      <c r="A338" s="154"/>
      <c r="B338" s="155"/>
      <c r="C338" s="185" t="s">
        <v>865</v>
      </c>
      <c r="D338" s="158"/>
      <c r="E338" s="159">
        <v>1.01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197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68">
        <v>113</v>
      </c>
      <c r="B339" s="169" t="s">
        <v>1022</v>
      </c>
      <c r="C339" s="184" t="s">
        <v>1023</v>
      </c>
      <c r="D339" s="170" t="s">
        <v>359</v>
      </c>
      <c r="E339" s="171">
        <v>1.01</v>
      </c>
      <c r="F339" s="172"/>
      <c r="G339" s="173">
        <f>ROUND(E339*F339,2)</f>
        <v>0</v>
      </c>
      <c r="H339" s="172"/>
      <c r="I339" s="173">
        <f>ROUND(E339*H339,2)</f>
        <v>0</v>
      </c>
      <c r="J339" s="172"/>
      <c r="K339" s="173">
        <f>ROUND(E339*J339,2)</f>
        <v>0</v>
      </c>
      <c r="L339" s="173">
        <v>21</v>
      </c>
      <c r="M339" s="173">
        <f>G339*(1+L339/100)</f>
        <v>0</v>
      </c>
      <c r="N339" s="171">
        <v>1.6</v>
      </c>
      <c r="O339" s="171">
        <f>ROUND(E339*N339,2)</f>
        <v>1.62</v>
      </c>
      <c r="P339" s="171">
        <v>0</v>
      </c>
      <c r="Q339" s="171">
        <f>ROUND(E339*P339,2)</f>
        <v>0</v>
      </c>
      <c r="R339" s="173"/>
      <c r="S339" s="173" t="s">
        <v>171</v>
      </c>
      <c r="T339" s="174" t="s">
        <v>172</v>
      </c>
      <c r="U339" s="157">
        <v>0</v>
      </c>
      <c r="V339" s="157">
        <f>ROUND(E339*U339,2)</f>
        <v>0</v>
      </c>
      <c r="W339" s="157"/>
      <c r="X339" s="157" t="s">
        <v>324</v>
      </c>
      <c r="Y339" s="157" t="s">
        <v>174</v>
      </c>
      <c r="Z339" s="147"/>
      <c r="AA339" s="147"/>
      <c r="AB339" s="147"/>
      <c r="AC339" s="147"/>
      <c r="AD339" s="147"/>
      <c r="AE339" s="147"/>
      <c r="AF339" s="147"/>
      <c r="AG339" s="147" t="s">
        <v>325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2" x14ac:dyDescent="0.2">
      <c r="A340" s="154"/>
      <c r="B340" s="155"/>
      <c r="C340" s="185" t="s">
        <v>865</v>
      </c>
      <c r="D340" s="158"/>
      <c r="E340" s="159">
        <v>1.01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197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68">
        <v>114</v>
      </c>
      <c r="B341" s="169" t="s">
        <v>1024</v>
      </c>
      <c r="C341" s="184" t="s">
        <v>1025</v>
      </c>
      <c r="D341" s="170" t="s">
        <v>359</v>
      </c>
      <c r="E341" s="171">
        <v>1.01</v>
      </c>
      <c r="F341" s="172"/>
      <c r="G341" s="173">
        <f>ROUND(E341*F341,2)</f>
        <v>0</v>
      </c>
      <c r="H341" s="172"/>
      <c r="I341" s="173">
        <f>ROUND(E341*H341,2)</f>
        <v>0</v>
      </c>
      <c r="J341" s="172"/>
      <c r="K341" s="173">
        <f>ROUND(E341*J341,2)</f>
        <v>0</v>
      </c>
      <c r="L341" s="173">
        <v>21</v>
      </c>
      <c r="M341" s="173">
        <f>G341*(1+L341/100)</f>
        <v>0</v>
      </c>
      <c r="N341" s="171">
        <v>1.6</v>
      </c>
      <c r="O341" s="171">
        <f>ROUND(E341*N341,2)</f>
        <v>1.62</v>
      </c>
      <c r="P341" s="171">
        <v>0</v>
      </c>
      <c r="Q341" s="171">
        <f>ROUND(E341*P341,2)</f>
        <v>0</v>
      </c>
      <c r="R341" s="173"/>
      <c r="S341" s="173" t="s">
        <v>171</v>
      </c>
      <c r="T341" s="174" t="s">
        <v>172</v>
      </c>
      <c r="U341" s="157">
        <v>0</v>
      </c>
      <c r="V341" s="157">
        <f>ROUND(E341*U341,2)</f>
        <v>0</v>
      </c>
      <c r="W341" s="157"/>
      <c r="X341" s="157" t="s">
        <v>324</v>
      </c>
      <c r="Y341" s="157" t="s">
        <v>174</v>
      </c>
      <c r="Z341" s="147"/>
      <c r="AA341" s="147"/>
      <c r="AB341" s="147"/>
      <c r="AC341" s="147"/>
      <c r="AD341" s="147"/>
      <c r="AE341" s="147"/>
      <c r="AF341" s="147"/>
      <c r="AG341" s="147" t="s">
        <v>325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">
      <c r="A342" s="154"/>
      <c r="B342" s="155"/>
      <c r="C342" s="185" t="s">
        <v>865</v>
      </c>
      <c r="D342" s="158"/>
      <c r="E342" s="159">
        <v>1.01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197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68">
        <v>115</v>
      </c>
      <c r="B343" s="169" t="s">
        <v>1026</v>
      </c>
      <c r="C343" s="184" t="s">
        <v>1027</v>
      </c>
      <c r="D343" s="170" t="s">
        <v>359</v>
      </c>
      <c r="E343" s="171">
        <v>1.01</v>
      </c>
      <c r="F343" s="172"/>
      <c r="G343" s="173">
        <f>ROUND(E343*F343,2)</f>
        <v>0</v>
      </c>
      <c r="H343" s="172"/>
      <c r="I343" s="173">
        <f>ROUND(E343*H343,2)</f>
        <v>0</v>
      </c>
      <c r="J343" s="172"/>
      <c r="K343" s="173">
        <f>ROUND(E343*J343,2)</f>
        <v>0</v>
      </c>
      <c r="L343" s="173">
        <v>21</v>
      </c>
      <c r="M343" s="173">
        <f>G343*(1+L343/100)</f>
        <v>0</v>
      </c>
      <c r="N343" s="171">
        <v>1.6</v>
      </c>
      <c r="O343" s="171">
        <f>ROUND(E343*N343,2)</f>
        <v>1.62</v>
      </c>
      <c r="P343" s="171">
        <v>0</v>
      </c>
      <c r="Q343" s="171">
        <f>ROUND(E343*P343,2)</f>
        <v>0</v>
      </c>
      <c r="R343" s="173"/>
      <c r="S343" s="173" t="s">
        <v>171</v>
      </c>
      <c r="T343" s="174" t="s">
        <v>172</v>
      </c>
      <c r="U343" s="157">
        <v>0</v>
      </c>
      <c r="V343" s="157">
        <f>ROUND(E343*U343,2)</f>
        <v>0</v>
      </c>
      <c r="W343" s="157"/>
      <c r="X343" s="157" t="s">
        <v>324</v>
      </c>
      <c r="Y343" s="157" t="s">
        <v>174</v>
      </c>
      <c r="Z343" s="147"/>
      <c r="AA343" s="147"/>
      <c r="AB343" s="147"/>
      <c r="AC343" s="147"/>
      <c r="AD343" s="147"/>
      <c r="AE343" s="147"/>
      <c r="AF343" s="147"/>
      <c r="AG343" s="147" t="s">
        <v>325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2" x14ac:dyDescent="0.2">
      <c r="A344" s="154"/>
      <c r="B344" s="155"/>
      <c r="C344" s="185" t="s">
        <v>865</v>
      </c>
      <c r="D344" s="158"/>
      <c r="E344" s="159">
        <v>1.01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197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1" x14ac:dyDescent="0.2">
      <c r="A345" s="175">
        <v>116</v>
      </c>
      <c r="B345" s="176" t="s">
        <v>1028</v>
      </c>
      <c r="C345" s="183" t="s">
        <v>1029</v>
      </c>
      <c r="D345" s="177" t="s">
        <v>359</v>
      </c>
      <c r="E345" s="178">
        <v>8</v>
      </c>
      <c r="F345" s="179"/>
      <c r="G345" s="180">
        <f>ROUND(E345*F345,2)</f>
        <v>0</v>
      </c>
      <c r="H345" s="179"/>
      <c r="I345" s="180">
        <f>ROUND(E345*H345,2)</f>
        <v>0</v>
      </c>
      <c r="J345" s="179"/>
      <c r="K345" s="180">
        <f>ROUND(E345*J345,2)</f>
        <v>0</v>
      </c>
      <c r="L345" s="180">
        <v>21</v>
      </c>
      <c r="M345" s="180">
        <f>G345*(1+L345/100)</f>
        <v>0</v>
      </c>
      <c r="N345" s="178">
        <v>2E-3</v>
      </c>
      <c r="O345" s="178">
        <f>ROUND(E345*N345,2)</f>
        <v>0.02</v>
      </c>
      <c r="P345" s="178">
        <v>0</v>
      </c>
      <c r="Q345" s="178">
        <f>ROUND(E345*P345,2)</f>
        <v>0</v>
      </c>
      <c r="R345" s="180" t="s">
        <v>323</v>
      </c>
      <c r="S345" s="180" t="s">
        <v>178</v>
      </c>
      <c r="T345" s="181" t="s">
        <v>217</v>
      </c>
      <c r="U345" s="157">
        <v>0</v>
      </c>
      <c r="V345" s="157">
        <f>ROUND(E345*U345,2)</f>
        <v>0</v>
      </c>
      <c r="W345" s="157"/>
      <c r="X345" s="157" t="s">
        <v>324</v>
      </c>
      <c r="Y345" s="157" t="s">
        <v>174</v>
      </c>
      <c r="Z345" s="147"/>
      <c r="AA345" s="147"/>
      <c r="AB345" s="147"/>
      <c r="AC345" s="147"/>
      <c r="AD345" s="147"/>
      <c r="AE345" s="147"/>
      <c r="AF345" s="147"/>
      <c r="AG345" s="147" t="s">
        <v>325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x14ac:dyDescent="0.2">
      <c r="A346" s="161" t="s">
        <v>166</v>
      </c>
      <c r="B346" s="162" t="s">
        <v>102</v>
      </c>
      <c r="C346" s="182" t="s">
        <v>103</v>
      </c>
      <c r="D346" s="163"/>
      <c r="E346" s="164"/>
      <c r="F346" s="165"/>
      <c r="G346" s="165">
        <f>SUMIF(AG347:AG350,"&lt;&gt;NOR",G347:G350)</f>
        <v>0</v>
      </c>
      <c r="H346" s="165"/>
      <c r="I346" s="165">
        <f>SUM(I347:I350)</f>
        <v>0</v>
      </c>
      <c r="J346" s="165"/>
      <c r="K346" s="165">
        <f>SUM(K347:K350)</f>
        <v>0</v>
      </c>
      <c r="L346" s="165"/>
      <c r="M346" s="165">
        <f>SUM(M347:M350)</f>
        <v>0</v>
      </c>
      <c r="N346" s="164"/>
      <c r="O346" s="164">
        <f>SUM(O347:O350)</f>
        <v>0.05</v>
      </c>
      <c r="P346" s="164"/>
      <c r="Q346" s="164">
        <f>SUM(Q347:Q350)</f>
        <v>0</v>
      </c>
      <c r="R346" s="165"/>
      <c r="S346" s="165"/>
      <c r="T346" s="166"/>
      <c r="U346" s="160"/>
      <c r="V346" s="160">
        <f>SUM(V347:V350)</f>
        <v>0</v>
      </c>
      <c r="W346" s="160"/>
      <c r="X346" s="160"/>
      <c r="Y346" s="160"/>
      <c r="AG346" t="s">
        <v>167</v>
      </c>
    </row>
    <row r="347" spans="1:60" ht="22.5" outlineLevel="1" x14ac:dyDescent="0.2">
      <c r="A347" s="168">
        <v>117</v>
      </c>
      <c r="B347" s="169" t="s">
        <v>1030</v>
      </c>
      <c r="C347" s="184" t="s">
        <v>1031</v>
      </c>
      <c r="D347" s="170" t="s">
        <v>224</v>
      </c>
      <c r="E347" s="171">
        <v>1.822E-2</v>
      </c>
      <c r="F347" s="172"/>
      <c r="G347" s="173">
        <f>ROUND(E347*F347,2)</f>
        <v>0</v>
      </c>
      <c r="H347" s="172"/>
      <c r="I347" s="173">
        <f>ROUND(E347*H347,2)</f>
        <v>0</v>
      </c>
      <c r="J347" s="172"/>
      <c r="K347" s="173">
        <f>ROUND(E347*J347,2)</f>
        <v>0</v>
      </c>
      <c r="L347" s="173">
        <v>21</v>
      </c>
      <c r="M347" s="173">
        <f>G347*(1+L347/100)</f>
        <v>0</v>
      </c>
      <c r="N347" s="171">
        <v>2.65089</v>
      </c>
      <c r="O347" s="171">
        <f>ROUND(E347*N347,2)</f>
        <v>0.05</v>
      </c>
      <c r="P347" s="171">
        <v>0</v>
      </c>
      <c r="Q347" s="171">
        <f>ROUND(E347*P347,2)</f>
        <v>0</v>
      </c>
      <c r="R347" s="173" t="s">
        <v>848</v>
      </c>
      <c r="S347" s="173" t="s">
        <v>178</v>
      </c>
      <c r="T347" s="174" t="s">
        <v>217</v>
      </c>
      <c r="U347" s="157">
        <v>0</v>
      </c>
      <c r="V347" s="157">
        <f>ROUND(E347*U347,2)</f>
        <v>0</v>
      </c>
      <c r="W347" s="157"/>
      <c r="X347" s="157" t="s">
        <v>218</v>
      </c>
      <c r="Y347" s="157" t="s">
        <v>174</v>
      </c>
      <c r="Z347" s="147"/>
      <c r="AA347" s="147"/>
      <c r="AB347" s="147"/>
      <c r="AC347" s="147"/>
      <c r="AD347" s="147"/>
      <c r="AE347" s="147"/>
      <c r="AF347" s="147"/>
      <c r="AG347" s="147" t="s">
        <v>219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ht="22.5" outlineLevel="2" x14ac:dyDescent="0.2">
      <c r="A348" s="154"/>
      <c r="B348" s="155"/>
      <c r="C348" s="253" t="s">
        <v>1032</v>
      </c>
      <c r="D348" s="254"/>
      <c r="E348" s="254"/>
      <c r="F348" s="254"/>
      <c r="G348" s="254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221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89" t="str">
        <f>C348</f>
        <v>uloženého ve vynechaných otvorech ve dně nebo ve stěnách nádrží z betonu vodostavebního, pevné spojení potrubí nebo trubní zděře s betonem v otvoru, očištění potrubí před betonáží, bednění a odbednění,</v>
      </c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">
      <c r="A349" s="154"/>
      <c r="B349" s="155"/>
      <c r="C349" s="185" t="s">
        <v>1033</v>
      </c>
      <c r="D349" s="158"/>
      <c r="E349" s="159"/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197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85" t="s">
        <v>1034</v>
      </c>
      <c r="D350" s="158"/>
      <c r="E350" s="159">
        <v>0.01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197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x14ac:dyDescent="0.2">
      <c r="A351" s="161" t="s">
        <v>166</v>
      </c>
      <c r="B351" s="162" t="s">
        <v>106</v>
      </c>
      <c r="C351" s="182" t="s">
        <v>107</v>
      </c>
      <c r="D351" s="163"/>
      <c r="E351" s="164"/>
      <c r="F351" s="165"/>
      <c r="G351" s="165">
        <f>SUMIF(AG352:AG353,"&lt;&gt;NOR",G352:G353)</f>
        <v>0</v>
      </c>
      <c r="H351" s="165"/>
      <c r="I351" s="165">
        <f>SUM(I352:I353)</f>
        <v>0</v>
      </c>
      <c r="J351" s="165"/>
      <c r="K351" s="165">
        <f>SUM(K352:K353)</f>
        <v>0</v>
      </c>
      <c r="L351" s="165"/>
      <c r="M351" s="165">
        <f>SUM(M352:M353)</f>
        <v>0</v>
      </c>
      <c r="N351" s="164"/>
      <c r="O351" s="164">
        <f>SUM(O352:O353)</f>
        <v>0</v>
      </c>
      <c r="P351" s="164"/>
      <c r="Q351" s="164">
        <f>SUM(Q352:Q353)</f>
        <v>0</v>
      </c>
      <c r="R351" s="165"/>
      <c r="S351" s="165"/>
      <c r="T351" s="166"/>
      <c r="U351" s="160"/>
      <c r="V351" s="160">
        <f>SUM(V352:V353)</f>
        <v>0</v>
      </c>
      <c r="W351" s="160"/>
      <c r="X351" s="160"/>
      <c r="Y351" s="160"/>
      <c r="AG351" t="s">
        <v>167</v>
      </c>
    </row>
    <row r="352" spans="1:60" outlineLevel="1" x14ac:dyDescent="0.2">
      <c r="A352" s="175">
        <v>118</v>
      </c>
      <c r="B352" s="176" t="s">
        <v>1035</v>
      </c>
      <c r="C352" s="183" t="s">
        <v>1036</v>
      </c>
      <c r="D352" s="177" t="s">
        <v>215</v>
      </c>
      <c r="E352" s="178">
        <v>0.2</v>
      </c>
      <c r="F352" s="179"/>
      <c r="G352" s="180">
        <f>ROUND(E352*F352,2)</f>
        <v>0</v>
      </c>
      <c r="H352" s="179"/>
      <c r="I352" s="180">
        <f>ROUND(E352*H352,2)</f>
        <v>0</v>
      </c>
      <c r="J352" s="179"/>
      <c r="K352" s="180">
        <f>ROUND(E352*J352,2)</f>
        <v>0</v>
      </c>
      <c r="L352" s="180">
        <v>21</v>
      </c>
      <c r="M352" s="180">
        <f>G352*(1+L352/100)</f>
        <v>0</v>
      </c>
      <c r="N352" s="178">
        <v>0</v>
      </c>
      <c r="O352" s="178">
        <f>ROUND(E352*N352,2)</f>
        <v>0</v>
      </c>
      <c r="P352" s="178">
        <v>2.63E-3</v>
      </c>
      <c r="Q352" s="178">
        <f>ROUND(E352*P352,2)</f>
        <v>0</v>
      </c>
      <c r="R352" s="180" t="s">
        <v>402</v>
      </c>
      <c r="S352" s="180" t="s">
        <v>178</v>
      </c>
      <c r="T352" s="181" t="s">
        <v>217</v>
      </c>
      <c r="U352" s="157">
        <v>0</v>
      </c>
      <c r="V352" s="157">
        <f>ROUND(E352*U352,2)</f>
        <v>0</v>
      </c>
      <c r="W352" s="157"/>
      <c r="X352" s="157" t="s">
        <v>218</v>
      </c>
      <c r="Y352" s="157" t="s">
        <v>174</v>
      </c>
      <c r="Z352" s="147"/>
      <c r="AA352" s="147"/>
      <c r="AB352" s="147"/>
      <c r="AC352" s="147"/>
      <c r="AD352" s="147"/>
      <c r="AE352" s="147"/>
      <c r="AF352" s="147"/>
      <c r="AG352" s="147" t="s">
        <v>219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75">
        <v>119</v>
      </c>
      <c r="B353" s="176" t="s">
        <v>1037</v>
      </c>
      <c r="C353" s="183" t="s">
        <v>1038</v>
      </c>
      <c r="D353" s="177" t="s">
        <v>215</v>
      </c>
      <c r="E353" s="178">
        <v>0.2</v>
      </c>
      <c r="F353" s="179"/>
      <c r="G353" s="180">
        <f>ROUND(E353*F353,2)</f>
        <v>0</v>
      </c>
      <c r="H353" s="179"/>
      <c r="I353" s="180">
        <f>ROUND(E353*H353,2)</f>
        <v>0</v>
      </c>
      <c r="J353" s="179"/>
      <c r="K353" s="180">
        <f>ROUND(E353*J353,2)</f>
        <v>0</v>
      </c>
      <c r="L353" s="180">
        <v>21</v>
      </c>
      <c r="M353" s="180">
        <f>G353*(1+L353/100)</f>
        <v>0</v>
      </c>
      <c r="N353" s="178">
        <v>0</v>
      </c>
      <c r="O353" s="178">
        <f>ROUND(E353*N353,2)</f>
        <v>0</v>
      </c>
      <c r="P353" s="178">
        <v>2.63E-3</v>
      </c>
      <c r="Q353" s="178">
        <f>ROUND(E353*P353,2)</f>
        <v>0</v>
      </c>
      <c r="R353" s="180" t="s">
        <v>402</v>
      </c>
      <c r="S353" s="180" t="s">
        <v>178</v>
      </c>
      <c r="T353" s="181" t="s">
        <v>217</v>
      </c>
      <c r="U353" s="157">
        <v>0</v>
      </c>
      <c r="V353" s="157">
        <f>ROUND(E353*U353,2)</f>
        <v>0</v>
      </c>
      <c r="W353" s="157"/>
      <c r="X353" s="157" t="s">
        <v>218</v>
      </c>
      <c r="Y353" s="157" t="s">
        <v>174</v>
      </c>
      <c r="Z353" s="147"/>
      <c r="AA353" s="147"/>
      <c r="AB353" s="147"/>
      <c r="AC353" s="147"/>
      <c r="AD353" s="147"/>
      <c r="AE353" s="147"/>
      <c r="AF353" s="147"/>
      <c r="AG353" s="147" t="s">
        <v>219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x14ac:dyDescent="0.2">
      <c r="A354" s="161" t="s">
        <v>166</v>
      </c>
      <c r="B354" s="162" t="s">
        <v>108</v>
      </c>
      <c r="C354" s="182" t="s">
        <v>109</v>
      </c>
      <c r="D354" s="163"/>
      <c r="E354" s="164"/>
      <c r="F354" s="165"/>
      <c r="G354" s="165">
        <f>SUMIF(AG355:AG361,"&lt;&gt;NOR",G355:G361)</f>
        <v>0</v>
      </c>
      <c r="H354" s="165"/>
      <c r="I354" s="165">
        <f>SUM(I355:I361)</f>
        <v>0</v>
      </c>
      <c r="J354" s="165"/>
      <c r="K354" s="165">
        <f>SUM(K355:K361)</f>
        <v>0</v>
      </c>
      <c r="L354" s="165"/>
      <c r="M354" s="165">
        <f>SUM(M355:M361)</f>
        <v>0</v>
      </c>
      <c r="N354" s="164"/>
      <c r="O354" s="164">
        <f>SUM(O355:O361)</f>
        <v>0</v>
      </c>
      <c r="P354" s="164"/>
      <c r="Q354" s="164">
        <f>SUM(Q355:Q361)</f>
        <v>0</v>
      </c>
      <c r="R354" s="165"/>
      <c r="S354" s="165"/>
      <c r="T354" s="166"/>
      <c r="U354" s="160"/>
      <c r="V354" s="160">
        <f>SUM(V355:V361)</f>
        <v>57.82</v>
      </c>
      <c r="W354" s="160"/>
      <c r="X354" s="160"/>
      <c r="Y354" s="160"/>
      <c r="AG354" t="s">
        <v>167</v>
      </c>
    </row>
    <row r="355" spans="1:60" ht="22.5" outlineLevel="1" x14ac:dyDescent="0.2">
      <c r="A355" s="168">
        <v>120</v>
      </c>
      <c r="B355" s="169" t="s">
        <v>429</v>
      </c>
      <c r="C355" s="184" t="s">
        <v>430</v>
      </c>
      <c r="D355" s="170" t="s">
        <v>329</v>
      </c>
      <c r="E355" s="171">
        <v>273.38128</v>
      </c>
      <c r="F355" s="172"/>
      <c r="G355" s="173">
        <f>ROUND(E355*F355,2)</f>
        <v>0</v>
      </c>
      <c r="H355" s="172"/>
      <c r="I355" s="173">
        <f>ROUND(E355*H355,2)</f>
        <v>0</v>
      </c>
      <c r="J355" s="172"/>
      <c r="K355" s="173">
        <f>ROUND(E355*J355,2)</f>
        <v>0</v>
      </c>
      <c r="L355" s="173">
        <v>21</v>
      </c>
      <c r="M355" s="173">
        <f>G355*(1+L355/100)</f>
        <v>0</v>
      </c>
      <c r="N355" s="171">
        <v>0</v>
      </c>
      <c r="O355" s="171">
        <f>ROUND(E355*N355,2)</f>
        <v>0</v>
      </c>
      <c r="P355" s="171">
        <v>0</v>
      </c>
      <c r="Q355" s="171">
        <f>ROUND(E355*P355,2)</f>
        <v>0</v>
      </c>
      <c r="R355" s="173" t="s">
        <v>333</v>
      </c>
      <c r="S355" s="173" t="s">
        <v>178</v>
      </c>
      <c r="T355" s="174" t="s">
        <v>217</v>
      </c>
      <c r="U355" s="157">
        <v>0.21149999999999999</v>
      </c>
      <c r="V355" s="157">
        <f>ROUND(E355*U355,2)</f>
        <v>57.82</v>
      </c>
      <c r="W355" s="157"/>
      <c r="X355" s="157" t="s">
        <v>431</v>
      </c>
      <c r="Y355" s="157" t="s">
        <v>174</v>
      </c>
      <c r="Z355" s="147"/>
      <c r="AA355" s="147"/>
      <c r="AB355" s="147"/>
      <c r="AC355" s="147"/>
      <c r="AD355" s="147"/>
      <c r="AE355" s="147"/>
      <c r="AF355" s="147"/>
      <c r="AG355" s="147" t="s">
        <v>432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2" x14ac:dyDescent="0.2">
      <c r="A356" s="154"/>
      <c r="B356" s="155"/>
      <c r="C356" s="253" t="s">
        <v>433</v>
      </c>
      <c r="D356" s="254"/>
      <c r="E356" s="254"/>
      <c r="F356" s="254"/>
      <c r="G356" s="254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221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2" x14ac:dyDescent="0.2">
      <c r="A357" s="154"/>
      <c r="B357" s="155"/>
      <c r="C357" s="185" t="s">
        <v>434</v>
      </c>
      <c r="D357" s="158"/>
      <c r="E357" s="159"/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197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ht="22.5" outlineLevel="3" x14ac:dyDescent="0.2">
      <c r="A358" s="154"/>
      <c r="B358" s="155"/>
      <c r="C358" s="185" t="s">
        <v>1039</v>
      </c>
      <c r="D358" s="158"/>
      <c r="E358" s="159"/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197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ht="22.5" outlineLevel="3" x14ac:dyDescent="0.2">
      <c r="A359" s="154"/>
      <c r="B359" s="155"/>
      <c r="C359" s="185" t="s">
        <v>1040</v>
      </c>
      <c r="D359" s="158"/>
      <c r="E359" s="159"/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197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85" t="s">
        <v>1041</v>
      </c>
      <c r="D360" s="158"/>
      <c r="E360" s="159"/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197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185" t="s">
        <v>1042</v>
      </c>
      <c r="D361" s="158"/>
      <c r="E361" s="159">
        <v>273.38128</v>
      </c>
      <c r="F361" s="157"/>
      <c r="G361" s="157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197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x14ac:dyDescent="0.2">
      <c r="A362" s="161" t="s">
        <v>166</v>
      </c>
      <c r="B362" s="162" t="s">
        <v>110</v>
      </c>
      <c r="C362" s="182" t="s">
        <v>111</v>
      </c>
      <c r="D362" s="163"/>
      <c r="E362" s="164"/>
      <c r="F362" s="165"/>
      <c r="G362" s="165">
        <f>SUMIF(AG363:AG373,"&lt;&gt;NOR",G363:G373)</f>
        <v>0</v>
      </c>
      <c r="H362" s="165"/>
      <c r="I362" s="165">
        <f>SUM(I363:I373)</f>
        <v>0</v>
      </c>
      <c r="J362" s="165"/>
      <c r="K362" s="165">
        <f>SUM(K363:K373)</f>
        <v>0</v>
      </c>
      <c r="L362" s="165"/>
      <c r="M362" s="165">
        <f>SUM(M363:M373)</f>
        <v>0</v>
      </c>
      <c r="N362" s="164"/>
      <c r="O362" s="164">
        <f>SUM(O363:O373)</f>
        <v>0</v>
      </c>
      <c r="P362" s="164"/>
      <c r="Q362" s="164">
        <f>SUM(Q363:Q373)</f>
        <v>0</v>
      </c>
      <c r="R362" s="165"/>
      <c r="S362" s="165"/>
      <c r="T362" s="166"/>
      <c r="U362" s="160"/>
      <c r="V362" s="160">
        <f>SUM(V363:V373)</f>
        <v>0.01</v>
      </c>
      <c r="W362" s="160"/>
      <c r="X362" s="160"/>
      <c r="Y362" s="160"/>
      <c r="AG362" t="s">
        <v>167</v>
      </c>
    </row>
    <row r="363" spans="1:60" outlineLevel="1" x14ac:dyDescent="0.2">
      <c r="A363" s="175">
        <v>121</v>
      </c>
      <c r="B363" s="176" t="s">
        <v>444</v>
      </c>
      <c r="C363" s="183" t="s">
        <v>445</v>
      </c>
      <c r="D363" s="177" t="s">
        <v>359</v>
      </c>
      <c r="E363" s="178">
        <v>2</v>
      </c>
      <c r="F363" s="179"/>
      <c r="G363" s="180">
        <f>ROUND(E363*F363,2)</f>
        <v>0</v>
      </c>
      <c r="H363" s="179"/>
      <c r="I363" s="180">
        <f>ROUND(E363*H363,2)</f>
        <v>0</v>
      </c>
      <c r="J363" s="179"/>
      <c r="K363" s="180">
        <f>ROUND(E363*J363,2)</f>
        <v>0</v>
      </c>
      <c r="L363" s="180">
        <v>21</v>
      </c>
      <c r="M363" s="180">
        <f>G363*(1+L363/100)</f>
        <v>0</v>
      </c>
      <c r="N363" s="178">
        <v>1E-3</v>
      </c>
      <c r="O363" s="178">
        <f>ROUND(E363*N363,2)</f>
        <v>0</v>
      </c>
      <c r="P363" s="178">
        <v>0</v>
      </c>
      <c r="Q363" s="178">
        <f>ROUND(E363*P363,2)</f>
        <v>0</v>
      </c>
      <c r="R363" s="180" t="s">
        <v>439</v>
      </c>
      <c r="S363" s="180" t="s">
        <v>178</v>
      </c>
      <c r="T363" s="181" t="s">
        <v>217</v>
      </c>
      <c r="U363" s="157">
        <v>0</v>
      </c>
      <c r="V363" s="157">
        <f>ROUND(E363*U363,2)</f>
        <v>0</v>
      </c>
      <c r="W363" s="157"/>
      <c r="X363" s="157" t="s">
        <v>218</v>
      </c>
      <c r="Y363" s="157" t="s">
        <v>174</v>
      </c>
      <c r="Z363" s="147"/>
      <c r="AA363" s="147"/>
      <c r="AB363" s="147"/>
      <c r="AC363" s="147"/>
      <c r="AD363" s="147"/>
      <c r="AE363" s="147"/>
      <c r="AF363" s="147"/>
      <c r="AG363" s="147" t="s">
        <v>440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75">
        <v>122</v>
      </c>
      <c r="B364" s="176" t="s">
        <v>1043</v>
      </c>
      <c r="C364" s="183" t="s">
        <v>1044</v>
      </c>
      <c r="D364" s="177" t="s">
        <v>359</v>
      </c>
      <c r="E364" s="178">
        <v>2</v>
      </c>
      <c r="F364" s="179"/>
      <c r="G364" s="180">
        <f>ROUND(E364*F364,2)</f>
        <v>0</v>
      </c>
      <c r="H364" s="179"/>
      <c r="I364" s="180">
        <f>ROUND(E364*H364,2)</f>
        <v>0</v>
      </c>
      <c r="J364" s="179"/>
      <c r="K364" s="180">
        <f>ROUND(E364*J364,2)</f>
        <v>0</v>
      </c>
      <c r="L364" s="180">
        <v>21</v>
      </c>
      <c r="M364" s="180">
        <f>G364*(1+L364/100)</f>
        <v>0</v>
      </c>
      <c r="N364" s="178">
        <v>2.0200000000000001E-3</v>
      </c>
      <c r="O364" s="178">
        <f>ROUND(E364*N364,2)</f>
        <v>0</v>
      </c>
      <c r="P364" s="178">
        <v>0</v>
      </c>
      <c r="Q364" s="178">
        <f>ROUND(E364*P364,2)</f>
        <v>0</v>
      </c>
      <c r="R364" s="180" t="s">
        <v>439</v>
      </c>
      <c r="S364" s="180" t="s">
        <v>178</v>
      </c>
      <c r="T364" s="181" t="s">
        <v>217</v>
      </c>
      <c r="U364" s="157">
        <v>0</v>
      </c>
      <c r="V364" s="157">
        <f>ROUND(E364*U364,2)</f>
        <v>0</v>
      </c>
      <c r="W364" s="157"/>
      <c r="X364" s="157" t="s">
        <v>218</v>
      </c>
      <c r="Y364" s="157" t="s">
        <v>174</v>
      </c>
      <c r="Z364" s="147"/>
      <c r="AA364" s="147"/>
      <c r="AB364" s="147"/>
      <c r="AC364" s="147"/>
      <c r="AD364" s="147"/>
      <c r="AE364" s="147"/>
      <c r="AF364" s="147"/>
      <c r="AG364" s="147" t="s">
        <v>440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ht="22.5" outlineLevel="1" x14ac:dyDescent="0.2">
      <c r="A365" s="175">
        <v>123</v>
      </c>
      <c r="B365" s="176" t="s">
        <v>1045</v>
      </c>
      <c r="C365" s="183" t="s">
        <v>1046</v>
      </c>
      <c r="D365" s="177" t="s">
        <v>359</v>
      </c>
      <c r="E365" s="178">
        <v>1</v>
      </c>
      <c r="F365" s="179"/>
      <c r="G365" s="180">
        <f>ROUND(E365*F365,2)</f>
        <v>0</v>
      </c>
      <c r="H365" s="179"/>
      <c r="I365" s="180">
        <f>ROUND(E365*H365,2)</f>
        <v>0</v>
      </c>
      <c r="J365" s="179"/>
      <c r="K365" s="180">
        <f>ROUND(E365*J365,2)</f>
        <v>0</v>
      </c>
      <c r="L365" s="180">
        <v>21</v>
      </c>
      <c r="M365" s="180">
        <f>G365*(1+L365/100)</f>
        <v>0</v>
      </c>
      <c r="N365" s="178">
        <v>1.6000000000000001E-4</v>
      </c>
      <c r="O365" s="178">
        <f>ROUND(E365*N365,2)</f>
        <v>0</v>
      </c>
      <c r="P365" s="178">
        <v>0</v>
      </c>
      <c r="Q365" s="178">
        <f>ROUND(E365*P365,2)</f>
        <v>0</v>
      </c>
      <c r="R365" s="180" t="s">
        <v>439</v>
      </c>
      <c r="S365" s="180" t="s">
        <v>178</v>
      </c>
      <c r="T365" s="181" t="s">
        <v>217</v>
      </c>
      <c r="U365" s="157">
        <v>0</v>
      </c>
      <c r="V365" s="157">
        <f>ROUND(E365*U365,2)</f>
        <v>0</v>
      </c>
      <c r="W365" s="157"/>
      <c r="X365" s="157" t="s">
        <v>218</v>
      </c>
      <c r="Y365" s="157" t="s">
        <v>174</v>
      </c>
      <c r="Z365" s="147"/>
      <c r="AA365" s="147"/>
      <c r="AB365" s="147"/>
      <c r="AC365" s="147"/>
      <c r="AD365" s="147"/>
      <c r="AE365" s="147"/>
      <c r="AF365" s="147"/>
      <c r="AG365" s="147" t="s">
        <v>440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ht="22.5" outlineLevel="1" x14ac:dyDescent="0.2">
      <c r="A366" s="175">
        <v>124</v>
      </c>
      <c r="B366" s="176" t="s">
        <v>1047</v>
      </c>
      <c r="C366" s="183" t="s">
        <v>1048</v>
      </c>
      <c r="D366" s="177" t="s">
        <v>359</v>
      </c>
      <c r="E366" s="178">
        <v>1</v>
      </c>
      <c r="F366" s="179"/>
      <c r="G366" s="180">
        <f>ROUND(E366*F366,2)</f>
        <v>0</v>
      </c>
      <c r="H366" s="179"/>
      <c r="I366" s="180">
        <f>ROUND(E366*H366,2)</f>
        <v>0</v>
      </c>
      <c r="J366" s="179"/>
      <c r="K366" s="180">
        <f>ROUND(E366*J366,2)</f>
        <v>0</v>
      </c>
      <c r="L366" s="180">
        <v>21</v>
      </c>
      <c r="M366" s="180">
        <f>G366*(1+L366/100)</f>
        <v>0</v>
      </c>
      <c r="N366" s="178">
        <v>2.9999999999999997E-4</v>
      </c>
      <c r="O366" s="178">
        <f>ROUND(E366*N366,2)</f>
        <v>0</v>
      </c>
      <c r="P366" s="178">
        <v>0</v>
      </c>
      <c r="Q366" s="178">
        <f>ROUND(E366*P366,2)</f>
        <v>0</v>
      </c>
      <c r="R366" s="180" t="s">
        <v>439</v>
      </c>
      <c r="S366" s="180" t="s">
        <v>178</v>
      </c>
      <c r="T366" s="181" t="s">
        <v>217</v>
      </c>
      <c r="U366" s="157">
        <v>0</v>
      </c>
      <c r="V366" s="157">
        <f>ROUND(E366*U366,2)</f>
        <v>0</v>
      </c>
      <c r="W366" s="157"/>
      <c r="X366" s="157" t="s">
        <v>218</v>
      </c>
      <c r="Y366" s="157" t="s">
        <v>174</v>
      </c>
      <c r="Z366" s="147"/>
      <c r="AA366" s="147"/>
      <c r="AB366" s="147"/>
      <c r="AC366" s="147"/>
      <c r="AD366" s="147"/>
      <c r="AE366" s="147"/>
      <c r="AF366" s="147"/>
      <c r="AG366" s="147" t="s">
        <v>440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68">
        <v>125</v>
      </c>
      <c r="B367" s="169" t="s">
        <v>1049</v>
      </c>
      <c r="C367" s="184" t="s">
        <v>1050</v>
      </c>
      <c r="D367" s="170" t="s">
        <v>322</v>
      </c>
      <c r="E367" s="171">
        <v>0.99</v>
      </c>
      <c r="F367" s="172"/>
      <c r="G367" s="173">
        <f>ROUND(E367*F367,2)</f>
        <v>0</v>
      </c>
      <c r="H367" s="172"/>
      <c r="I367" s="173">
        <f>ROUND(E367*H367,2)</f>
        <v>0</v>
      </c>
      <c r="J367" s="172"/>
      <c r="K367" s="173">
        <f>ROUND(E367*J367,2)</f>
        <v>0</v>
      </c>
      <c r="L367" s="173">
        <v>21</v>
      </c>
      <c r="M367" s="173">
        <f>G367*(1+L367/100)</f>
        <v>0</v>
      </c>
      <c r="N367" s="171">
        <v>1E-3</v>
      </c>
      <c r="O367" s="171">
        <f>ROUND(E367*N367,2)</f>
        <v>0</v>
      </c>
      <c r="P367" s="171">
        <v>0</v>
      </c>
      <c r="Q367" s="171">
        <f>ROUND(E367*P367,2)</f>
        <v>0</v>
      </c>
      <c r="R367" s="173"/>
      <c r="S367" s="173" t="s">
        <v>171</v>
      </c>
      <c r="T367" s="174" t="s">
        <v>172</v>
      </c>
      <c r="U367" s="157">
        <v>0</v>
      </c>
      <c r="V367" s="157">
        <f>ROUND(E367*U367,2)</f>
        <v>0</v>
      </c>
      <c r="W367" s="157"/>
      <c r="X367" s="157" t="s">
        <v>324</v>
      </c>
      <c r="Y367" s="157" t="s">
        <v>174</v>
      </c>
      <c r="Z367" s="147"/>
      <c r="AA367" s="147"/>
      <c r="AB367" s="147"/>
      <c r="AC367" s="147"/>
      <c r="AD367" s="147"/>
      <c r="AE367" s="147"/>
      <c r="AF367" s="147"/>
      <c r="AG367" s="147" t="s">
        <v>325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4"/>
      <c r="B368" s="155"/>
      <c r="C368" s="185" t="s">
        <v>1051</v>
      </c>
      <c r="D368" s="158"/>
      <c r="E368" s="159">
        <v>0.99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197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68">
        <v>126</v>
      </c>
      <c r="B369" s="169" t="s">
        <v>446</v>
      </c>
      <c r="C369" s="184" t="s">
        <v>447</v>
      </c>
      <c r="D369" s="170" t="s">
        <v>329</v>
      </c>
      <c r="E369" s="171">
        <v>7.4900000000000001E-3</v>
      </c>
      <c r="F369" s="172"/>
      <c r="G369" s="173">
        <f>ROUND(E369*F369,2)</f>
        <v>0</v>
      </c>
      <c r="H369" s="172"/>
      <c r="I369" s="173">
        <f>ROUND(E369*H369,2)</f>
        <v>0</v>
      </c>
      <c r="J369" s="172"/>
      <c r="K369" s="173">
        <f>ROUND(E369*J369,2)</f>
        <v>0</v>
      </c>
      <c r="L369" s="173">
        <v>21</v>
      </c>
      <c r="M369" s="173">
        <f>G369*(1+L369/100)</f>
        <v>0</v>
      </c>
      <c r="N369" s="171">
        <v>0</v>
      </c>
      <c r="O369" s="171">
        <f>ROUND(E369*N369,2)</f>
        <v>0</v>
      </c>
      <c r="P369" s="171">
        <v>0</v>
      </c>
      <c r="Q369" s="171">
        <f>ROUND(E369*P369,2)</f>
        <v>0</v>
      </c>
      <c r="R369" s="173" t="s">
        <v>439</v>
      </c>
      <c r="S369" s="173" t="s">
        <v>178</v>
      </c>
      <c r="T369" s="174" t="s">
        <v>217</v>
      </c>
      <c r="U369" s="157">
        <v>1.5669999999999999</v>
      </c>
      <c r="V369" s="157">
        <f>ROUND(E369*U369,2)</f>
        <v>0.01</v>
      </c>
      <c r="W369" s="157"/>
      <c r="X369" s="157" t="s">
        <v>431</v>
      </c>
      <c r="Y369" s="157" t="s">
        <v>174</v>
      </c>
      <c r="Z369" s="147"/>
      <c r="AA369" s="147"/>
      <c r="AB369" s="147"/>
      <c r="AC369" s="147"/>
      <c r="AD369" s="147"/>
      <c r="AE369" s="147"/>
      <c r="AF369" s="147"/>
      <c r="AG369" s="147" t="s">
        <v>432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4"/>
      <c r="B370" s="155"/>
      <c r="C370" s="253" t="s">
        <v>448</v>
      </c>
      <c r="D370" s="254"/>
      <c r="E370" s="254"/>
      <c r="F370" s="254"/>
      <c r="G370" s="254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221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2" x14ac:dyDescent="0.2">
      <c r="A371" s="154"/>
      <c r="B371" s="155"/>
      <c r="C371" s="185" t="s">
        <v>434</v>
      </c>
      <c r="D371" s="158"/>
      <c r="E371" s="159"/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197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">
      <c r="A372" s="154"/>
      <c r="B372" s="155"/>
      <c r="C372" s="185" t="s">
        <v>1052</v>
      </c>
      <c r="D372" s="158"/>
      <c r="E372" s="159"/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197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85" t="s">
        <v>1053</v>
      </c>
      <c r="D373" s="158"/>
      <c r="E373" s="159">
        <v>7.4900000000000001E-3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197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x14ac:dyDescent="0.2">
      <c r="A374" s="161" t="s">
        <v>166</v>
      </c>
      <c r="B374" s="162" t="s">
        <v>112</v>
      </c>
      <c r="C374" s="182" t="s">
        <v>113</v>
      </c>
      <c r="D374" s="163"/>
      <c r="E374" s="164"/>
      <c r="F374" s="165"/>
      <c r="G374" s="165">
        <f>SUMIF(AG375:AG385,"&lt;&gt;NOR",G375:G385)</f>
        <v>0</v>
      </c>
      <c r="H374" s="165"/>
      <c r="I374" s="165">
        <f>SUM(I375:I385)</f>
        <v>0</v>
      </c>
      <c r="J374" s="165"/>
      <c r="K374" s="165">
        <f>SUM(K375:K385)</f>
        <v>0</v>
      </c>
      <c r="L374" s="165"/>
      <c r="M374" s="165">
        <f>SUM(M375:M385)</f>
        <v>0</v>
      </c>
      <c r="N374" s="164"/>
      <c r="O374" s="164">
        <f>SUM(O375:O385)</f>
        <v>0.32</v>
      </c>
      <c r="P374" s="164"/>
      <c r="Q374" s="164">
        <f>SUM(Q375:Q385)</f>
        <v>0.28999999999999998</v>
      </c>
      <c r="R374" s="165"/>
      <c r="S374" s="165"/>
      <c r="T374" s="166"/>
      <c r="U374" s="160"/>
      <c r="V374" s="160">
        <f>SUM(V375:V385)</f>
        <v>0.47</v>
      </c>
      <c r="W374" s="160"/>
      <c r="X374" s="160"/>
      <c r="Y374" s="160"/>
      <c r="AG374" t="s">
        <v>167</v>
      </c>
    </row>
    <row r="375" spans="1:60" outlineLevel="1" x14ac:dyDescent="0.2">
      <c r="A375" s="175">
        <v>127</v>
      </c>
      <c r="B375" s="176" t="s">
        <v>1054</v>
      </c>
      <c r="C375" s="183" t="s">
        <v>1055</v>
      </c>
      <c r="D375" s="177" t="s">
        <v>359</v>
      </c>
      <c r="E375" s="178">
        <v>1</v>
      </c>
      <c r="F375" s="179"/>
      <c r="G375" s="180">
        <f t="shared" ref="G375:G381" si="14">ROUND(E375*F375,2)</f>
        <v>0</v>
      </c>
      <c r="H375" s="179"/>
      <c r="I375" s="180">
        <f t="shared" ref="I375:I381" si="15">ROUND(E375*H375,2)</f>
        <v>0</v>
      </c>
      <c r="J375" s="179"/>
      <c r="K375" s="180">
        <f t="shared" ref="K375:K381" si="16">ROUND(E375*J375,2)</f>
        <v>0</v>
      </c>
      <c r="L375" s="180">
        <v>21</v>
      </c>
      <c r="M375" s="180">
        <f t="shared" ref="M375:M381" si="17">G375*(1+L375/100)</f>
        <v>0</v>
      </c>
      <c r="N375" s="178">
        <v>7.7999999999999996E-3</v>
      </c>
      <c r="O375" s="178">
        <f t="shared" ref="O375:O381" si="18">ROUND(E375*N375,2)</f>
        <v>0.01</v>
      </c>
      <c r="P375" s="178">
        <v>0</v>
      </c>
      <c r="Q375" s="178">
        <f t="shared" ref="Q375:Q381" si="19">ROUND(E375*P375,2)</f>
        <v>0</v>
      </c>
      <c r="R375" s="180" t="s">
        <v>453</v>
      </c>
      <c r="S375" s="180" t="s">
        <v>178</v>
      </c>
      <c r="T375" s="181" t="s">
        <v>217</v>
      </c>
      <c r="U375" s="157">
        <v>0</v>
      </c>
      <c r="V375" s="157">
        <f t="shared" ref="V375:V381" si="20">ROUND(E375*U375,2)</f>
        <v>0</v>
      </c>
      <c r="W375" s="157"/>
      <c r="X375" s="157" t="s">
        <v>218</v>
      </c>
      <c r="Y375" s="157" t="s">
        <v>174</v>
      </c>
      <c r="Z375" s="147"/>
      <c r="AA375" s="147"/>
      <c r="AB375" s="147"/>
      <c r="AC375" s="147"/>
      <c r="AD375" s="147"/>
      <c r="AE375" s="147"/>
      <c r="AF375" s="147"/>
      <c r="AG375" s="147" t="s">
        <v>440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75">
        <v>128</v>
      </c>
      <c r="B376" s="176" t="s">
        <v>1056</v>
      </c>
      <c r="C376" s="183" t="s">
        <v>1057</v>
      </c>
      <c r="D376" s="177" t="s">
        <v>359</v>
      </c>
      <c r="E376" s="178">
        <v>4</v>
      </c>
      <c r="F376" s="179"/>
      <c r="G376" s="180">
        <f t="shared" si="14"/>
        <v>0</v>
      </c>
      <c r="H376" s="179"/>
      <c r="I376" s="180">
        <f t="shared" si="15"/>
        <v>0</v>
      </c>
      <c r="J376" s="179"/>
      <c r="K376" s="180">
        <f t="shared" si="16"/>
        <v>0</v>
      </c>
      <c r="L376" s="180">
        <v>21</v>
      </c>
      <c r="M376" s="180">
        <f t="shared" si="17"/>
        <v>0</v>
      </c>
      <c r="N376" s="178">
        <v>1.75E-3</v>
      </c>
      <c r="O376" s="178">
        <f t="shared" si="18"/>
        <v>0.01</v>
      </c>
      <c r="P376" s="178">
        <v>0</v>
      </c>
      <c r="Q376" s="178">
        <f t="shared" si="19"/>
        <v>0</v>
      </c>
      <c r="R376" s="180" t="s">
        <v>453</v>
      </c>
      <c r="S376" s="180" t="s">
        <v>178</v>
      </c>
      <c r="T376" s="181" t="s">
        <v>217</v>
      </c>
      <c r="U376" s="157">
        <v>0</v>
      </c>
      <c r="V376" s="157">
        <f t="shared" si="20"/>
        <v>0</v>
      </c>
      <c r="W376" s="157"/>
      <c r="X376" s="157" t="s">
        <v>218</v>
      </c>
      <c r="Y376" s="157" t="s">
        <v>174</v>
      </c>
      <c r="Z376" s="147"/>
      <c r="AA376" s="147"/>
      <c r="AB376" s="147"/>
      <c r="AC376" s="147"/>
      <c r="AD376" s="147"/>
      <c r="AE376" s="147"/>
      <c r="AF376" s="147"/>
      <c r="AG376" s="147" t="s">
        <v>440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75">
        <v>129</v>
      </c>
      <c r="B377" s="176" t="s">
        <v>1058</v>
      </c>
      <c r="C377" s="183" t="s">
        <v>1059</v>
      </c>
      <c r="D377" s="177" t="s">
        <v>359</v>
      </c>
      <c r="E377" s="178">
        <v>1</v>
      </c>
      <c r="F377" s="179"/>
      <c r="G377" s="180">
        <f t="shared" si="14"/>
        <v>0</v>
      </c>
      <c r="H377" s="179"/>
      <c r="I377" s="180">
        <f t="shared" si="15"/>
        <v>0</v>
      </c>
      <c r="J377" s="179"/>
      <c r="K377" s="180">
        <f t="shared" si="16"/>
        <v>0</v>
      </c>
      <c r="L377" s="180">
        <v>21</v>
      </c>
      <c r="M377" s="180">
        <f t="shared" si="17"/>
        <v>0</v>
      </c>
      <c r="N377" s="178">
        <v>0</v>
      </c>
      <c r="O377" s="178">
        <f t="shared" si="18"/>
        <v>0</v>
      </c>
      <c r="P377" s="178">
        <v>0</v>
      </c>
      <c r="Q377" s="178">
        <f t="shared" si="19"/>
        <v>0</v>
      </c>
      <c r="R377" s="180" t="s">
        <v>453</v>
      </c>
      <c r="S377" s="180" t="s">
        <v>178</v>
      </c>
      <c r="T377" s="181" t="s">
        <v>217</v>
      </c>
      <c r="U377" s="157">
        <v>0</v>
      </c>
      <c r="V377" s="157">
        <f t="shared" si="20"/>
        <v>0</v>
      </c>
      <c r="W377" s="157"/>
      <c r="X377" s="157" t="s">
        <v>218</v>
      </c>
      <c r="Y377" s="157" t="s">
        <v>174</v>
      </c>
      <c r="Z377" s="147"/>
      <c r="AA377" s="147"/>
      <c r="AB377" s="147"/>
      <c r="AC377" s="147"/>
      <c r="AD377" s="147"/>
      <c r="AE377" s="147"/>
      <c r="AF377" s="147"/>
      <c r="AG377" s="147" t="s">
        <v>440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75">
        <v>130</v>
      </c>
      <c r="B378" s="176" t="s">
        <v>1060</v>
      </c>
      <c r="C378" s="183" t="s">
        <v>1061</v>
      </c>
      <c r="D378" s="177" t="s">
        <v>359</v>
      </c>
      <c r="E378" s="178">
        <v>4</v>
      </c>
      <c r="F378" s="179"/>
      <c r="G378" s="180">
        <f t="shared" si="14"/>
        <v>0</v>
      </c>
      <c r="H378" s="179"/>
      <c r="I378" s="180">
        <f t="shared" si="15"/>
        <v>0</v>
      </c>
      <c r="J378" s="179"/>
      <c r="K378" s="180">
        <f t="shared" si="16"/>
        <v>0</v>
      </c>
      <c r="L378" s="180">
        <v>21</v>
      </c>
      <c r="M378" s="180">
        <f t="shared" si="17"/>
        <v>0</v>
      </c>
      <c r="N378" s="178">
        <v>0</v>
      </c>
      <c r="O378" s="178">
        <f t="shared" si="18"/>
        <v>0</v>
      </c>
      <c r="P378" s="178">
        <v>0</v>
      </c>
      <c r="Q378" s="178">
        <f t="shared" si="19"/>
        <v>0</v>
      </c>
      <c r="R378" s="180" t="s">
        <v>453</v>
      </c>
      <c r="S378" s="180" t="s">
        <v>178</v>
      </c>
      <c r="T378" s="181" t="s">
        <v>217</v>
      </c>
      <c r="U378" s="157">
        <v>0</v>
      </c>
      <c r="V378" s="157">
        <f t="shared" si="20"/>
        <v>0</v>
      </c>
      <c r="W378" s="157"/>
      <c r="X378" s="157" t="s">
        <v>218</v>
      </c>
      <c r="Y378" s="157" t="s">
        <v>174</v>
      </c>
      <c r="Z378" s="147"/>
      <c r="AA378" s="147"/>
      <c r="AB378" s="147"/>
      <c r="AC378" s="147"/>
      <c r="AD378" s="147"/>
      <c r="AE378" s="147"/>
      <c r="AF378" s="147"/>
      <c r="AG378" s="147" t="s">
        <v>440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33.75" outlineLevel="1" x14ac:dyDescent="0.2">
      <c r="A379" s="175">
        <v>131</v>
      </c>
      <c r="B379" s="176" t="s">
        <v>1062</v>
      </c>
      <c r="C379" s="183" t="s">
        <v>1063</v>
      </c>
      <c r="D379" s="177" t="s">
        <v>359</v>
      </c>
      <c r="E379" s="178">
        <v>4</v>
      </c>
      <c r="F379" s="179"/>
      <c r="G379" s="180">
        <f t="shared" si="14"/>
        <v>0</v>
      </c>
      <c r="H379" s="179"/>
      <c r="I379" s="180">
        <f t="shared" si="15"/>
        <v>0</v>
      </c>
      <c r="J379" s="179"/>
      <c r="K379" s="180">
        <f t="shared" si="16"/>
        <v>0</v>
      </c>
      <c r="L379" s="180">
        <v>21</v>
      </c>
      <c r="M379" s="180">
        <f t="shared" si="17"/>
        <v>0</v>
      </c>
      <c r="N379" s="178">
        <v>7.5800000000000006E-2</v>
      </c>
      <c r="O379" s="178">
        <f t="shared" si="18"/>
        <v>0.3</v>
      </c>
      <c r="P379" s="178">
        <v>0</v>
      </c>
      <c r="Q379" s="178">
        <f t="shared" si="19"/>
        <v>0</v>
      </c>
      <c r="R379" s="180" t="s">
        <v>453</v>
      </c>
      <c r="S379" s="180" t="s">
        <v>178</v>
      </c>
      <c r="T379" s="181" t="s">
        <v>217</v>
      </c>
      <c r="U379" s="157">
        <v>0</v>
      </c>
      <c r="V379" s="157">
        <f t="shared" si="20"/>
        <v>0</v>
      </c>
      <c r="W379" s="157"/>
      <c r="X379" s="157" t="s">
        <v>218</v>
      </c>
      <c r="Y379" s="157" t="s">
        <v>174</v>
      </c>
      <c r="Z379" s="147"/>
      <c r="AA379" s="147"/>
      <c r="AB379" s="147"/>
      <c r="AC379" s="147"/>
      <c r="AD379" s="147"/>
      <c r="AE379" s="147"/>
      <c r="AF379" s="147"/>
      <c r="AG379" s="147" t="s">
        <v>440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75">
        <v>132</v>
      </c>
      <c r="B380" s="176" t="s">
        <v>1064</v>
      </c>
      <c r="C380" s="183" t="s">
        <v>1065</v>
      </c>
      <c r="D380" s="177" t="s">
        <v>215</v>
      </c>
      <c r="E380" s="178">
        <v>111</v>
      </c>
      <c r="F380" s="179"/>
      <c r="G380" s="180">
        <f t="shared" si="14"/>
        <v>0</v>
      </c>
      <c r="H380" s="179"/>
      <c r="I380" s="180">
        <f t="shared" si="15"/>
        <v>0</v>
      </c>
      <c r="J380" s="179"/>
      <c r="K380" s="180">
        <f t="shared" si="16"/>
        <v>0</v>
      </c>
      <c r="L380" s="180">
        <v>21</v>
      </c>
      <c r="M380" s="180">
        <f t="shared" si="17"/>
        <v>0</v>
      </c>
      <c r="N380" s="178">
        <v>0</v>
      </c>
      <c r="O380" s="178">
        <f t="shared" si="18"/>
        <v>0</v>
      </c>
      <c r="P380" s="178">
        <v>2.63E-3</v>
      </c>
      <c r="Q380" s="178">
        <f t="shared" si="19"/>
        <v>0.28999999999999998</v>
      </c>
      <c r="R380" s="180"/>
      <c r="S380" s="180" t="s">
        <v>171</v>
      </c>
      <c r="T380" s="181" t="s">
        <v>172</v>
      </c>
      <c r="U380" s="157">
        <v>0</v>
      </c>
      <c r="V380" s="157">
        <f t="shared" si="20"/>
        <v>0</v>
      </c>
      <c r="W380" s="157"/>
      <c r="X380" s="157" t="s">
        <v>218</v>
      </c>
      <c r="Y380" s="157" t="s">
        <v>174</v>
      </c>
      <c r="Z380" s="147"/>
      <c r="AA380" s="147"/>
      <c r="AB380" s="147"/>
      <c r="AC380" s="147"/>
      <c r="AD380" s="147"/>
      <c r="AE380" s="147"/>
      <c r="AF380" s="147"/>
      <c r="AG380" s="147" t="s">
        <v>219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68">
        <v>133</v>
      </c>
      <c r="B381" s="169" t="s">
        <v>458</v>
      </c>
      <c r="C381" s="184" t="s">
        <v>459</v>
      </c>
      <c r="D381" s="170" t="s">
        <v>329</v>
      </c>
      <c r="E381" s="171">
        <v>0.318</v>
      </c>
      <c r="F381" s="172"/>
      <c r="G381" s="173">
        <f t="shared" si="14"/>
        <v>0</v>
      </c>
      <c r="H381" s="172"/>
      <c r="I381" s="173">
        <f t="shared" si="15"/>
        <v>0</v>
      </c>
      <c r="J381" s="172"/>
      <c r="K381" s="173">
        <f t="shared" si="16"/>
        <v>0</v>
      </c>
      <c r="L381" s="173">
        <v>21</v>
      </c>
      <c r="M381" s="173">
        <f t="shared" si="17"/>
        <v>0</v>
      </c>
      <c r="N381" s="171">
        <v>0</v>
      </c>
      <c r="O381" s="171">
        <f t="shared" si="18"/>
        <v>0</v>
      </c>
      <c r="P381" s="171">
        <v>0</v>
      </c>
      <c r="Q381" s="171">
        <f t="shared" si="19"/>
        <v>0</v>
      </c>
      <c r="R381" s="173" t="s">
        <v>453</v>
      </c>
      <c r="S381" s="173" t="s">
        <v>178</v>
      </c>
      <c r="T381" s="174" t="s">
        <v>217</v>
      </c>
      <c r="U381" s="157">
        <v>1.47</v>
      </c>
      <c r="V381" s="157">
        <f t="shared" si="20"/>
        <v>0.47</v>
      </c>
      <c r="W381" s="157"/>
      <c r="X381" s="157" t="s">
        <v>431</v>
      </c>
      <c r="Y381" s="157" t="s">
        <v>174</v>
      </c>
      <c r="Z381" s="147"/>
      <c r="AA381" s="147"/>
      <c r="AB381" s="147"/>
      <c r="AC381" s="147"/>
      <c r="AD381" s="147"/>
      <c r="AE381" s="147"/>
      <c r="AF381" s="147"/>
      <c r="AG381" s="147" t="s">
        <v>432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2" x14ac:dyDescent="0.2">
      <c r="A382" s="154"/>
      <c r="B382" s="155"/>
      <c r="C382" s="253" t="s">
        <v>460</v>
      </c>
      <c r="D382" s="254"/>
      <c r="E382" s="254"/>
      <c r="F382" s="254"/>
      <c r="G382" s="254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221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185" t="s">
        <v>434</v>
      </c>
      <c r="D383" s="158"/>
      <c r="E383" s="159"/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197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4"/>
      <c r="B384" s="155"/>
      <c r="C384" s="185" t="s">
        <v>1066</v>
      </c>
      <c r="D384" s="158"/>
      <c r="E384" s="159"/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197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4"/>
      <c r="B385" s="155"/>
      <c r="C385" s="185" t="s">
        <v>1067</v>
      </c>
      <c r="D385" s="158"/>
      <c r="E385" s="159">
        <v>0.318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197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x14ac:dyDescent="0.2">
      <c r="A386" s="161" t="s">
        <v>166</v>
      </c>
      <c r="B386" s="162" t="s">
        <v>114</v>
      </c>
      <c r="C386" s="182" t="s">
        <v>115</v>
      </c>
      <c r="D386" s="163"/>
      <c r="E386" s="164"/>
      <c r="F386" s="165"/>
      <c r="G386" s="165">
        <f>SUMIF(AG387:AG409,"&lt;&gt;NOR",G387:G409)</f>
        <v>0</v>
      </c>
      <c r="H386" s="165"/>
      <c r="I386" s="165">
        <f>SUM(I387:I409)</f>
        <v>0</v>
      </c>
      <c r="J386" s="165"/>
      <c r="K386" s="165">
        <f>SUM(K387:K409)</f>
        <v>0</v>
      </c>
      <c r="L386" s="165"/>
      <c r="M386" s="165">
        <f>SUM(M387:M409)</f>
        <v>0</v>
      </c>
      <c r="N386" s="164"/>
      <c r="O386" s="164">
        <f>SUM(O387:O409)</f>
        <v>0.06</v>
      </c>
      <c r="P386" s="164"/>
      <c r="Q386" s="164">
        <f>SUM(Q387:Q409)</f>
        <v>0</v>
      </c>
      <c r="R386" s="165"/>
      <c r="S386" s="165"/>
      <c r="T386" s="166"/>
      <c r="U386" s="160"/>
      <c r="V386" s="160">
        <f>SUM(V387:V409)</f>
        <v>0.08</v>
      </c>
      <c r="W386" s="160"/>
      <c r="X386" s="160"/>
      <c r="Y386" s="160"/>
      <c r="AG386" t="s">
        <v>167</v>
      </c>
    </row>
    <row r="387" spans="1:60" ht="22.5" outlineLevel="1" x14ac:dyDescent="0.2">
      <c r="A387" s="168">
        <v>134</v>
      </c>
      <c r="B387" s="169" t="s">
        <v>1068</v>
      </c>
      <c r="C387" s="184" t="s">
        <v>1069</v>
      </c>
      <c r="D387" s="170" t="s">
        <v>215</v>
      </c>
      <c r="E387" s="171">
        <v>5.5</v>
      </c>
      <c r="F387" s="172"/>
      <c r="G387" s="173">
        <f>ROUND(E387*F387,2)</f>
        <v>0</v>
      </c>
      <c r="H387" s="172"/>
      <c r="I387" s="173">
        <f>ROUND(E387*H387,2)</f>
        <v>0</v>
      </c>
      <c r="J387" s="172"/>
      <c r="K387" s="173">
        <f>ROUND(E387*J387,2)</f>
        <v>0</v>
      </c>
      <c r="L387" s="173">
        <v>21</v>
      </c>
      <c r="M387" s="173">
        <f>G387*(1+L387/100)</f>
        <v>0</v>
      </c>
      <c r="N387" s="171">
        <v>0</v>
      </c>
      <c r="O387" s="171">
        <f>ROUND(E387*N387,2)</f>
        <v>0</v>
      </c>
      <c r="P387" s="171">
        <v>0</v>
      </c>
      <c r="Q387" s="171">
        <f>ROUND(E387*P387,2)</f>
        <v>0</v>
      </c>
      <c r="R387" s="173" t="s">
        <v>333</v>
      </c>
      <c r="S387" s="173" t="s">
        <v>178</v>
      </c>
      <c r="T387" s="174" t="s">
        <v>217</v>
      </c>
      <c r="U387" s="157">
        <v>0</v>
      </c>
      <c r="V387" s="157">
        <f>ROUND(E387*U387,2)</f>
        <v>0</v>
      </c>
      <c r="W387" s="157"/>
      <c r="X387" s="157" t="s">
        <v>218</v>
      </c>
      <c r="Y387" s="157" t="s">
        <v>174</v>
      </c>
      <c r="Z387" s="147"/>
      <c r="AA387" s="147"/>
      <c r="AB387" s="147"/>
      <c r="AC387" s="147"/>
      <c r="AD387" s="147"/>
      <c r="AE387" s="147"/>
      <c r="AF387" s="147"/>
      <c r="AG387" s="147" t="s">
        <v>219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2" x14ac:dyDescent="0.2">
      <c r="A388" s="154"/>
      <c r="B388" s="155"/>
      <c r="C388" s="253" t="s">
        <v>334</v>
      </c>
      <c r="D388" s="254"/>
      <c r="E388" s="254"/>
      <c r="F388" s="254"/>
      <c r="G388" s="254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221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68">
        <v>135</v>
      </c>
      <c r="B389" s="169" t="s">
        <v>1070</v>
      </c>
      <c r="C389" s="184" t="s">
        <v>1071</v>
      </c>
      <c r="D389" s="170" t="s">
        <v>359</v>
      </c>
      <c r="E389" s="171">
        <v>18</v>
      </c>
      <c r="F389" s="172"/>
      <c r="G389" s="173">
        <f>ROUND(E389*F389,2)</f>
        <v>0</v>
      </c>
      <c r="H389" s="172"/>
      <c r="I389" s="173">
        <f>ROUND(E389*H389,2)</f>
        <v>0</v>
      </c>
      <c r="J389" s="172"/>
      <c r="K389" s="173">
        <f>ROUND(E389*J389,2)</f>
        <v>0</v>
      </c>
      <c r="L389" s="173">
        <v>21</v>
      </c>
      <c r="M389" s="173">
        <f>G389*(1+L389/100)</f>
        <v>0</v>
      </c>
      <c r="N389" s="171">
        <v>0</v>
      </c>
      <c r="O389" s="171">
        <f>ROUND(E389*N389,2)</f>
        <v>0</v>
      </c>
      <c r="P389" s="171">
        <v>0</v>
      </c>
      <c r="Q389" s="171">
        <f>ROUND(E389*P389,2)</f>
        <v>0</v>
      </c>
      <c r="R389" s="173" t="s">
        <v>333</v>
      </c>
      <c r="S389" s="173" t="s">
        <v>178</v>
      </c>
      <c r="T389" s="174" t="s">
        <v>217</v>
      </c>
      <c r="U389" s="157">
        <v>0</v>
      </c>
      <c r="V389" s="157">
        <f>ROUND(E389*U389,2)</f>
        <v>0</v>
      </c>
      <c r="W389" s="157"/>
      <c r="X389" s="157" t="s">
        <v>218</v>
      </c>
      <c r="Y389" s="157" t="s">
        <v>174</v>
      </c>
      <c r="Z389" s="147"/>
      <c r="AA389" s="147"/>
      <c r="AB389" s="147"/>
      <c r="AC389" s="147"/>
      <c r="AD389" s="147"/>
      <c r="AE389" s="147"/>
      <c r="AF389" s="147"/>
      <c r="AG389" s="147" t="s">
        <v>219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2" x14ac:dyDescent="0.2">
      <c r="A390" s="154"/>
      <c r="B390" s="155"/>
      <c r="C390" s="253" t="s">
        <v>334</v>
      </c>
      <c r="D390" s="254"/>
      <c r="E390" s="254"/>
      <c r="F390" s="254"/>
      <c r="G390" s="254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221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75">
        <v>136</v>
      </c>
      <c r="B391" s="176" t="s">
        <v>1072</v>
      </c>
      <c r="C391" s="183" t="s">
        <v>1073</v>
      </c>
      <c r="D391" s="177" t="s">
        <v>359</v>
      </c>
      <c r="E391" s="178">
        <v>2</v>
      </c>
      <c r="F391" s="179"/>
      <c r="G391" s="180">
        <f>ROUND(E391*F391,2)</f>
        <v>0</v>
      </c>
      <c r="H391" s="179"/>
      <c r="I391" s="180">
        <f>ROUND(E391*H391,2)</f>
        <v>0</v>
      </c>
      <c r="J391" s="179"/>
      <c r="K391" s="180">
        <f>ROUND(E391*J391,2)</f>
        <v>0</v>
      </c>
      <c r="L391" s="180">
        <v>21</v>
      </c>
      <c r="M391" s="180">
        <f>G391*(1+L391/100)</f>
        <v>0</v>
      </c>
      <c r="N391" s="178">
        <v>8.94E-3</v>
      </c>
      <c r="O391" s="178">
        <f>ROUND(E391*N391,2)</f>
        <v>0.02</v>
      </c>
      <c r="P391" s="178">
        <v>0</v>
      </c>
      <c r="Q391" s="178">
        <f>ROUND(E391*P391,2)</f>
        <v>0</v>
      </c>
      <c r="R391" s="180" t="s">
        <v>453</v>
      </c>
      <c r="S391" s="180" t="s">
        <v>178</v>
      </c>
      <c r="T391" s="181" t="s">
        <v>217</v>
      </c>
      <c r="U391" s="157">
        <v>0</v>
      </c>
      <c r="V391" s="157">
        <f>ROUND(E391*U391,2)</f>
        <v>0</v>
      </c>
      <c r="W391" s="157"/>
      <c r="X391" s="157" t="s">
        <v>218</v>
      </c>
      <c r="Y391" s="157" t="s">
        <v>174</v>
      </c>
      <c r="Z391" s="147"/>
      <c r="AA391" s="147"/>
      <c r="AB391" s="147"/>
      <c r="AC391" s="147"/>
      <c r="AD391" s="147"/>
      <c r="AE391" s="147"/>
      <c r="AF391" s="147"/>
      <c r="AG391" s="147" t="s">
        <v>440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75">
        <v>137</v>
      </c>
      <c r="B392" s="176" t="s">
        <v>1074</v>
      </c>
      <c r="C392" s="183" t="s">
        <v>1075</v>
      </c>
      <c r="D392" s="177" t="s">
        <v>215</v>
      </c>
      <c r="E392" s="178">
        <v>5.5</v>
      </c>
      <c r="F392" s="179"/>
      <c r="G392" s="180">
        <f>ROUND(E392*F392,2)</f>
        <v>0</v>
      </c>
      <c r="H392" s="179"/>
      <c r="I392" s="180">
        <f>ROUND(E392*H392,2)</f>
        <v>0</v>
      </c>
      <c r="J392" s="179"/>
      <c r="K392" s="180">
        <f>ROUND(E392*J392,2)</f>
        <v>0</v>
      </c>
      <c r="L392" s="180">
        <v>21</v>
      </c>
      <c r="M392" s="180">
        <f>G392*(1+L392/100)</f>
        <v>0</v>
      </c>
      <c r="N392" s="178">
        <v>3.4000000000000002E-4</v>
      </c>
      <c r="O392" s="178">
        <f>ROUND(E392*N392,2)</f>
        <v>0</v>
      </c>
      <c r="P392" s="178">
        <v>0</v>
      </c>
      <c r="Q392" s="178">
        <f>ROUND(E392*P392,2)</f>
        <v>0</v>
      </c>
      <c r="R392" s="180" t="s">
        <v>453</v>
      </c>
      <c r="S392" s="180" t="s">
        <v>178</v>
      </c>
      <c r="T392" s="181" t="s">
        <v>217</v>
      </c>
      <c r="U392" s="157">
        <v>0</v>
      </c>
      <c r="V392" s="157">
        <f>ROUND(E392*U392,2)</f>
        <v>0</v>
      </c>
      <c r="W392" s="157"/>
      <c r="X392" s="157" t="s">
        <v>218</v>
      </c>
      <c r="Y392" s="157" t="s">
        <v>174</v>
      </c>
      <c r="Z392" s="147"/>
      <c r="AA392" s="147"/>
      <c r="AB392" s="147"/>
      <c r="AC392" s="147"/>
      <c r="AD392" s="147"/>
      <c r="AE392" s="147"/>
      <c r="AF392" s="147"/>
      <c r="AG392" s="147" t="s">
        <v>440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68">
        <v>138</v>
      </c>
      <c r="B393" s="169" t="s">
        <v>1076</v>
      </c>
      <c r="C393" s="184" t="s">
        <v>1077</v>
      </c>
      <c r="D393" s="170" t="s">
        <v>359</v>
      </c>
      <c r="E393" s="171">
        <v>4.0599999999999996</v>
      </c>
      <c r="F393" s="172"/>
      <c r="G393" s="173">
        <f>ROUND(E393*F393,2)</f>
        <v>0</v>
      </c>
      <c r="H393" s="172"/>
      <c r="I393" s="173">
        <f>ROUND(E393*H393,2)</f>
        <v>0</v>
      </c>
      <c r="J393" s="172"/>
      <c r="K393" s="173">
        <f>ROUND(E393*J393,2)</f>
        <v>0</v>
      </c>
      <c r="L393" s="173">
        <v>21</v>
      </c>
      <c r="M393" s="173">
        <f>G393*(1+L393/100)</f>
        <v>0</v>
      </c>
      <c r="N393" s="171">
        <v>0</v>
      </c>
      <c r="O393" s="171">
        <f>ROUND(E393*N393,2)</f>
        <v>0</v>
      </c>
      <c r="P393" s="171">
        <v>0</v>
      </c>
      <c r="Q393" s="171">
        <f>ROUND(E393*P393,2)</f>
        <v>0</v>
      </c>
      <c r="R393" s="173" t="s">
        <v>323</v>
      </c>
      <c r="S393" s="173" t="s">
        <v>178</v>
      </c>
      <c r="T393" s="174" t="s">
        <v>217</v>
      </c>
      <c r="U393" s="157">
        <v>0</v>
      </c>
      <c r="V393" s="157">
        <f>ROUND(E393*U393,2)</f>
        <v>0</v>
      </c>
      <c r="W393" s="157"/>
      <c r="X393" s="157" t="s">
        <v>324</v>
      </c>
      <c r="Y393" s="157" t="s">
        <v>174</v>
      </c>
      <c r="Z393" s="147"/>
      <c r="AA393" s="147"/>
      <c r="AB393" s="147"/>
      <c r="AC393" s="147"/>
      <c r="AD393" s="147"/>
      <c r="AE393" s="147"/>
      <c r="AF393" s="147"/>
      <c r="AG393" s="147" t="s">
        <v>325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2" x14ac:dyDescent="0.2">
      <c r="A394" s="154"/>
      <c r="B394" s="155"/>
      <c r="C394" s="185" t="s">
        <v>574</v>
      </c>
      <c r="D394" s="158"/>
      <c r="E394" s="159">
        <v>4.0599999999999996</v>
      </c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197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ht="22.5" outlineLevel="1" x14ac:dyDescent="0.2">
      <c r="A395" s="168">
        <v>139</v>
      </c>
      <c r="B395" s="169" t="s">
        <v>1078</v>
      </c>
      <c r="C395" s="184" t="s">
        <v>1079</v>
      </c>
      <c r="D395" s="170" t="s">
        <v>215</v>
      </c>
      <c r="E395" s="171">
        <v>5.5824999999999996</v>
      </c>
      <c r="F395" s="172"/>
      <c r="G395" s="173">
        <f>ROUND(E395*F395,2)</f>
        <v>0</v>
      </c>
      <c r="H395" s="172"/>
      <c r="I395" s="173">
        <f>ROUND(E395*H395,2)</f>
        <v>0</v>
      </c>
      <c r="J395" s="172"/>
      <c r="K395" s="173">
        <f>ROUND(E395*J395,2)</f>
        <v>0</v>
      </c>
      <c r="L395" s="173">
        <v>21</v>
      </c>
      <c r="M395" s="173">
        <f>G395*(1+L395/100)</f>
        <v>0</v>
      </c>
      <c r="N395" s="171">
        <v>1.4599999999999999E-3</v>
      </c>
      <c r="O395" s="171">
        <f>ROUND(E395*N395,2)</f>
        <v>0.01</v>
      </c>
      <c r="P395" s="171">
        <v>0</v>
      </c>
      <c r="Q395" s="171">
        <f>ROUND(E395*P395,2)</f>
        <v>0</v>
      </c>
      <c r="R395" s="173" t="s">
        <v>323</v>
      </c>
      <c r="S395" s="173" t="s">
        <v>178</v>
      </c>
      <c r="T395" s="174" t="s">
        <v>217</v>
      </c>
      <c r="U395" s="157">
        <v>0</v>
      </c>
      <c r="V395" s="157">
        <f>ROUND(E395*U395,2)</f>
        <v>0</v>
      </c>
      <c r="W395" s="157"/>
      <c r="X395" s="157" t="s">
        <v>324</v>
      </c>
      <c r="Y395" s="157" t="s">
        <v>174</v>
      </c>
      <c r="Z395" s="147"/>
      <c r="AA395" s="147"/>
      <c r="AB395" s="147"/>
      <c r="AC395" s="147"/>
      <c r="AD395" s="147"/>
      <c r="AE395" s="147"/>
      <c r="AF395" s="147"/>
      <c r="AG395" s="147" t="s">
        <v>325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2" x14ac:dyDescent="0.2">
      <c r="A396" s="154"/>
      <c r="B396" s="155"/>
      <c r="C396" s="185" t="s">
        <v>1080</v>
      </c>
      <c r="D396" s="158"/>
      <c r="E396" s="159">
        <v>5.5824999999999996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197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68">
        <v>140</v>
      </c>
      <c r="B397" s="169" t="s">
        <v>1081</v>
      </c>
      <c r="C397" s="184" t="s">
        <v>1082</v>
      </c>
      <c r="D397" s="170" t="s">
        <v>359</v>
      </c>
      <c r="E397" s="171">
        <v>3.0449999999999999</v>
      </c>
      <c r="F397" s="172"/>
      <c r="G397" s="173">
        <f>ROUND(E397*F397,2)</f>
        <v>0</v>
      </c>
      <c r="H397" s="172"/>
      <c r="I397" s="173">
        <f>ROUND(E397*H397,2)</f>
        <v>0</v>
      </c>
      <c r="J397" s="172"/>
      <c r="K397" s="173">
        <f>ROUND(E397*J397,2)</f>
        <v>0</v>
      </c>
      <c r="L397" s="173">
        <v>21</v>
      </c>
      <c r="M397" s="173">
        <f>G397*(1+L397/100)</f>
        <v>0</v>
      </c>
      <c r="N397" s="171">
        <v>7.3999999999999999E-4</v>
      </c>
      <c r="O397" s="171">
        <f>ROUND(E397*N397,2)</f>
        <v>0</v>
      </c>
      <c r="P397" s="171">
        <v>0</v>
      </c>
      <c r="Q397" s="171">
        <f>ROUND(E397*P397,2)</f>
        <v>0</v>
      </c>
      <c r="R397" s="173" t="s">
        <v>323</v>
      </c>
      <c r="S397" s="173" t="s">
        <v>178</v>
      </c>
      <c r="T397" s="174" t="s">
        <v>217</v>
      </c>
      <c r="U397" s="157">
        <v>0</v>
      </c>
      <c r="V397" s="157">
        <f>ROUND(E397*U397,2)</f>
        <v>0</v>
      </c>
      <c r="W397" s="157"/>
      <c r="X397" s="157" t="s">
        <v>324</v>
      </c>
      <c r="Y397" s="157" t="s">
        <v>174</v>
      </c>
      <c r="Z397" s="147"/>
      <c r="AA397" s="147"/>
      <c r="AB397" s="147"/>
      <c r="AC397" s="147"/>
      <c r="AD397" s="147"/>
      <c r="AE397" s="147"/>
      <c r="AF397" s="147"/>
      <c r="AG397" s="147" t="s">
        <v>325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2" x14ac:dyDescent="0.2">
      <c r="A398" s="154"/>
      <c r="B398" s="155"/>
      <c r="C398" s="185" t="s">
        <v>388</v>
      </c>
      <c r="D398" s="158"/>
      <c r="E398" s="159">
        <v>3.04</v>
      </c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197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68">
        <v>141</v>
      </c>
      <c r="B399" s="169" t="s">
        <v>1083</v>
      </c>
      <c r="C399" s="184" t="s">
        <v>1084</v>
      </c>
      <c r="D399" s="170" t="s">
        <v>584</v>
      </c>
      <c r="E399" s="171">
        <v>4.0599999999999996</v>
      </c>
      <c r="F399" s="172"/>
      <c r="G399" s="173">
        <f>ROUND(E399*F399,2)</f>
        <v>0</v>
      </c>
      <c r="H399" s="172"/>
      <c r="I399" s="173">
        <f>ROUND(E399*H399,2)</f>
        <v>0</v>
      </c>
      <c r="J399" s="172"/>
      <c r="K399" s="173">
        <f>ROUND(E399*J399,2)</f>
        <v>0</v>
      </c>
      <c r="L399" s="173">
        <v>21</v>
      </c>
      <c r="M399" s="173">
        <f>G399*(1+L399/100)</f>
        <v>0</v>
      </c>
      <c r="N399" s="171">
        <v>0</v>
      </c>
      <c r="O399" s="171">
        <f>ROUND(E399*N399,2)</f>
        <v>0</v>
      </c>
      <c r="P399" s="171">
        <v>0</v>
      </c>
      <c r="Q399" s="171">
        <f>ROUND(E399*P399,2)</f>
        <v>0</v>
      </c>
      <c r="R399" s="173"/>
      <c r="S399" s="173" t="s">
        <v>171</v>
      </c>
      <c r="T399" s="174" t="s">
        <v>172</v>
      </c>
      <c r="U399" s="157">
        <v>0</v>
      </c>
      <c r="V399" s="157">
        <f>ROUND(E399*U399,2)</f>
        <v>0</v>
      </c>
      <c r="W399" s="157"/>
      <c r="X399" s="157" t="s">
        <v>324</v>
      </c>
      <c r="Y399" s="157" t="s">
        <v>174</v>
      </c>
      <c r="Z399" s="147"/>
      <c r="AA399" s="147"/>
      <c r="AB399" s="147"/>
      <c r="AC399" s="147"/>
      <c r="AD399" s="147"/>
      <c r="AE399" s="147"/>
      <c r="AF399" s="147"/>
      <c r="AG399" s="147" t="s">
        <v>325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2" x14ac:dyDescent="0.2">
      <c r="A400" s="154"/>
      <c r="B400" s="155"/>
      <c r="C400" s="185" t="s">
        <v>574</v>
      </c>
      <c r="D400" s="158"/>
      <c r="E400" s="159">
        <v>4.0599999999999996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197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75">
        <v>142</v>
      </c>
      <c r="B401" s="176" t="s">
        <v>1085</v>
      </c>
      <c r="C401" s="183" t="s">
        <v>1086</v>
      </c>
      <c r="D401" s="177" t="s">
        <v>359</v>
      </c>
      <c r="E401" s="178">
        <v>2</v>
      </c>
      <c r="F401" s="179"/>
      <c r="G401" s="180">
        <f>ROUND(E401*F401,2)</f>
        <v>0</v>
      </c>
      <c r="H401" s="179"/>
      <c r="I401" s="180">
        <f>ROUND(E401*H401,2)</f>
        <v>0</v>
      </c>
      <c r="J401" s="179"/>
      <c r="K401" s="180">
        <f>ROUND(E401*J401,2)</f>
        <v>0</v>
      </c>
      <c r="L401" s="180">
        <v>21</v>
      </c>
      <c r="M401" s="180">
        <f>G401*(1+L401/100)</f>
        <v>0</v>
      </c>
      <c r="N401" s="178">
        <v>1.2999999999999999E-3</v>
      </c>
      <c r="O401" s="178">
        <f>ROUND(E401*N401,2)</f>
        <v>0</v>
      </c>
      <c r="P401" s="178">
        <v>0</v>
      </c>
      <c r="Q401" s="178">
        <f>ROUND(E401*P401,2)</f>
        <v>0</v>
      </c>
      <c r="R401" s="180"/>
      <c r="S401" s="180" t="s">
        <v>171</v>
      </c>
      <c r="T401" s="181" t="s">
        <v>172</v>
      </c>
      <c r="U401" s="157">
        <v>0</v>
      </c>
      <c r="V401" s="157">
        <f>ROUND(E401*U401,2)</f>
        <v>0</v>
      </c>
      <c r="W401" s="157"/>
      <c r="X401" s="157" t="s">
        <v>324</v>
      </c>
      <c r="Y401" s="157" t="s">
        <v>174</v>
      </c>
      <c r="Z401" s="147"/>
      <c r="AA401" s="147"/>
      <c r="AB401" s="147"/>
      <c r="AC401" s="147"/>
      <c r="AD401" s="147"/>
      <c r="AE401" s="147"/>
      <c r="AF401" s="147"/>
      <c r="AG401" s="147" t="s">
        <v>325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ht="33.75" outlineLevel="1" x14ac:dyDescent="0.2">
      <c r="A402" s="168">
        <v>143</v>
      </c>
      <c r="B402" s="169" t="s">
        <v>1087</v>
      </c>
      <c r="C402" s="184" t="s">
        <v>1088</v>
      </c>
      <c r="D402" s="170" t="s">
        <v>359</v>
      </c>
      <c r="E402" s="171">
        <v>2.02</v>
      </c>
      <c r="F402" s="172"/>
      <c r="G402" s="173">
        <f>ROUND(E402*F402,2)</f>
        <v>0</v>
      </c>
      <c r="H402" s="172"/>
      <c r="I402" s="173">
        <f>ROUND(E402*H402,2)</f>
        <v>0</v>
      </c>
      <c r="J402" s="172"/>
      <c r="K402" s="173">
        <f>ROUND(E402*J402,2)</f>
        <v>0</v>
      </c>
      <c r="L402" s="173">
        <v>21</v>
      </c>
      <c r="M402" s="173">
        <f>G402*(1+L402/100)</f>
        <v>0</v>
      </c>
      <c r="N402" s="171">
        <v>1.4999999999999999E-2</v>
      </c>
      <c r="O402" s="171">
        <f>ROUND(E402*N402,2)</f>
        <v>0.03</v>
      </c>
      <c r="P402" s="171">
        <v>0</v>
      </c>
      <c r="Q402" s="171">
        <f>ROUND(E402*P402,2)</f>
        <v>0</v>
      </c>
      <c r="R402" s="173" t="s">
        <v>323</v>
      </c>
      <c r="S402" s="173" t="s">
        <v>178</v>
      </c>
      <c r="T402" s="174" t="s">
        <v>217</v>
      </c>
      <c r="U402" s="157">
        <v>0</v>
      </c>
      <c r="V402" s="157">
        <f>ROUND(E402*U402,2)</f>
        <v>0</v>
      </c>
      <c r="W402" s="157"/>
      <c r="X402" s="157" t="s">
        <v>324</v>
      </c>
      <c r="Y402" s="157" t="s">
        <v>174</v>
      </c>
      <c r="Z402" s="147"/>
      <c r="AA402" s="147"/>
      <c r="AB402" s="147"/>
      <c r="AC402" s="147"/>
      <c r="AD402" s="147"/>
      <c r="AE402" s="147"/>
      <c r="AF402" s="147"/>
      <c r="AG402" s="147" t="s">
        <v>325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2" x14ac:dyDescent="0.2">
      <c r="A403" s="154"/>
      <c r="B403" s="155"/>
      <c r="C403" s="185" t="s">
        <v>868</v>
      </c>
      <c r="D403" s="158"/>
      <c r="E403" s="159">
        <v>2.02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197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75">
        <v>144</v>
      </c>
      <c r="B404" s="176" t="s">
        <v>592</v>
      </c>
      <c r="C404" s="183" t="s">
        <v>593</v>
      </c>
      <c r="D404" s="177" t="s">
        <v>594</v>
      </c>
      <c r="E404" s="178">
        <v>4</v>
      </c>
      <c r="F404" s="179"/>
      <c r="G404" s="180">
        <f>ROUND(E404*F404,2)</f>
        <v>0</v>
      </c>
      <c r="H404" s="179"/>
      <c r="I404" s="180">
        <f>ROUND(E404*H404,2)</f>
        <v>0</v>
      </c>
      <c r="J404" s="179"/>
      <c r="K404" s="180">
        <f>ROUND(E404*J404,2)</f>
        <v>0</v>
      </c>
      <c r="L404" s="180">
        <v>21</v>
      </c>
      <c r="M404" s="180">
        <f>G404*(1+L404/100)</f>
        <v>0</v>
      </c>
      <c r="N404" s="178">
        <v>0</v>
      </c>
      <c r="O404" s="178">
        <f>ROUND(E404*N404,2)</f>
        <v>0</v>
      </c>
      <c r="P404" s="178">
        <v>0</v>
      </c>
      <c r="Q404" s="178">
        <f>ROUND(E404*P404,2)</f>
        <v>0</v>
      </c>
      <c r="R404" s="180"/>
      <c r="S404" s="180" t="s">
        <v>171</v>
      </c>
      <c r="T404" s="181" t="s">
        <v>172</v>
      </c>
      <c r="U404" s="157">
        <v>0</v>
      </c>
      <c r="V404" s="157">
        <f>ROUND(E404*U404,2)</f>
        <v>0</v>
      </c>
      <c r="W404" s="157"/>
      <c r="X404" s="157" t="s">
        <v>324</v>
      </c>
      <c r="Y404" s="157" t="s">
        <v>174</v>
      </c>
      <c r="Z404" s="147"/>
      <c r="AA404" s="147"/>
      <c r="AB404" s="147"/>
      <c r="AC404" s="147"/>
      <c r="AD404" s="147"/>
      <c r="AE404" s="147"/>
      <c r="AF404" s="147"/>
      <c r="AG404" s="147" t="s">
        <v>325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68">
        <v>145</v>
      </c>
      <c r="B405" s="169" t="s">
        <v>617</v>
      </c>
      <c r="C405" s="184" t="s">
        <v>618</v>
      </c>
      <c r="D405" s="170" t="s">
        <v>329</v>
      </c>
      <c r="E405" s="171">
        <v>6.3049999999999995E-2</v>
      </c>
      <c r="F405" s="172"/>
      <c r="G405" s="173">
        <f>ROUND(E405*F405,2)</f>
        <v>0</v>
      </c>
      <c r="H405" s="172"/>
      <c r="I405" s="173">
        <f>ROUND(E405*H405,2)</f>
        <v>0</v>
      </c>
      <c r="J405" s="172"/>
      <c r="K405" s="173">
        <f>ROUND(E405*J405,2)</f>
        <v>0</v>
      </c>
      <c r="L405" s="173">
        <v>21</v>
      </c>
      <c r="M405" s="173">
        <f>G405*(1+L405/100)</f>
        <v>0</v>
      </c>
      <c r="N405" s="171">
        <v>0</v>
      </c>
      <c r="O405" s="171">
        <f>ROUND(E405*N405,2)</f>
        <v>0</v>
      </c>
      <c r="P405" s="171">
        <v>0</v>
      </c>
      <c r="Q405" s="171">
        <f>ROUND(E405*P405,2)</f>
        <v>0</v>
      </c>
      <c r="R405" s="173" t="s">
        <v>453</v>
      </c>
      <c r="S405" s="173" t="s">
        <v>178</v>
      </c>
      <c r="T405" s="174" t="s">
        <v>217</v>
      </c>
      <c r="U405" s="157">
        <v>1.327</v>
      </c>
      <c r="V405" s="157">
        <f>ROUND(E405*U405,2)</f>
        <v>0.08</v>
      </c>
      <c r="W405" s="157"/>
      <c r="X405" s="157" t="s">
        <v>431</v>
      </c>
      <c r="Y405" s="157" t="s">
        <v>174</v>
      </c>
      <c r="Z405" s="147"/>
      <c r="AA405" s="147"/>
      <c r="AB405" s="147"/>
      <c r="AC405" s="147"/>
      <c r="AD405" s="147"/>
      <c r="AE405" s="147"/>
      <c r="AF405" s="147"/>
      <c r="AG405" s="147" t="s">
        <v>432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">
      <c r="A406" s="154"/>
      <c r="B406" s="155"/>
      <c r="C406" s="253" t="s">
        <v>619</v>
      </c>
      <c r="D406" s="254"/>
      <c r="E406" s="254"/>
      <c r="F406" s="254"/>
      <c r="G406" s="254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221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2" x14ac:dyDescent="0.2">
      <c r="A407" s="154"/>
      <c r="B407" s="155"/>
      <c r="C407" s="185" t="s">
        <v>434</v>
      </c>
      <c r="D407" s="158"/>
      <c r="E407" s="159"/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197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">
      <c r="A408" s="154"/>
      <c r="B408" s="155"/>
      <c r="C408" s="185" t="s">
        <v>1089</v>
      </c>
      <c r="D408" s="158"/>
      <c r="E408" s="159"/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197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">
      <c r="A409" s="154"/>
      <c r="B409" s="155"/>
      <c r="C409" s="185" t="s">
        <v>1090</v>
      </c>
      <c r="D409" s="158"/>
      <c r="E409" s="159">
        <v>6.3049999999999995E-2</v>
      </c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197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x14ac:dyDescent="0.2">
      <c r="A410" s="161" t="s">
        <v>166</v>
      </c>
      <c r="B410" s="162" t="s">
        <v>118</v>
      </c>
      <c r="C410" s="182" t="s">
        <v>119</v>
      </c>
      <c r="D410" s="163"/>
      <c r="E410" s="164"/>
      <c r="F410" s="165"/>
      <c r="G410" s="165">
        <f>SUMIF(AG411:AG419,"&lt;&gt;NOR",G411:G419)</f>
        <v>0</v>
      </c>
      <c r="H410" s="165"/>
      <c r="I410" s="165">
        <f>SUM(I411:I419)</f>
        <v>0</v>
      </c>
      <c r="J410" s="165"/>
      <c r="K410" s="165">
        <f>SUM(K411:K419)</f>
        <v>0</v>
      </c>
      <c r="L410" s="165"/>
      <c r="M410" s="165">
        <f>SUM(M411:M419)</f>
        <v>0</v>
      </c>
      <c r="N410" s="164"/>
      <c r="O410" s="164">
        <f>SUM(O411:O419)</f>
        <v>0</v>
      </c>
      <c r="P410" s="164"/>
      <c r="Q410" s="164">
        <f>SUM(Q411:Q419)</f>
        <v>0.01</v>
      </c>
      <c r="R410" s="165"/>
      <c r="S410" s="165"/>
      <c r="T410" s="166"/>
      <c r="U410" s="160"/>
      <c r="V410" s="160">
        <f>SUM(V411:V419)</f>
        <v>0.01</v>
      </c>
      <c r="W410" s="160"/>
      <c r="X410" s="160"/>
      <c r="Y410" s="160"/>
      <c r="AG410" t="s">
        <v>167</v>
      </c>
    </row>
    <row r="411" spans="1:60" outlineLevel="1" x14ac:dyDescent="0.2">
      <c r="A411" s="175">
        <v>146</v>
      </c>
      <c r="B411" s="176" t="s">
        <v>1091</v>
      </c>
      <c r="C411" s="183" t="s">
        <v>1092</v>
      </c>
      <c r="D411" s="177" t="s">
        <v>215</v>
      </c>
      <c r="E411" s="178">
        <v>4</v>
      </c>
      <c r="F411" s="179"/>
      <c r="G411" s="180">
        <f>ROUND(E411*F411,2)</f>
        <v>0</v>
      </c>
      <c r="H411" s="179"/>
      <c r="I411" s="180">
        <f>ROUND(E411*H411,2)</f>
        <v>0</v>
      </c>
      <c r="J411" s="179"/>
      <c r="K411" s="180">
        <f>ROUND(E411*J411,2)</f>
        <v>0</v>
      </c>
      <c r="L411" s="180">
        <v>21</v>
      </c>
      <c r="M411" s="180">
        <f>G411*(1+L411/100)</f>
        <v>0</v>
      </c>
      <c r="N411" s="178">
        <v>0</v>
      </c>
      <c r="O411" s="178">
        <f>ROUND(E411*N411,2)</f>
        <v>0</v>
      </c>
      <c r="P411" s="178">
        <v>0</v>
      </c>
      <c r="Q411" s="178">
        <f>ROUND(E411*P411,2)</f>
        <v>0</v>
      </c>
      <c r="R411" s="180" t="s">
        <v>654</v>
      </c>
      <c r="S411" s="180" t="s">
        <v>178</v>
      </c>
      <c r="T411" s="181" t="s">
        <v>217</v>
      </c>
      <c r="U411" s="157">
        <v>0</v>
      </c>
      <c r="V411" s="157">
        <f>ROUND(E411*U411,2)</f>
        <v>0</v>
      </c>
      <c r="W411" s="157"/>
      <c r="X411" s="157" t="s">
        <v>218</v>
      </c>
      <c r="Y411" s="157" t="s">
        <v>174</v>
      </c>
      <c r="Z411" s="147"/>
      <c r="AA411" s="147"/>
      <c r="AB411" s="147"/>
      <c r="AC411" s="147"/>
      <c r="AD411" s="147"/>
      <c r="AE411" s="147"/>
      <c r="AF411" s="147"/>
      <c r="AG411" s="147" t="s">
        <v>440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75">
        <v>147</v>
      </c>
      <c r="B412" s="176" t="s">
        <v>1093</v>
      </c>
      <c r="C412" s="183" t="s">
        <v>1094</v>
      </c>
      <c r="D412" s="177" t="s">
        <v>215</v>
      </c>
      <c r="E412" s="178">
        <v>4</v>
      </c>
      <c r="F412" s="179"/>
      <c r="G412" s="180">
        <f>ROUND(E412*F412,2)</f>
        <v>0</v>
      </c>
      <c r="H412" s="179"/>
      <c r="I412" s="180">
        <f>ROUND(E412*H412,2)</f>
        <v>0</v>
      </c>
      <c r="J412" s="179"/>
      <c r="K412" s="180">
        <f>ROUND(E412*J412,2)</f>
        <v>0</v>
      </c>
      <c r="L412" s="180">
        <v>21</v>
      </c>
      <c r="M412" s="180">
        <f>G412*(1+L412/100)</f>
        <v>0</v>
      </c>
      <c r="N412" s="178">
        <v>0</v>
      </c>
      <c r="O412" s="178">
        <f>ROUND(E412*N412,2)</f>
        <v>0</v>
      </c>
      <c r="P412" s="178">
        <v>2.48E-3</v>
      </c>
      <c r="Q412" s="178">
        <f>ROUND(E412*P412,2)</f>
        <v>0.01</v>
      </c>
      <c r="R412" s="180" t="s">
        <v>654</v>
      </c>
      <c r="S412" s="180" t="s">
        <v>178</v>
      </c>
      <c r="T412" s="181" t="s">
        <v>217</v>
      </c>
      <c r="U412" s="157">
        <v>0</v>
      </c>
      <c r="V412" s="157">
        <f>ROUND(E412*U412,2)</f>
        <v>0</v>
      </c>
      <c r="W412" s="157"/>
      <c r="X412" s="157" t="s">
        <v>218</v>
      </c>
      <c r="Y412" s="157" t="s">
        <v>174</v>
      </c>
      <c r="Z412" s="147"/>
      <c r="AA412" s="147"/>
      <c r="AB412" s="147"/>
      <c r="AC412" s="147"/>
      <c r="AD412" s="147"/>
      <c r="AE412" s="147"/>
      <c r="AF412" s="147"/>
      <c r="AG412" s="147" t="s">
        <v>440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75">
        <v>148</v>
      </c>
      <c r="B413" s="176" t="s">
        <v>652</v>
      </c>
      <c r="C413" s="183" t="s">
        <v>653</v>
      </c>
      <c r="D413" s="177" t="s">
        <v>322</v>
      </c>
      <c r="E413" s="178">
        <v>20</v>
      </c>
      <c r="F413" s="179"/>
      <c r="G413" s="180">
        <f>ROUND(E413*F413,2)</f>
        <v>0</v>
      </c>
      <c r="H413" s="179"/>
      <c r="I413" s="180">
        <f>ROUND(E413*H413,2)</f>
        <v>0</v>
      </c>
      <c r="J413" s="179"/>
      <c r="K413" s="180">
        <f>ROUND(E413*J413,2)</f>
        <v>0</v>
      </c>
      <c r="L413" s="180">
        <v>21</v>
      </c>
      <c r="M413" s="180">
        <f>G413*(1+L413/100)</f>
        <v>0</v>
      </c>
      <c r="N413" s="178">
        <v>6.0000000000000002E-5</v>
      </c>
      <c r="O413" s="178">
        <f>ROUND(E413*N413,2)</f>
        <v>0</v>
      </c>
      <c r="P413" s="178">
        <v>0</v>
      </c>
      <c r="Q413" s="178">
        <f>ROUND(E413*P413,2)</f>
        <v>0</v>
      </c>
      <c r="R413" s="180" t="s">
        <v>654</v>
      </c>
      <c r="S413" s="180" t="s">
        <v>178</v>
      </c>
      <c r="T413" s="181" t="s">
        <v>217</v>
      </c>
      <c r="U413" s="157">
        <v>0</v>
      </c>
      <c r="V413" s="157">
        <f>ROUND(E413*U413,2)</f>
        <v>0</v>
      </c>
      <c r="W413" s="157"/>
      <c r="X413" s="157" t="s">
        <v>218</v>
      </c>
      <c r="Y413" s="157" t="s">
        <v>174</v>
      </c>
      <c r="Z413" s="147"/>
      <c r="AA413" s="147"/>
      <c r="AB413" s="147"/>
      <c r="AC413" s="147"/>
      <c r="AD413" s="147"/>
      <c r="AE413" s="147"/>
      <c r="AF413" s="147"/>
      <c r="AG413" s="147" t="s">
        <v>440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75">
        <v>149</v>
      </c>
      <c r="B414" s="176" t="s">
        <v>1095</v>
      </c>
      <c r="C414" s="183" t="s">
        <v>1096</v>
      </c>
      <c r="D414" s="177" t="s">
        <v>359</v>
      </c>
      <c r="E414" s="178">
        <v>4</v>
      </c>
      <c r="F414" s="179"/>
      <c r="G414" s="180">
        <f>ROUND(E414*F414,2)</f>
        <v>0</v>
      </c>
      <c r="H414" s="179"/>
      <c r="I414" s="180">
        <f>ROUND(E414*H414,2)</f>
        <v>0</v>
      </c>
      <c r="J414" s="179"/>
      <c r="K414" s="180">
        <f>ROUND(E414*J414,2)</f>
        <v>0</v>
      </c>
      <c r="L414" s="180">
        <v>21</v>
      </c>
      <c r="M414" s="180">
        <f>G414*(1+L414/100)</f>
        <v>0</v>
      </c>
      <c r="N414" s="178">
        <v>2.0000000000000001E-4</v>
      </c>
      <c r="O414" s="178">
        <f>ROUND(E414*N414,2)</f>
        <v>0</v>
      </c>
      <c r="P414" s="178">
        <v>0</v>
      </c>
      <c r="Q414" s="178">
        <f>ROUND(E414*P414,2)</f>
        <v>0</v>
      </c>
      <c r="R414" s="180"/>
      <c r="S414" s="180" t="s">
        <v>171</v>
      </c>
      <c r="T414" s="181" t="s">
        <v>172</v>
      </c>
      <c r="U414" s="157">
        <v>0</v>
      </c>
      <c r="V414" s="157">
        <f>ROUND(E414*U414,2)</f>
        <v>0</v>
      </c>
      <c r="W414" s="157"/>
      <c r="X414" s="157" t="s">
        <v>324</v>
      </c>
      <c r="Y414" s="157" t="s">
        <v>174</v>
      </c>
      <c r="Z414" s="147"/>
      <c r="AA414" s="147"/>
      <c r="AB414" s="147"/>
      <c r="AC414" s="147"/>
      <c r="AD414" s="147"/>
      <c r="AE414" s="147"/>
      <c r="AF414" s="147"/>
      <c r="AG414" s="147" t="s">
        <v>325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68">
        <v>150</v>
      </c>
      <c r="B415" s="169" t="s">
        <v>669</v>
      </c>
      <c r="C415" s="184" t="s">
        <v>670</v>
      </c>
      <c r="D415" s="170" t="s">
        <v>329</v>
      </c>
      <c r="E415" s="171">
        <v>2E-3</v>
      </c>
      <c r="F415" s="172"/>
      <c r="G415" s="173">
        <f>ROUND(E415*F415,2)</f>
        <v>0</v>
      </c>
      <c r="H415" s="172"/>
      <c r="I415" s="173">
        <f>ROUND(E415*H415,2)</f>
        <v>0</v>
      </c>
      <c r="J415" s="172"/>
      <c r="K415" s="173">
        <f>ROUND(E415*J415,2)</f>
        <v>0</v>
      </c>
      <c r="L415" s="173">
        <v>21</v>
      </c>
      <c r="M415" s="173">
        <f>G415*(1+L415/100)</f>
        <v>0</v>
      </c>
      <c r="N415" s="171">
        <v>0</v>
      </c>
      <c r="O415" s="171">
        <f>ROUND(E415*N415,2)</f>
        <v>0</v>
      </c>
      <c r="P415" s="171">
        <v>0</v>
      </c>
      <c r="Q415" s="171">
        <f>ROUND(E415*P415,2)</f>
        <v>0</v>
      </c>
      <c r="R415" s="173" t="s">
        <v>654</v>
      </c>
      <c r="S415" s="173" t="s">
        <v>178</v>
      </c>
      <c r="T415" s="174" t="s">
        <v>217</v>
      </c>
      <c r="U415" s="157">
        <v>3.327</v>
      </c>
      <c r="V415" s="157">
        <f>ROUND(E415*U415,2)</f>
        <v>0.01</v>
      </c>
      <c r="W415" s="157"/>
      <c r="X415" s="157" t="s">
        <v>431</v>
      </c>
      <c r="Y415" s="157" t="s">
        <v>174</v>
      </c>
      <c r="Z415" s="147"/>
      <c r="AA415" s="147"/>
      <c r="AB415" s="147"/>
      <c r="AC415" s="147"/>
      <c r="AD415" s="147"/>
      <c r="AE415" s="147"/>
      <c r="AF415" s="147"/>
      <c r="AG415" s="147" t="s">
        <v>432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2" x14ac:dyDescent="0.2">
      <c r="A416" s="154"/>
      <c r="B416" s="155"/>
      <c r="C416" s="253" t="s">
        <v>671</v>
      </c>
      <c r="D416" s="254"/>
      <c r="E416" s="254"/>
      <c r="F416" s="254"/>
      <c r="G416" s="254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221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2" x14ac:dyDescent="0.2">
      <c r="A417" s="154"/>
      <c r="B417" s="155"/>
      <c r="C417" s="185" t="s">
        <v>434</v>
      </c>
      <c r="D417" s="158"/>
      <c r="E417" s="159"/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197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">
      <c r="A418" s="154"/>
      <c r="B418" s="155"/>
      <c r="C418" s="185" t="s">
        <v>1097</v>
      </c>
      <c r="D418" s="158"/>
      <c r="E418" s="159"/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197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4"/>
      <c r="B419" s="155"/>
      <c r="C419" s="185" t="s">
        <v>1098</v>
      </c>
      <c r="D419" s="158"/>
      <c r="E419" s="159">
        <v>2E-3</v>
      </c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197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x14ac:dyDescent="0.2">
      <c r="A420" s="161" t="s">
        <v>166</v>
      </c>
      <c r="B420" s="162" t="s">
        <v>120</v>
      </c>
      <c r="C420" s="182" t="s">
        <v>121</v>
      </c>
      <c r="D420" s="163"/>
      <c r="E420" s="164"/>
      <c r="F420" s="165"/>
      <c r="G420" s="165">
        <f>SUMIF(AG421:AG437,"&lt;&gt;NOR",G421:G437)</f>
        <v>0</v>
      </c>
      <c r="H420" s="165"/>
      <c r="I420" s="165">
        <f>SUM(I421:I437)</f>
        <v>0</v>
      </c>
      <c r="J420" s="165"/>
      <c r="K420" s="165">
        <f>SUM(K421:K437)</f>
        <v>0</v>
      </c>
      <c r="L420" s="165"/>
      <c r="M420" s="165">
        <f>SUM(M421:M437)</f>
        <v>0</v>
      </c>
      <c r="N420" s="164"/>
      <c r="O420" s="164">
        <f>SUM(O421:O437)</f>
        <v>0</v>
      </c>
      <c r="P420" s="164"/>
      <c r="Q420" s="164">
        <f>SUM(Q421:Q437)</f>
        <v>0</v>
      </c>
      <c r="R420" s="165"/>
      <c r="S420" s="165"/>
      <c r="T420" s="166"/>
      <c r="U420" s="160"/>
      <c r="V420" s="160">
        <f>SUM(V421:V437)</f>
        <v>0.05</v>
      </c>
      <c r="W420" s="160"/>
      <c r="X420" s="160"/>
      <c r="Y420" s="160"/>
      <c r="AG420" t="s">
        <v>167</v>
      </c>
    </row>
    <row r="421" spans="1:60" ht="22.5" outlineLevel="1" x14ac:dyDescent="0.2">
      <c r="A421" s="168">
        <v>151</v>
      </c>
      <c r="B421" s="169" t="s">
        <v>677</v>
      </c>
      <c r="C421" s="184" t="s">
        <v>678</v>
      </c>
      <c r="D421" s="170" t="s">
        <v>329</v>
      </c>
      <c r="E421" s="171">
        <v>3.1029</v>
      </c>
      <c r="F421" s="172"/>
      <c r="G421" s="173">
        <f>ROUND(E421*F421,2)</f>
        <v>0</v>
      </c>
      <c r="H421" s="172"/>
      <c r="I421" s="173">
        <f>ROUND(E421*H421,2)</f>
        <v>0</v>
      </c>
      <c r="J421" s="172"/>
      <c r="K421" s="173">
        <f>ROUND(E421*J421,2)</f>
        <v>0</v>
      </c>
      <c r="L421" s="173">
        <v>21</v>
      </c>
      <c r="M421" s="173">
        <f>G421*(1+L421/100)</f>
        <v>0</v>
      </c>
      <c r="N421" s="171">
        <v>0</v>
      </c>
      <c r="O421" s="171">
        <f>ROUND(E421*N421,2)</f>
        <v>0</v>
      </c>
      <c r="P421" s="171">
        <v>0</v>
      </c>
      <c r="Q421" s="171">
        <f>ROUND(E421*P421,2)</f>
        <v>0</v>
      </c>
      <c r="R421" s="173" t="s">
        <v>216</v>
      </c>
      <c r="S421" s="173" t="s">
        <v>178</v>
      </c>
      <c r="T421" s="174" t="s">
        <v>217</v>
      </c>
      <c r="U421" s="157">
        <v>0.01</v>
      </c>
      <c r="V421" s="157">
        <f>ROUND(E421*U421,2)</f>
        <v>0.03</v>
      </c>
      <c r="W421" s="157"/>
      <c r="X421" s="157" t="s">
        <v>679</v>
      </c>
      <c r="Y421" s="157" t="s">
        <v>174</v>
      </c>
      <c r="Z421" s="147"/>
      <c r="AA421" s="147"/>
      <c r="AB421" s="147"/>
      <c r="AC421" s="147"/>
      <c r="AD421" s="147"/>
      <c r="AE421" s="147"/>
      <c r="AF421" s="147"/>
      <c r="AG421" s="147" t="s">
        <v>680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2" x14ac:dyDescent="0.2">
      <c r="A422" s="154"/>
      <c r="B422" s="155"/>
      <c r="C422" s="185" t="s">
        <v>681</v>
      </c>
      <c r="D422" s="158"/>
      <c r="E422" s="159"/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197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4"/>
      <c r="B423" s="155"/>
      <c r="C423" s="185" t="s">
        <v>1099</v>
      </c>
      <c r="D423" s="158"/>
      <c r="E423" s="159"/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197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4"/>
      <c r="B424" s="155"/>
      <c r="C424" s="185" t="s">
        <v>1100</v>
      </c>
      <c r="D424" s="158"/>
      <c r="E424" s="159">
        <v>3.1029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197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ht="22.5" outlineLevel="1" x14ac:dyDescent="0.2">
      <c r="A425" s="168">
        <v>152</v>
      </c>
      <c r="B425" s="169" t="s">
        <v>684</v>
      </c>
      <c r="C425" s="184" t="s">
        <v>685</v>
      </c>
      <c r="D425" s="170" t="s">
        <v>329</v>
      </c>
      <c r="E425" s="171">
        <v>58.95514</v>
      </c>
      <c r="F425" s="172"/>
      <c r="G425" s="173">
        <f>ROUND(E425*F425,2)</f>
        <v>0</v>
      </c>
      <c r="H425" s="172"/>
      <c r="I425" s="173">
        <f>ROUND(E425*H425,2)</f>
        <v>0</v>
      </c>
      <c r="J425" s="172"/>
      <c r="K425" s="173">
        <f>ROUND(E425*J425,2)</f>
        <v>0</v>
      </c>
      <c r="L425" s="173">
        <v>21</v>
      </c>
      <c r="M425" s="173">
        <f>G425*(1+L425/100)</f>
        <v>0</v>
      </c>
      <c r="N425" s="171">
        <v>0</v>
      </c>
      <c r="O425" s="171">
        <f>ROUND(E425*N425,2)</f>
        <v>0</v>
      </c>
      <c r="P425" s="171">
        <v>0</v>
      </c>
      <c r="Q425" s="171">
        <f>ROUND(E425*P425,2)</f>
        <v>0</v>
      </c>
      <c r="R425" s="173" t="s">
        <v>216</v>
      </c>
      <c r="S425" s="173" t="s">
        <v>178</v>
      </c>
      <c r="T425" s="174" t="s">
        <v>217</v>
      </c>
      <c r="U425" s="157">
        <v>0</v>
      </c>
      <c r="V425" s="157">
        <f>ROUND(E425*U425,2)</f>
        <v>0</v>
      </c>
      <c r="W425" s="157"/>
      <c r="X425" s="157" t="s">
        <v>679</v>
      </c>
      <c r="Y425" s="157" t="s">
        <v>174</v>
      </c>
      <c r="Z425" s="147"/>
      <c r="AA425" s="147"/>
      <c r="AB425" s="147"/>
      <c r="AC425" s="147"/>
      <c r="AD425" s="147"/>
      <c r="AE425" s="147"/>
      <c r="AF425" s="147"/>
      <c r="AG425" s="147" t="s">
        <v>680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">
      <c r="A426" s="154"/>
      <c r="B426" s="155"/>
      <c r="C426" s="185" t="s">
        <v>681</v>
      </c>
      <c r="D426" s="158"/>
      <c r="E426" s="159"/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197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85" t="s">
        <v>1099</v>
      </c>
      <c r="D427" s="158"/>
      <c r="E427" s="159"/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197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185" t="s">
        <v>1101</v>
      </c>
      <c r="D428" s="158"/>
      <c r="E428" s="159">
        <v>58.95514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197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68">
        <v>153</v>
      </c>
      <c r="B429" s="169" t="s">
        <v>1102</v>
      </c>
      <c r="C429" s="184" t="s">
        <v>1103</v>
      </c>
      <c r="D429" s="170" t="s">
        <v>329</v>
      </c>
      <c r="E429" s="171">
        <v>3.1029</v>
      </c>
      <c r="F429" s="172"/>
      <c r="G429" s="173">
        <f>ROUND(E429*F429,2)</f>
        <v>0</v>
      </c>
      <c r="H429" s="172"/>
      <c r="I429" s="173">
        <f>ROUND(E429*H429,2)</f>
        <v>0</v>
      </c>
      <c r="J429" s="172"/>
      <c r="K429" s="173">
        <f>ROUND(E429*J429,2)</f>
        <v>0</v>
      </c>
      <c r="L429" s="173">
        <v>21</v>
      </c>
      <c r="M429" s="173">
        <f>G429*(1+L429/100)</f>
        <v>0</v>
      </c>
      <c r="N429" s="171">
        <v>0</v>
      </c>
      <c r="O429" s="171">
        <f>ROUND(E429*N429,2)</f>
        <v>0</v>
      </c>
      <c r="P429" s="171">
        <v>0</v>
      </c>
      <c r="Q429" s="171">
        <f>ROUND(E429*P429,2)</f>
        <v>0</v>
      </c>
      <c r="R429" s="173" t="s">
        <v>402</v>
      </c>
      <c r="S429" s="173" t="s">
        <v>178</v>
      </c>
      <c r="T429" s="174" t="s">
        <v>217</v>
      </c>
      <c r="U429" s="157">
        <v>0</v>
      </c>
      <c r="V429" s="157">
        <f>ROUND(E429*U429,2)</f>
        <v>0</v>
      </c>
      <c r="W429" s="157"/>
      <c r="X429" s="157" t="s">
        <v>679</v>
      </c>
      <c r="Y429" s="157" t="s">
        <v>174</v>
      </c>
      <c r="Z429" s="147"/>
      <c r="AA429" s="147"/>
      <c r="AB429" s="147"/>
      <c r="AC429" s="147"/>
      <c r="AD429" s="147"/>
      <c r="AE429" s="147"/>
      <c r="AF429" s="147"/>
      <c r="AG429" s="147" t="s">
        <v>680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2" x14ac:dyDescent="0.2">
      <c r="A430" s="154"/>
      <c r="B430" s="155"/>
      <c r="C430" s="185" t="s">
        <v>681</v>
      </c>
      <c r="D430" s="158"/>
      <c r="E430" s="159"/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197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85" t="s">
        <v>1099</v>
      </c>
      <c r="D431" s="158"/>
      <c r="E431" s="159"/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197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185" t="s">
        <v>1100</v>
      </c>
      <c r="D432" s="158"/>
      <c r="E432" s="159">
        <v>3.1029</v>
      </c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197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68">
        <v>154</v>
      </c>
      <c r="B433" s="169" t="s">
        <v>689</v>
      </c>
      <c r="C433" s="184" t="s">
        <v>690</v>
      </c>
      <c r="D433" s="170" t="s">
        <v>329</v>
      </c>
      <c r="E433" s="171">
        <v>3.1029</v>
      </c>
      <c r="F433" s="172"/>
      <c r="G433" s="173">
        <f>ROUND(E433*F433,2)</f>
        <v>0</v>
      </c>
      <c r="H433" s="172"/>
      <c r="I433" s="173">
        <f>ROUND(E433*H433,2)</f>
        <v>0</v>
      </c>
      <c r="J433" s="172"/>
      <c r="K433" s="173">
        <f>ROUND(E433*J433,2)</f>
        <v>0</v>
      </c>
      <c r="L433" s="173">
        <v>21</v>
      </c>
      <c r="M433" s="173">
        <f>G433*(1+L433/100)</f>
        <v>0</v>
      </c>
      <c r="N433" s="171">
        <v>0</v>
      </c>
      <c r="O433" s="171">
        <f>ROUND(E433*N433,2)</f>
        <v>0</v>
      </c>
      <c r="P433" s="171">
        <v>0</v>
      </c>
      <c r="Q433" s="171">
        <f>ROUND(E433*P433,2)</f>
        <v>0</v>
      </c>
      <c r="R433" s="173" t="s">
        <v>691</v>
      </c>
      <c r="S433" s="173" t="s">
        <v>178</v>
      </c>
      <c r="T433" s="174" t="s">
        <v>217</v>
      </c>
      <c r="U433" s="157">
        <v>6.0000000000000001E-3</v>
      </c>
      <c r="V433" s="157">
        <f>ROUND(E433*U433,2)</f>
        <v>0.02</v>
      </c>
      <c r="W433" s="157"/>
      <c r="X433" s="157" t="s">
        <v>679</v>
      </c>
      <c r="Y433" s="157" t="s">
        <v>174</v>
      </c>
      <c r="Z433" s="147"/>
      <c r="AA433" s="147"/>
      <c r="AB433" s="147"/>
      <c r="AC433" s="147"/>
      <c r="AD433" s="147"/>
      <c r="AE433" s="147"/>
      <c r="AF433" s="147"/>
      <c r="AG433" s="147" t="s">
        <v>680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2" x14ac:dyDescent="0.2">
      <c r="A434" s="154"/>
      <c r="B434" s="155"/>
      <c r="C434" s="253" t="s">
        <v>692</v>
      </c>
      <c r="D434" s="254"/>
      <c r="E434" s="254"/>
      <c r="F434" s="254"/>
      <c r="G434" s="254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221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2" x14ac:dyDescent="0.2">
      <c r="A435" s="154"/>
      <c r="B435" s="155"/>
      <c r="C435" s="185" t="s">
        <v>681</v>
      </c>
      <c r="D435" s="158"/>
      <c r="E435" s="159"/>
      <c r="F435" s="157"/>
      <c r="G435" s="157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7"/>
      <c r="AA435" s="147"/>
      <c r="AB435" s="147"/>
      <c r="AC435" s="147"/>
      <c r="AD435" s="147"/>
      <c r="AE435" s="147"/>
      <c r="AF435" s="147"/>
      <c r="AG435" s="147" t="s">
        <v>197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">
      <c r="A436" s="154"/>
      <c r="B436" s="155"/>
      <c r="C436" s="185" t="s">
        <v>1099</v>
      </c>
      <c r="D436" s="158"/>
      <c r="E436" s="159"/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197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">
      <c r="A437" s="154"/>
      <c r="B437" s="155"/>
      <c r="C437" s="185" t="s">
        <v>1100</v>
      </c>
      <c r="D437" s="158"/>
      <c r="E437" s="159">
        <v>3.1029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197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x14ac:dyDescent="0.2">
      <c r="A438" s="3"/>
      <c r="B438" s="4"/>
      <c r="C438" s="186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AE438">
        <v>15</v>
      </c>
      <c r="AF438">
        <v>21</v>
      </c>
      <c r="AG438" t="s">
        <v>152</v>
      </c>
    </row>
    <row r="439" spans="1:60" x14ac:dyDescent="0.2">
      <c r="A439" s="150"/>
      <c r="B439" s="151" t="s">
        <v>29</v>
      </c>
      <c r="C439" s="187"/>
      <c r="D439" s="152"/>
      <c r="E439" s="153"/>
      <c r="F439" s="153"/>
      <c r="G439" s="167">
        <f>G8+G192+G199+G202+G222+G232+G235+G346+G351+G354+G362+G374+G386+G410+G420</f>
        <v>0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AE439">
        <f>SUMIF(L7:L437,AE438,G7:G437)</f>
        <v>0</v>
      </c>
      <c r="AF439">
        <f>SUMIF(L7:L437,AF438,G7:G437)</f>
        <v>0</v>
      </c>
      <c r="AG439" t="s">
        <v>210</v>
      </c>
    </row>
    <row r="440" spans="1:60" x14ac:dyDescent="0.2">
      <c r="C440" s="188"/>
      <c r="D440" s="10"/>
      <c r="AG440" t="s">
        <v>211</v>
      </c>
    </row>
    <row r="441" spans="1:60" x14ac:dyDescent="0.2">
      <c r="D441" s="10"/>
    </row>
    <row r="442" spans="1:60" x14ac:dyDescent="0.2">
      <c r="D442" s="10"/>
    </row>
    <row r="443" spans="1:60" x14ac:dyDescent="0.2">
      <c r="D443" s="10"/>
    </row>
    <row r="444" spans="1:60" x14ac:dyDescent="0.2">
      <c r="D444" s="10"/>
    </row>
    <row r="445" spans="1:60" x14ac:dyDescent="0.2">
      <c r="D445" s="10"/>
    </row>
    <row r="446" spans="1:60" x14ac:dyDescent="0.2">
      <c r="D446" s="10"/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vc6V9CII2we/Q0gjJzt0VBDoXVZ3hxH5P/ndDdTq28BtWFwQH1RGJNL+zB1b2TZxIkGuWA1cF+YLn3ynaNBtQ==" saltValue="rJWpA57QqbNwbjBhnzGk1A==" spinCount="100000" sheet="1" formatRows="0"/>
  <mergeCells count="61">
    <mergeCell ref="C13:G13"/>
    <mergeCell ref="A1:G1"/>
    <mergeCell ref="C2:G2"/>
    <mergeCell ref="C3:G3"/>
    <mergeCell ref="C4:G4"/>
    <mergeCell ref="C10:G10"/>
    <mergeCell ref="C124:G124"/>
    <mergeCell ref="C19:G19"/>
    <mergeCell ref="C22:G22"/>
    <mergeCell ref="C27:G27"/>
    <mergeCell ref="C30:G30"/>
    <mergeCell ref="C59:G59"/>
    <mergeCell ref="C87:G87"/>
    <mergeCell ref="C99:G99"/>
    <mergeCell ref="C103:G103"/>
    <mergeCell ref="C106:G106"/>
    <mergeCell ref="C109:G109"/>
    <mergeCell ref="C115:G115"/>
    <mergeCell ref="C181:G181"/>
    <mergeCell ref="C126:G126"/>
    <mergeCell ref="C128:G128"/>
    <mergeCell ref="C132:G132"/>
    <mergeCell ref="C136:G136"/>
    <mergeCell ref="C140:G140"/>
    <mergeCell ref="C152:G152"/>
    <mergeCell ref="C156:G156"/>
    <mergeCell ref="C159:G159"/>
    <mergeCell ref="C166:G166"/>
    <mergeCell ref="C171:G171"/>
    <mergeCell ref="C178:G178"/>
    <mergeCell ref="C253:G253"/>
    <mergeCell ref="C183:G183"/>
    <mergeCell ref="C201:G201"/>
    <mergeCell ref="C204:G204"/>
    <mergeCell ref="C214:G214"/>
    <mergeCell ref="C226:G226"/>
    <mergeCell ref="C237:G237"/>
    <mergeCell ref="C240:G240"/>
    <mergeCell ref="C244:G244"/>
    <mergeCell ref="C247:G247"/>
    <mergeCell ref="C249:G249"/>
    <mergeCell ref="C251:G251"/>
    <mergeCell ref="C356:G356"/>
    <mergeCell ref="C255:G255"/>
    <mergeCell ref="C257:G257"/>
    <mergeCell ref="C259:G259"/>
    <mergeCell ref="C261:G261"/>
    <mergeCell ref="C263:G263"/>
    <mergeCell ref="C265:G265"/>
    <mergeCell ref="C269:G269"/>
    <mergeCell ref="C271:G271"/>
    <mergeCell ref="C273:G273"/>
    <mergeCell ref="C275:G275"/>
    <mergeCell ref="C348:G348"/>
    <mergeCell ref="C434:G434"/>
    <mergeCell ref="C370:G370"/>
    <mergeCell ref="C382:G382"/>
    <mergeCell ref="C388:G388"/>
    <mergeCell ref="C390:G390"/>
    <mergeCell ref="C406:G406"/>
    <mergeCell ref="C416:G4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E08F0-CA12-4D51-9A0D-8AAAE19391C1}">
  <sheetPr>
    <outlinePr summaryBelow="0"/>
  </sheetPr>
  <dimension ref="A1:BH5000"/>
  <sheetViews>
    <sheetView tabSelected="1" workbookViewId="0">
      <pane ySplit="7" topLeftCell="A35" activePane="bottomLeft" state="frozen"/>
      <selection pane="bottomLeft" activeCell="C42" sqref="C42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212</v>
      </c>
      <c r="B1" s="246"/>
      <c r="C1" s="246"/>
      <c r="D1" s="246"/>
      <c r="E1" s="246"/>
      <c r="F1" s="246"/>
      <c r="G1" s="246"/>
      <c r="AG1" t="s">
        <v>138</v>
      </c>
    </row>
    <row r="2" spans="1:60" ht="24.95" customHeight="1" x14ac:dyDescent="0.2">
      <c r="A2" s="139" t="s">
        <v>7</v>
      </c>
      <c r="B2" s="48" t="s">
        <v>43</v>
      </c>
      <c r="C2" s="247" t="s">
        <v>44</v>
      </c>
      <c r="D2" s="248"/>
      <c r="E2" s="248"/>
      <c r="F2" s="248"/>
      <c r="G2" s="249"/>
      <c r="AG2" t="s">
        <v>139</v>
      </c>
    </row>
    <row r="3" spans="1:60" ht="24.95" customHeight="1" x14ac:dyDescent="0.2">
      <c r="A3" s="139" t="s">
        <v>8</v>
      </c>
      <c r="B3" s="48" t="s">
        <v>62</v>
      </c>
      <c r="C3" s="247" t="s">
        <v>63</v>
      </c>
      <c r="D3" s="248"/>
      <c r="E3" s="248"/>
      <c r="F3" s="248"/>
      <c r="G3" s="249"/>
      <c r="AC3" s="120" t="s">
        <v>139</v>
      </c>
      <c r="AG3" t="s">
        <v>142</v>
      </c>
    </row>
    <row r="4" spans="1:60" ht="24.95" customHeight="1" x14ac:dyDescent="0.2">
      <c r="A4" s="140" t="s">
        <v>9</v>
      </c>
      <c r="B4" s="141" t="s">
        <v>68</v>
      </c>
      <c r="C4" s="250" t="s">
        <v>69</v>
      </c>
      <c r="D4" s="251"/>
      <c r="E4" s="251"/>
      <c r="F4" s="251"/>
      <c r="G4" s="252"/>
      <c r="AG4" t="s">
        <v>143</v>
      </c>
    </row>
    <row r="5" spans="1:60" x14ac:dyDescent="0.2">
      <c r="D5" s="10"/>
    </row>
    <row r="6" spans="1:60" ht="38.25" x14ac:dyDescent="0.2">
      <c r="A6" s="143" t="s">
        <v>144</v>
      </c>
      <c r="B6" s="145" t="s">
        <v>145</v>
      </c>
      <c r="C6" s="145" t="s">
        <v>146</v>
      </c>
      <c r="D6" s="144" t="s">
        <v>147</v>
      </c>
      <c r="E6" s="143" t="s">
        <v>148</v>
      </c>
      <c r="F6" s="142" t="s">
        <v>149</v>
      </c>
      <c r="G6" s="143" t="s">
        <v>29</v>
      </c>
      <c r="H6" s="146" t="s">
        <v>30</v>
      </c>
      <c r="I6" s="146" t="s">
        <v>150</v>
      </c>
      <c r="J6" s="146" t="s">
        <v>31</v>
      </c>
      <c r="K6" s="146" t="s">
        <v>151</v>
      </c>
      <c r="L6" s="146" t="s">
        <v>152</v>
      </c>
      <c r="M6" s="146" t="s">
        <v>153</v>
      </c>
      <c r="N6" s="146" t="s">
        <v>154</v>
      </c>
      <c r="O6" s="146" t="s">
        <v>155</v>
      </c>
      <c r="P6" s="146" t="s">
        <v>156</v>
      </c>
      <c r="Q6" s="146" t="s">
        <v>157</v>
      </c>
      <c r="R6" s="146" t="s">
        <v>158</v>
      </c>
      <c r="S6" s="146" t="s">
        <v>159</v>
      </c>
      <c r="T6" s="146" t="s">
        <v>160</v>
      </c>
      <c r="U6" s="146" t="s">
        <v>161</v>
      </c>
      <c r="V6" s="146" t="s">
        <v>162</v>
      </c>
      <c r="W6" s="146" t="s">
        <v>163</v>
      </c>
      <c r="X6" s="146" t="s">
        <v>164</v>
      </c>
      <c r="Y6" s="146" t="s">
        <v>165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166</v>
      </c>
      <c r="B8" s="162" t="s">
        <v>106</v>
      </c>
      <c r="C8" s="182" t="s">
        <v>107</v>
      </c>
      <c r="D8" s="163"/>
      <c r="E8" s="164"/>
      <c r="F8" s="165"/>
      <c r="G8" s="165">
        <f>SUMIF(AG9:AG9,"&lt;&gt;NOR",G9:G9)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64"/>
      <c r="O8" s="164">
        <f>SUM(O9:O9)</f>
        <v>0</v>
      </c>
      <c r="P8" s="164"/>
      <c r="Q8" s="164">
        <f>SUM(Q9:Q9)</f>
        <v>0</v>
      </c>
      <c r="R8" s="165"/>
      <c r="S8" s="165"/>
      <c r="T8" s="166"/>
      <c r="U8" s="160"/>
      <c r="V8" s="160">
        <f>SUM(V9:V9)</f>
        <v>0</v>
      </c>
      <c r="W8" s="160"/>
      <c r="X8" s="160"/>
      <c r="Y8" s="160"/>
      <c r="AG8" t="s">
        <v>167</v>
      </c>
    </row>
    <row r="9" spans="1:60" outlineLevel="1" x14ac:dyDescent="0.2">
      <c r="A9" s="175">
        <v>1</v>
      </c>
      <c r="B9" s="176" t="s">
        <v>1104</v>
      </c>
      <c r="C9" s="183" t="s">
        <v>1105</v>
      </c>
      <c r="D9" s="177" t="s">
        <v>594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/>
      <c r="S9" s="180" t="s">
        <v>171</v>
      </c>
      <c r="T9" s="181" t="s">
        <v>172</v>
      </c>
      <c r="U9" s="157">
        <v>0</v>
      </c>
      <c r="V9" s="157">
        <f>ROUND(E9*U9,2)</f>
        <v>0</v>
      </c>
      <c r="W9" s="157"/>
      <c r="X9" s="157" t="s">
        <v>218</v>
      </c>
      <c r="Y9" s="157" t="s">
        <v>174</v>
      </c>
      <c r="Z9" s="147"/>
      <c r="AA9" s="147"/>
      <c r="AB9" s="147"/>
      <c r="AC9" s="147"/>
      <c r="AD9" s="147"/>
      <c r="AE9" s="147"/>
      <c r="AF9" s="147"/>
      <c r="AG9" s="147" t="s">
        <v>219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1" t="s">
        <v>166</v>
      </c>
      <c r="B10" s="162" t="s">
        <v>120</v>
      </c>
      <c r="C10" s="182" t="s">
        <v>121</v>
      </c>
      <c r="D10" s="163"/>
      <c r="E10" s="164"/>
      <c r="F10" s="165"/>
      <c r="G10" s="165">
        <f>SUMIF(AG11:AG14,"&lt;&gt;NOR",G11:G14)</f>
        <v>0</v>
      </c>
      <c r="H10" s="165"/>
      <c r="I10" s="165">
        <f>SUM(I11:I14)</f>
        <v>0</v>
      </c>
      <c r="J10" s="165"/>
      <c r="K10" s="165">
        <f>SUM(K11:K14)</f>
        <v>0</v>
      </c>
      <c r="L10" s="165"/>
      <c r="M10" s="165">
        <f>SUM(M11:M14)</f>
        <v>0</v>
      </c>
      <c r="N10" s="164"/>
      <c r="O10" s="164">
        <f>SUM(O11:O14)</f>
        <v>0</v>
      </c>
      <c r="P10" s="164"/>
      <c r="Q10" s="164">
        <f>SUM(Q11:Q14)</f>
        <v>0</v>
      </c>
      <c r="R10" s="165"/>
      <c r="S10" s="165"/>
      <c r="T10" s="166"/>
      <c r="U10" s="160"/>
      <c r="V10" s="160">
        <f>SUM(V11:V14)</f>
        <v>0</v>
      </c>
      <c r="W10" s="160"/>
      <c r="X10" s="160"/>
      <c r="Y10" s="160"/>
      <c r="AG10" t="s">
        <v>167</v>
      </c>
    </row>
    <row r="11" spans="1:60" ht="22.5" outlineLevel="1" x14ac:dyDescent="0.2">
      <c r="A11" s="175">
        <v>2</v>
      </c>
      <c r="B11" s="176" t="s">
        <v>1106</v>
      </c>
      <c r="C11" s="183" t="s">
        <v>1107</v>
      </c>
      <c r="D11" s="177" t="s">
        <v>1108</v>
      </c>
      <c r="E11" s="178">
        <v>20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80" t="s">
        <v>216</v>
      </c>
      <c r="S11" s="180" t="s">
        <v>178</v>
      </c>
      <c r="T11" s="181" t="s">
        <v>172</v>
      </c>
      <c r="U11" s="157">
        <v>0</v>
      </c>
      <c r="V11" s="157">
        <f>ROUND(E11*U11,2)</f>
        <v>0</v>
      </c>
      <c r="W11" s="157"/>
      <c r="X11" s="157" t="s">
        <v>218</v>
      </c>
      <c r="Y11" s="157" t="s">
        <v>174</v>
      </c>
      <c r="Z11" s="147"/>
      <c r="AA11" s="147"/>
      <c r="AB11" s="147"/>
      <c r="AC11" s="147"/>
      <c r="AD11" s="147"/>
      <c r="AE11" s="147"/>
      <c r="AF11" s="147"/>
      <c r="AG11" s="147" t="s">
        <v>219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8">
        <v>3</v>
      </c>
      <c r="B12" s="169" t="s">
        <v>1109</v>
      </c>
      <c r="C12" s="184" t="s">
        <v>1110</v>
      </c>
      <c r="D12" s="170" t="s">
        <v>1108</v>
      </c>
      <c r="E12" s="171">
        <v>20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 t="s">
        <v>1111</v>
      </c>
      <c r="S12" s="173" t="s">
        <v>178</v>
      </c>
      <c r="T12" s="174" t="s">
        <v>172</v>
      </c>
      <c r="U12" s="157">
        <v>0</v>
      </c>
      <c r="V12" s="157">
        <f>ROUND(E12*U12,2)</f>
        <v>0</v>
      </c>
      <c r="W12" s="157"/>
      <c r="X12" s="157" t="s">
        <v>218</v>
      </c>
      <c r="Y12" s="157" t="s">
        <v>174</v>
      </c>
      <c r="Z12" s="147"/>
      <c r="AA12" s="147"/>
      <c r="AB12" s="147"/>
      <c r="AC12" s="147"/>
      <c r="AD12" s="147"/>
      <c r="AE12" s="147"/>
      <c r="AF12" s="147"/>
      <c r="AG12" s="147" t="s">
        <v>219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2" x14ac:dyDescent="0.2">
      <c r="A13" s="154"/>
      <c r="B13" s="155"/>
      <c r="C13" s="253" t="s">
        <v>1112</v>
      </c>
      <c r="D13" s="254"/>
      <c r="E13" s="254"/>
      <c r="F13" s="254"/>
      <c r="G13" s="254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221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89" t="str">
        <f>C13</f>
        <v>vybouraných hmot se složením a hrubým urovnáním nebo přeložením na jiný dopravní prostředek, nebo nakládání na dopravní prostředek pro vodorovnou dopravu,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4</v>
      </c>
      <c r="B14" s="176" t="s">
        <v>1113</v>
      </c>
      <c r="C14" s="183" t="s">
        <v>1114</v>
      </c>
      <c r="D14" s="177" t="s">
        <v>1108</v>
      </c>
      <c r="E14" s="178">
        <v>20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80" t="s">
        <v>402</v>
      </c>
      <c r="S14" s="180" t="s">
        <v>178</v>
      </c>
      <c r="T14" s="181" t="s">
        <v>172</v>
      </c>
      <c r="U14" s="157">
        <v>0</v>
      </c>
      <c r="V14" s="157">
        <f>ROUND(E14*U14,2)</f>
        <v>0</v>
      </c>
      <c r="W14" s="157"/>
      <c r="X14" s="157" t="s">
        <v>218</v>
      </c>
      <c r="Y14" s="157" t="s">
        <v>174</v>
      </c>
      <c r="Z14" s="147"/>
      <c r="AA14" s="147"/>
      <c r="AB14" s="147"/>
      <c r="AC14" s="147"/>
      <c r="AD14" s="147"/>
      <c r="AE14" s="147"/>
      <c r="AF14" s="147"/>
      <c r="AG14" s="147" t="s">
        <v>219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1" t="s">
        <v>166</v>
      </c>
      <c r="B15" s="162" t="s">
        <v>122</v>
      </c>
      <c r="C15" s="182" t="s">
        <v>123</v>
      </c>
      <c r="D15" s="163"/>
      <c r="E15" s="164"/>
      <c r="F15" s="165"/>
      <c r="G15" s="165">
        <f>SUMIF(AG16:AG85,"&lt;&gt;NOR",G16:G85)</f>
        <v>0</v>
      </c>
      <c r="H15" s="165"/>
      <c r="I15" s="165">
        <f>SUM(I16:I85)</f>
        <v>0</v>
      </c>
      <c r="J15" s="165"/>
      <c r="K15" s="165">
        <f>SUM(K16:K85)</f>
        <v>0</v>
      </c>
      <c r="L15" s="165"/>
      <c r="M15" s="165">
        <f>SUM(M16:M85)</f>
        <v>0</v>
      </c>
      <c r="N15" s="164"/>
      <c r="O15" s="164">
        <f>SUM(O16:O85)</f>
        <v>0.08</v>
      </c>
      <c r="P15" s="164"/>
      <c r="Q15" s="164">
        <f>SUM(Q16:Q85)</f>
        <v>0</v>
      </c>
      <c r="R15" s="165"/>
      <c r="S15" s="165"/>
      <c r="T15" s="166"/>
      <c r="U15" s="160"/>
      <c r="V15" s="160">
        <f>SUM(V16:V85)</f>
        <v>0</v>
      </c>
      <c r="W15" s="160"/>
      <c r="X15" s="160"/>
      <c r="Y15" s="160"/>
      <c r="AG15" t="s">
        <v>167</v>
      </c>
    </row>
    <row r="16" spans="1:60" ht="22.5" outlineLevel="1" x14ac:dyDescent="0.2">
      <c r="A16" s="175">
        <v>5</v>
      </c>
      <c r="B16" s="176" t="s">
        <v>1115</v>
      </c>
      <c r="C16" s="183" t="s">
        <v>1116</v>
      </c>
      <c r="D16" s="177" t="s">
        <v>1117</v>
      </c>
      <c r="E16" s="178">
        <v>240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78">
        <v>1.6000000000000001E-4</v>
      </c>
      <c r="O16" s="178">
        <f>ROUND(E16*N16,2)</f>
        <v>0.04</v>
      </c>
      <c r="P16" s="178">
        <v>0</v>
      </c>
      <c r="Q16" s="178">
        <f>ROUND(E16*P16,2)</f>
        <v>0</v>
      </c>
      <c r="R16" s="180" t="s">
        <v>122</v>
      </c>
      <c r="S16" s="180" t="s">
        <v>178</v>
      </c>
      <c r="T16" s="181" t="s">
        <v>172</v>
      </c>
      <c r="U16" s="157">
        <v>0</v>
      </c>
      <c r="V16" s="157">
        <f>ROUND(E16*U16,2)</f>
        <v>0</v>
      </c>
      <c r="W16" s="157"/>
      <c r="X16" s="157" t="s">
        <v>218</v>
      </c>
      <c r="Y16" s="157" t="s">
        <v>174</v>
      </c>
      <c r="Z16" s="147"/>
      <c r="AA16" s="147"/>
      <c r="AB16" s="147"/>
      <c r="AC16" s="147"/>
      <c r="AD16" s="147"/>
      <c r="AE16" s="147"/>
      <c r="AF16" s="147"/>
      <c r="AG16" s="147" t="s">
        <v>219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5">
        <v>6</v>
      </c>
      <c r="B17" s="176" t="s">
        <v>1118</v>
      </c>
      <c r="C17" s="183" t="s">
        <v>1119</v>
      </c>
      <c r="D17" s="177" t="s">
        <v>1117</v>
      </c>
      <c r="E17" s="178">
        <v>110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78">
        <v>1.9000000000000001E-4</v>
      </c>
      <c r="O17" s="178">
        <f>ROUND(E17*N17,2)</f>
        <v>0.02</v>
      </c>
      <c r="P17" s="178">
        <v>0</v>
      </c>
      <c r="Q17" s="178">
        <f>ROUND(E17*P17,2)</f>
        <v>0</v>
      </c>
      <c r="R17" s="180" t="s">
        <v>122</v>
      </c>
      <c r="S17" s="180" t="s">
        <v>178</v>
      </c>
      <c r="T17" s="181" t="s">
        <v>172</v>
      </c>
      <c r="U17" s="157">
        <v>0</v>
      </c>
      <c r="V17" s="157">
        <f>ROUND(E17*U17,2)</f>
        <v>0</v>
      </c>
      <c r="W17" s="157"/>
      <c r="X17" s="157" t="s">
        <v>218</v>
      </c>
      <c r="Y17" s="157" t="s">
        <v>174</v>
      </c>
      <c r="Z17" s="147"/>
      <c r="AA17" s="147"/>
      <c r="AB17" s="147"/>
      <c r="AC17" s="147"/>
      <c r="AD17" s="147"/>
      <c r="AE17" s="147"/>
      <c r="AF17" s="147"/>
      <c r="AG17" s="147" t="s">
        <v>219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5">
        <v>7</v>
      </c>
      <c r="B18" s="176" t="s">
        <v>1120</v>
      </c>
      <c r="C18" s="183" t="s">
        <v>1121</v>
      </c>
      <c r="D18" s="177" t="s">
        <v>1117</v>
      </c>
      <c r="E18" s="178">
        <v>20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80" t="s">
        <v>122</v>
      </c>
      <c r="S18" s="180" t="s">
        <v>178</v>
      </c>
      <c r="T18" s="181" t="s">
        <v>172</v>
      </c>
      <c r="U18" s="157">
        <v>0</v>
      </c>
      <c r="V18" s="157">
        <f>ROUND(E18*U18,2)</f>
        <v>0</v>
      </c>
      <c r="W18" s="157"/>
      <c r="X18" s="157" t="s">
        <v>218</v>
      </c>
      <c r="Y18" s="157" t="s">
        <v>174</v>
      </c>
      <c r="Z18" s="147"/>
      <c r="AA18" s="147"/>
      <c r="AB18" s="147"/>
      <c r="AC18" s="147"/>
      <c r="AD18" s="147"/>
      <c r="AE18" s="147"/>
      <c r="AF18" s="147"/>
      <c r="AG18" s="147" t="s">
        <v>219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5">
        <v>8</v>
      </c>
      <c r="B19" s="176" t="s">
        <v>1122</v>
      </c>
      <c r="C19" s="183" t="s">
        <v>1123</v>
      </c>
      <c r="D19" s="177" t="s">
        <v>1117</v>
      </c>
      <c r="E19" s="178">
        <v>8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80" t="s">
        <v>122</v>
      </c>
      <c r="S19" s="180" t="s">
        <v>178</v>
      </c>
      <c r="T19" s="181" t="s">
        <v>172</v>
      </c>
      <c r="U19" s="157">
        <v>0</v>
      </c>
      <c r="V19" s="157">
        <f>ROUND(E19*U19,2)</f>
        <v>0</v>
      </c>
      <c r="W19" s="157"/>
      <c r="X19" s="157" t="s">
        <v>218</v>
      </c>
      <c r="Y19" s="157" t="s">
        <v>174</v>
      </c>
      <c r="Z19" s="147"/>
      <c r="AA19" s="147"/>
      <c r="AB19" s="147"/>
      <c r="AC19" s="147"/>
      <c r="AD19" s="147"/>
      <c r="AE19" s="147"/>
      <c r="AF19" s="147"/>
      <c r="AG19" s="147" t="s">
        <v>219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8">
        <v>9</v>
      </c>
      <c r="B20" s="169" t="s">
        <v>1124</v>
      </c>
      <c r="C20" s="184" t="s">
        <v>1125</v>
      </c>
      <c r="D20" s="170" t="s">
        <v>1117</v>
      </c>
      <c r="E20" s="171">
        <v>25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 t="s">
        <v>122</v>
      </c>
      <c r="S20" s="173" t="s">
        <v>178</v>
      </c>
      <c r="T20" s="174" t="s">
        <v>172</v>
      </c>
      <c r="U20" s="157">
        <v>0</v>
      </c>
      <c r="V20" s="157">
        <f>ROUND(E20*U20,2)</f>
        <v>0</v>
      </c>
      <c r="W20" s="157"/>
      <c r="X20" s="157" t="s">
        <v>218</v>
      </c>
      <c r="Y20" s="157" t="s">
        <v>174</v>
      </c>
      <c r="Z20" s="147"/>
      <c r="AA20" s="147"/>
      <c r="AB20" s="147"/>
      <c r="AC20" s="147"/>
      <c r="AD20" s="147"/>
      <c r="AE20" s="147"/>
      <c r="AF20" s="147"/>
      <c r="AG20" s="147" t="s">
        <v>219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5" t="s">
        <v>1126</v>
      </c>
      <c r="D21" s="158"/>
      <c r="E21" s="159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197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5" t="s">
        <v>1127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197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10</v>
      </c>
      <c r="B23" s="176" t="s">
        <v>1128</v>
      </c>
      <c r="C23" s="183" t="s">
        <v>1129</v>
      </c>
      <c r="D23" s="177" t="s">
        <v>1117</v>
      </c>
      <c r="E23" s="178">
        <v>210</v>
      </c>
      <c r="F23" s="179"/>
      <c r="G23" s="180">
        <f t="shared" ref="G23:G54" si="0">ROUND(E23*F23,2)</f>
        <v>0</v>
      </c>
      <c r="H23" s="179"/>
      <c r="I23" s="180">
        <f t="shared" ref="I23:I54" si="1">ROUND(E23*H23,2)</f>
        <v>0</v>
      </c>
      <c r="J23" s="179"/>
      <c r="K23" s="180">
        <f t="shared" ref="K23:K54" si="2">ROUND(E23*J23,2)</f>
        <v>0</v>
      </c>
      <c r="L23" s="180">
        <v>21</v>
      </c>
      <c r="M23" s="180">
        <f t="shared" ref="M23:M54" si="3">G23*(1+L23/100)</f>
        <v>0</v>
      </c>
      <c r="N23" s="178">
        <v>0</v>
      </c>
      <c r="O23" s="178">
        <f t="shared" ref="O23:O54" si="4">ROUND(E23*N23,2)</f>
        <v>0</v>
      </c>
      <c r="P23" s="178">
        <v>0</v>
      </c>
      <c r="Q23" s="178">
        <f t="shared" ref="Q23:Q54" si="5">ROUND(E23*P23,2)</f>
        <v>0</v>
      </c>
      <c r="R23" s="180" t="s">
        <v>122</v>
      </c>
      <c r="S23" s="180" t="s">
        <v>178</v>
      </c>
      <c r="T23" s="181" t="s">
        <v>172</v>
      </c>
      <c r="U23" s="157">
        <v>0</v>
      </c>
      <c r="V23" s="157">
        <f t="shared" ref="V23:V54" si="6">ROUND(E23*U23,2)</f>
        <v>0</v>
      </c>
      <c r="W23" s="157"/>
      <c r="X23" s="157" t="s">
        <v>218</v>
      </c>
      <c r="Y23" s="157" t="s">
        <v>174</v>
      </c>
      <c r="Z23" s="147"/>
      <c r="AA23" s="147"/>
      <c r="AB23" s="147"/>
      <c r="AC23" s="147"/>
      <c r="AD23" s="147"/>
      <c r="AE23" s="147"/>
      <c r="AF23" s="147"/>
      <c r="AG23" s="147" t="s">
        <v>219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11</v>
      </c>
      <c r="B24" s="176" t="s">
        <v>1130</v>
      </c>
      <c r="C24" s="183" t="s">
        <v>1131</v>
      </c>
      <c r="D24" s="177" t="s">
        <v>1117</v>
      </c>
      <c r="E24" s="178">
        <v>60</v>
      </c>
      <c r="F24" s="179"/>
      <c r="G24" s="180">
        <f t="shared" si="0"/>
        <v>0</v>
      </c>
      <c r="H24" s="179"/>
      <c r="I24" s="180">
        <f t="shared" si="1"/>
        <v>0</v>
      </c>
      <c r="J24" s="179"/>
      <c r="K24" s="180">
        <f t="shared" si="2"/>
        <v>0</v>
      </c>
      <c r="L24" s="180">
        <v>21</v>
      </c>
      <c r="M24" s="180">
        <f t="shared" si="3"/>
        <v>0</v>
      </c>
      <c r="N24" s="178">
        <v>0</v>
      </c>
      <c r="O24" s="178">
        <f t="shared" si="4"/>
        <v>0</v>
      </c>
      <c r="P24" s="178">
        <v>0</v>
      </c>
      <c r="Q24" s="178">
        <f t="shared" si="5"/>
        <v>0</v>
      </c>
      <c r="R24" s="180" t="s">
        <v>122</v>
      </c>
      <c r="S24" s="180" t="s">
        <v>178</v>
      </c>
      <c r="T24" s="181" t="s">
        <v>172</v>
      </c>
      <c r="U24" s="157">
        <v>0</v>
      </c>
      <c r="V24" s="157">
        <f t="shared" si="6"/>
        <v>0</v>
      </c>
      <c r="W24" s="157"/>
      <c r="X24" s="157" t="s">
        <v>218</v>
      </c>
      <c r="Y24" s="157" t="s">
        <v>174</v>
      </c>
      <c r="Z24" s="147"/>
      <c r="AA24" s="147"/>
      <c r="AB24" s="147"/>
      <c r="AC24" s="147"/>
      <c r="AD24" s="147"/>
      <c r="AE24" s="147"/>
      <c r="AF24" s="147"/>
      <c r="AG24" s="147" t="s">
        <v>219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12</v>
      </c>
      <c r="B25" s="176" t="s">
        <v>1132</v>
      </c>
      <c r="C25" s="183" t="s">
        <v>1133</v>
      </c>
      <c r="D25" s="177" t="s">
        <v>1117</v>
      </c>
      <c r="E25" s="178">
        <v>14</v>
      </c>
      <c r="F25" s="179"/>
      <c r="G25" s="180">
        <f t="shared" si="0"/>
        <v>0</v>
      </c>
      <c r="H25" s="179"/>
      <c r="I25" s="180">
        <f t="shared" si="1"/>
        <v>0</v>
      </c>
      <c r="J25" s="179"/>
      <c r="K25" s="180">
        <f t="shared" si="2"/>
        <v>0</v>
      </c>
      <c r="L25" s="180">
        <v>21</v>
      </c>
      <c r="M25" s="180">
        <f t="shared" si="3"/>
        <v>0</v>
      </c>
      <c r="N25" s="178">
        <v>0</v>
      </c>
      <c r="O25" s="178">
        <f t="shared" si="4"/>
        <v>0</v>
      </c>
      <c r="P25" s="178">
        <v>0</v>
      </c>
      <c r="Q25" s="178">
        <f t="shared" si="5"/>
        <v>0</v>
      </c>
      <c r="R25" s="180" t="s">
        <v>122</v>
      </c>
      <c r="S25" s="180" t="s">
        <v>178</v>
      </c>
      <c r="T25" s="181" t="s">
        <v>172</v>
      </c>
      <c r="U25" s="157">
        <v>0</v>
      </c>
      <c r="V25" s="157">
        <f t="shared" si="6"/>
        <v>0</v>
      </c>
      <c r="W25" s="157"/>
      <c r="X25" s="157" t="s">
        <v>218</v>
      </c>
      <c r="Y25" s="157" t="s">
        <v>174</v>
      </c>
      <c r="Z25" s="147"/>
      <c r="AA25" s="147"/>
      <c r="AB25" s="147"/>
      <c r="AC25" s="147"/>
      <c r="AD25" s="147"/>
      <c r="AE25" s="147"/>
      <c r="AF25" s="147"/>
      <c r="AG25" s="147" t="s">
        <v>219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5">
        <v>13</v>
      </c>
      <c r="B26" s="176" t="s">
        <v>1134</v>
      </c>
      <c r="C26" s="183" t="s">
        <v>1135</v>
      </c>
      <c r="D26" s="177" t="s">
        <v>1136</v>
      </c>
      <c r="E26" s="178">
        <v>18</v>
      </c>
      <c r="F26" s="179"/>
      <c r="G26" s="180">
        <f t="shared" si="0"/>
        <v>0</v>
      </c>
      <c r="H26" s="179"/>
      <c r="I26" s="180">
        <f t="shared" si="1"/>
        <v>0</v>
      </c>
      <c r="J26" s="179"/>
      <c r="K26" s="180">
        <f t="shared" si="2"/>
        <v>0</v>
      </c>
      <c r="L26" s="180">
        <v>21</v>
      </c>
      <c r="M26" s="180">
        <f t="shared" si="3"/>
        <v>0</v>
      </c>
      <c r="N26" s="178">
        <v>1.0499999999999999E-3</v>
      </c>
      <c r="O26" s="178">
        <f t="shared" si="4"/>
        <v>0.02</v>
      </c>
      <c r="P26" s="178">
        <v>0</v>
      </c>
      <c r="Q26" s="178">
        <f t="shared" si="5"/>
        <v>0</v>
      </c>
      <c r="R26" s="180" t="s">
        <v>122</v>
      </c>
      <c r="S26" s="180" t="s">
        <v>1137</v>
      </c>
      <c r="T26" s="181" t="s">
        <v>172</v>
      </c>
      <c r="U26" s="157">
        <v>0</v>
      </c>
      <c r="V26" s="157">
        <f t="shared" si="6"/>
        <v>0</v>
      </c>
      <c r="W26" s="157"/>
      <c r="X26" s="157" t="s">
        <v>218</v>
      </c>
      <c r="Y26" s="157" t="s">
        <v>174</v>
      </c>
      <c r="Z26" s="147"/>
      <c r="AA26" s="147"/>
      <c r="AB26" s="147"/>
      <c r="AC26" s="147"/>
      <c r="AD26" s="147"/>
      <c r="AE26" s="147"/>
      <c r="AF26" s="147"/>
      <c r="AG26" s="147" t="s">
        <v>219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14</v>
      </c>
      <c r="B27" s="176" t="s">
        <v>1138</v>
      </c>
      <c r="C27" s="183" t="s">
        <v>1139</v>
      </c>
      <c r="D27" s="177" t="s">
        <v>1136</v>
      </c>
      <c r="E27" s="178">
        <v>6</v>
      </c>
      <c r="F27" s="179"/>
      <c r="G27" s="180">
        <f t="shared" si="0"/>
        <v>0</v>
      </c>
      <c r="H27" s="179"/>
      <c r="I27" s="180">
        <f t="shared" si="1"/>
        <v>0</v>
      </c>
      <c r="J27" s="179"/>
      <c r="K27" s="180">
        <f t="shared" si="2"/>
        <v>0</v>
      </c>
      <c r="L27" s="180">
        <v>21</v>
      </c>
      <c r="M27" s="180">
        <f t="shared" si="3"/>
        <v>0</v>
      </c>
      <c r="N27" s="178">
        <v>0</v>
      </c>
      <c r="O27" s="178">
        <f t="shared" si="4"/>
        <v>0</v>
      </c>
      <c r="P27" s="178">
        <v>0</v>
      </c>
      <c r="Q27" s="178">
        <f t="shared" si="5"/>
        <v>0</v>
      </c>
      <c r="R27" s="180" t="s">
        <v>122</v>
      </c>
      <c r="S27" s="180" t="s">
        <v>178</v>
      </c>
      <c r="T27" s="181" t="s">
        <v>172</v>
      </c>
      <c r="U27" s="157">
        <v>0</v>
      </c>
      <c r="V27" s="157">
        <f t="shared" si="6"/>
        <v>0</v>
      </c>
      <c r="W27" s="157"/>
      <c r="X27" s="157" t="s">
        <v>218</v>
      </c>
      <c r="Y27" s="157" t="s">
        <v>174</v>
      </c>
      <c r="Z27" s="147"/>
      <c r="AA27" s="147"/>
      <c r="AB27" s="147"/>
      <c r="AC27" s="147"/>
      <c r="AD27" s="147"/>
      <c r="AE27" s="147"/>
      <c r="AF27" s="147"/>
      <c r="AG27" s="147" t="s">
        <v>219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5">
        <v>15</v>
      </c>
      <c r="B28" s="176" t="s">
        <v>1140</v>
      </c>
      <c r="C28" s="183" t="s">
        <v>1141</v>
      </c>
      <c r="D28" s="177" t="s">
        <v>1136</v>
      </c>
      <c r="E28" s="178">
        <v>84</v>
      </c>
      <c r="F28" s="179"/>
      <c r="G28" s="180">
        <f t="shared" si="0"/>
        <v>0</v>
      </c>
      <c r="H28" s="179"/>
      <c r="I28" s="180">
        <f t="shared" si="1"/>
        <v>0</v>
      </c>
      <c r="J28" s="179"/>
      <c r="K28" s="180">
        <f t="shared" si="2"/>
        <v>0</v>
      </c>
      <c r="L28" s="180">
        <v>21</v>
      </c>
      <c r="M28" s="180">
        <f t="shared" si="3"/>
        <v>0</v>
      </c>
      <c r="N28" s="178">
        <v>0</v>
      </c>
      <c r="O28" s="178">
        <f t="shared" si="4"/>
        <v>0</v>
      </c>
      <c r="P28" s="178">
        <v>0</v>
      </c>
      <c r="Q28" s="178">
        <f t="shared" si="5"/>
        <v>0</v>
      </c>
      <c r="R28" s="180" t="s">
        <v>122</v>
      </c>
      <c r="S28" s="180" t="s">
        <v>178</v>
      </c>
      <c r="T28" s="181" t="s">
        <v>172</v>
      </c>
      <c r="U28" s="157">
        <v>0</v>
      </c>
      <c r="V28" s="157">
        <f t="shared" si="6"/>
        <v>0</v>
      </c>
      <c r="W28" s="157"/>
      <c r="X28" s="157" t="s">
        <v>218</v>
      </c>
      <c r="Y28" s="157" t="s">
        <v>174</v>
      </c>
      <c r="Z28" s="147"/>
      <c r="AA28" s="147"/>
      <c r="AB28" s="147"/>
      <c r="AC28" s="147"/>
      <c r="AD28" s="147"/>
      <c r="AE28" s="147"/>
      <c r="AF28" s="147"/>
      <c r="AG28" s="147" t="s">
        <v>219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5">
        <v>16</v>
      </c>
      <c r="B29" s="176" t="s">
        <v>1142</v>
      </c>
      <c r="C29" s="183" t="s">
        <v>1143</v>
      </c>
      <c r="D29" s="177" t="s">
        <v>1136</v>
      </c>
      <c r="E29" s="178">
        <v>28</v>
      </c>
      <c r="F29" s="179"/>
      <c r="G29" s="180">
        <f t="shared" si="0"/>
        <v>0</v>
      </c>
      <c r="H29" s="179"/>
      <c r="I29" s="180">
        <f t="shared" si="1"/>
        <v>0</v>
      </c>
      <c r="J29" s="179"/>
      <c r="K29" s="180">
        <f t="shared" si="2"/>
        <v>0</v>
      </c>
      <c r="L29" s="180">
        <v>21</v>
      </c>
      <c r="M29" s="180">
        <f t="shared" si="3"/>
        <v>0</v>
      </c>
      <c r="N29" s="178">
        <v>0</v>
      </c>
      <c r="O29" s="178">
        <f t="shared" si="4"/>
        <v>0</v>
      </c>
      <c r="P29" s="178">
        <v>0</v>
      </c>
      <c r="Q29" s="178">
        <f t="shared" si="5"/>
        <v>0</v>
      </c>
      <c r="R29" s="180" t="s">
        <v>122</v>
      </c>
      <c r="S29" s="180" t="s">
        <v>178</v>
      </c>
      <c r="T29" s="181" t="s">
        <v>172</v>
      </c>
      <c r="U29" s="157">
        <v>0</v>
      </c>
      <c r="V29" s="157">
        <f t="shared" si="6"/>
        <v>0</v>
      </c>
      <c r="W29" s="157"/>
      <c r="X29" s="157" t="s">
        <v>218</v>
      </c>
      <c r="Y29" s="157" t="s">
        <v>174</v>
      </c>
      <c r="Z29" s="147"/>
      <c r="AA29" s="147"/>
      <c r="AB29" s="147"/>
      <c r="AC29" s="147"/>
      <c r="AD29" s="147"/>
      <c r="AE29" s="147"/>
      <c r="AF29" s="147"/>
      <c r="AG29" s="147" t="s">
        <v>219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5">
        <v>17</v>
      </c>
      <c r="B30" s="176" t="s">
        <v>1144</v>
      </c>
      <c r="C30" s="183" t="s">
        <v>1145</v>
      </c>
      <c r="D30" s="177" t="s">
        <v>1136</v>
      </c>
      <c r="E30" s="178">
        <v>36</v>
      </c>
      <c r="F30" s="179"/>
      <c r="G30" s="180">
        <f t="shared" si="0"/>
        <v>0</v>
      </c>
      <c r="H30" s="179"/>
      <c r="I30" s="180">
        <f t="shared" si="1"/>
        <v>0</v>
      </c>
      <c r="J30" s="179"/>
      <c r="K30" s="180">
        <f t="shared" si="2"/>
        <v>0</v>
      </c>
      <c r="L30" s="180">
        <v>21</v>
      </c>
      <c r="M30" s="180">
        <f t="shared" si="3"/>
        <v>0</v>
      </c>
      <c r="N30" s="178">
        <v>0</v>
      </c>
      <c r="O30" s="178">
        <f t="shared" si="4"/>
        <v>0</v>
      </c>
      <c r="P30" s="178">
        <v>0</v>
      </c>
      <c r="Q30" s="178">
        <f t="shared" si="5"/>
        <v>0</v>
      </c>
      <c r="R30" s="180" t="s">
        <v>122</v>
      </c>
      <c r="S30" s="180" t="s">
        <v>178</v>
      </c>
      <c r="T30" s="181" t="s">
        <v>172</v>
      </c>
      <c r="U30" s="157">
        <v>0</v>
      </c>
      <c r="V30" s="157">
        <f t="shared" si="6"/>
        <v>0</v>
      </c>
      <c r="W30" s="157"/>
      <c r="X30" s="157" t="s">
        <v>218</v>
      </c>
      <c r="Y30" s="157" t="s">
        <v>174</v>
      </c>
      <c r="Z30" s="147"/>
      <c r="AA30" s="147"/>
      <c r="AB30" s="147"/>
      <c r="AC30" s="147"/>
      <c r="AD30" s="147"/>
      <c r="AE30" s="147"/>
      <c r="AF30" s="147"/>
      <c r="AG30" s="147" t="s">
        <v>219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5">
        <v>18</v>
      </c>
      <c r="B31" s="176" t="s">
        <v>1146</v>
      </c>
      <c r="C31" s="183" t="s">
        <v>1147</v>
      </c>
      <c r="D31" s="177" t="s">
        <v>1136</v>
      </c>
      <c r="E31" s="178">
        <v>4</v>
      </c>
      <c r="F31" s="179"/>
      <c r="G31" s="180">
        <f t="shared" si="0"/>
        <v>0</v>
      </c>
      <c r="H31" s="179"/>
      <c r="I31" s="180">
        <f t="shared" si="1"/>
        <v>0</v>
      </c>
      <c r="J31" s="179"/>
      <c r="K31" s="180">
        <f t="shared" si="2"/>
        <v>0</v>
      </c>
      <c r="L31" s="180">
        <v>21</v>
      </c>
      <c r="M31" s="180">
        <f t="shared" si="3"/>
        <v>0</v>
      </c>
      <c r="N31" s="178">
        <v>0</v>
      </c>
      <c r="O31" s="178">
        <f t="shared" si="4"/>
        <v>0</v>
      </c>
      <c r="P31" s="178">
        <v>0</v>
      </c>
      <c r="Q31" s="178">
        <f t="shared" si="5"/>
        <v>0</v>
      </c>
      <c r="R31" s="180" t="s">
        <v>122</v>
      </c>
      <c r="S31" s="180" t="s">
        <v>178</v>
      </c>
      <c r="T31" s="181" t="s">
        <v>172</v>
      </c>
      <c r="U31" s="157">
        <v>0</v>
      </c>
      <c r="V31" s="157">
        <f t="shared" si="6"/>
        <v>0</v>
      </c>
      <c r="W31" s="157"/>
      <c r="X31" s="157" t="s">
        <v>218</v>
      </c>
      <c r="Y31" s="157" t="s">
        <v>174</v>
      </c>
      <c r="Z31" s="147"/>
      <c r="AA31" s="147"/>
      <c r="AB31" s="147"/>
      <c r="AC31" s="147"/>
      <c r="AD31" s="147"/>
      <c r="AE31" s="147"/>
      <c r="AF31" s="147"/>
      <c r="AG31" s="147" t="s">
        <v>219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5">
        <v>19</v>
      </c>
      <c r="B32" s="176" t="s">
        <v>1148</v>
      </c>
      <c r="C32" s="183" t="s">
        <v>1149</v>
      </c>
      <c r="D32" s="177" t="s">
        <v>1136</v>
      </c>
      <c r="E32" s="178">
        <v>8</v>
      </c>
      <c r="F32" s="179"/>
      <c r="G32" s="180">
        <f t="shared" si="0"/>
        <v>0</v>
      </c>
      <c r="H32" s="179"/>
      <c r="I32" s="180">
        <f t="shared" si="1"/>
        <v>0</v>
      </c>
      <c r="J32" s="179"/>
      <c r="K32" s="180">
        <f t="shared" si="2"/>
        <v>0</v>
      </c>
      <c r="L32" s="180">
        <v>21</v>
      </c>
      <c r="M32" s="180">
        <f t="shared" si="3"/>
        <v>0</v>
      </c>
      <c r="N32" s="178">
        <v>0</v>
      </c>
      <c r="O32" s="178">
        <f t="shared" si="4"/>
        <v>0</v>
      </c>
      <c r="P32" s="178">
        <v>0</v>
      </c>
      <c r="Q32" s="178">
        <f t="shared" si="5"/>
        <v>0</v>
      </c>
      <c r="R32" s="180" t="s">
        <v>122</v>
      </c>
      <c r="S32" s="180" t="s">
        <v>178</v>
      </c>
      <c r="T32" s="181" t="s">
        <v>172</v>
      </c>
      <c r="U32" s="157">
        <v>0</v>
      </c>
      <c r="V32" s="157">
        <f t="shared" si="6"/>
        <v>0</v>
      </c>
      <c r="W32" s="157"/>
      <c r="X32" s="157" t="s">
        <v>218</v>
      </c>
      <c r="Y32" s="157" t="s">
        <v>174</v>
      </c>
      <c r="Z32" s="147"/>
      <c r="AA32" s="147"/>
      <c r="AB32" s="147"/>
      <c r="AC32" s="147"/>
      <c r="AD32" s="147"/>
      <c r="AE32" s="147"/>
      <c r="AF32" s="147"/>
      <c r="AG32" s="147" t="s">
        <v>219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5">
        <v>20</v>
      </c>
      <c r="B33" s="176" t="s">
        <v>1150</v>
      </c>
      <c r="C33" s="183" t="s">
        <v>1151</v>
      </c>
      <c r="D33" s="177" t="s">
        <v>1136</v>
      </c>
      <c r="E33" s="178">
        <v>5</v>
      </c>
      <c r="F33" s="179"/>
      <c r="G33" s="180">
        <f t="shared" si="0"/>
        <v>0</v>
      </c>
      <c r="H33" s="179"/>
      <c r="I33" s="180">
        <f t="shared" si="1"/>
        <v>0</v>
      </c>
      <c r="J33" s="179"/>
      <c r="K33" s="180">
        <f t="shared" si="2"/>
        <v>0</v>
      </c>
      <c r="L33" s="180">
        <v>21</v>
      </c>
      <c r="M33" s="180">
        <f t="shared" si="3"/>
        <v>0</v>
      </c>
      <c r="N33" s="178">
        <v>0</v>
      </c>
      <c r="O33" s="178">
        <f t="shared" si="4"/>
        <v>0</v>
      </c>
      <c r="P33" s="178">
        <v>0</v>
      </c>
      <c r="Q33" s="178">
        <f t="shared" si="5"/>
        <v>0</v>
      </c>
      <c r="R33" s="180" t="s">
        <v>122</v>
      </c>
      <c r="S33" s="180" t="s">
        <v>178</v>
      </c>
      <c r="T33" s="181" t="s">
        <v>172</v>
      </c>
      <c r="U33" s="157">
        <v>0</v>
      </c>
      <c r="V33" s="157">
        <f t="shared" si="6"/>
        <v>0</v>
      </c>
      <c r="W33" s="157"/>
      <c r="X33" s="157" t="s">
        <v>218</v>
      </c>
      <c r="Y33" s="157" t="s">
        <v>174</v>
      </c>
      <c r="Z33" s="147"/>
      <c r="AA33" s="147"/>
      <c r="AB33" s="147"/>
      <c r="AC33" s="147"/>
      <c r="AD33" s="147"/>
      <c r="AE33" s="147"/>
      <c r="AF33" s="147"/>
      <c r="AG33" s="147" t="s">
        <v>219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5">
        <v>21</v>
      </c>
      <c r="B34" s="176" t="s">
        <v>1152</v>
      </c>
      <c r="C34" s="183" t="s">
        <v>1153</v>
      </c>
      <c r="D34" s="177" t="s">
        <v>1136</v>
      </c>
      <c r="E34" s="178">
        <v>5</v>
      </c>
      <c r="F34" s="179"/>
      <c r="G34" s="180">
        <f t="shared" si="0"/>
        <v>0</v>
      </c>
      <c r="H34" s="179"/>
      <c r="I34" s="180">
        <f t="shared" si="1"/>
        <v>0</v>
      </c>
      <c r="J34" s="179"/>
      <c r="K34" s="180">
        <f t="shared" si="2"/>
        <v>0</v>
      </c>
      <c r="L34" s="180">
        <v>21</v>
      </c>
      <c r="M34" s="180">
        <f t="shared" si="3"/>
        <v>0</v>
      </c>
      <c r="N34" s="178">
        <v>0</v>
      </c>
      <c r="O34" s="178">
        <f t="shared" si="4"/>
        <v>0</v>
      </c>
      <c r="P34" s="178">
        <v>0</v>
      </c>
      <c r="Q34" s="178">
        <f t="shared" si="5"/>
        <v>0</v>
      </c>
      <c r="R34" s="180" t="s">
        <v>122</v>
      </c>
      <c r="S34" s="180" t="s">
        <v>178</v>
      </c>
      <c r="T34" s="181" t="s">
        <v>172</v>
      </c>
      <c r="U34" s="157">
        <v>0</v>
      </c>
      <c r="V34" s="157">
        <f t="shared" si="6"/>
        <v>0</v>
      </c>
      <c r="W34" s="157"/>
      <c r="X34" s="157" t="s">
        <v>218</v>
      </c>
      <c r="Y34" s="157" t="s">
        <v>174</v>
      </c>
      <c r="Z34" s="147"/>
      <c r="AA34" s="147"/>
      <c r="AB34" s="147"/>
      <c r="AC34" s="147"/>
      <c r="AD34" s="147"/>
      <c r="AE34" s="147"/>
      <c r="AF34" s="147"/>
      <c r="AG34" s="147" t="s">
        <v>219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5">
        <v>22</v>
      </c>
      <c r="B35" s="176" t="s">
        <v>1154</v>
      </c>
      <c r="C35" s="183" t="s">
        <v>1155</v>
      </c>
      <c r="D35" s="177" t="s">
        <v>1136</v>
      </c>
      <c r="E35" s="178">
        <v>1</v>
      </c>
      <c r="F35" s="179"/>
      <c r="G35" s="180">
        <f t="shared" si="0"/>
        <v>0</v>
      </c>
      <c r="H35" s="179"/>
      <c r="I35" s="180">
        <f t="shared" si="1"/>
        <v>0</v>
      </c>
      <c r="J35" s="179"/>
      <c r="K35" s="180">
        <f t="shared" si="2"/>
        <v>0</v>
      </c>
      <c r="L35" s="180">
        <v>21</v>
      </c>
      <c r="M35" s="180">
        <f t="shared" si="3"/>
        <v>0</v>
      </c>
      <c r="N35" s="178">
        <v>0</v>
      </c>
      <c r="O35" s="178">
        <f t="shared" si="4"/>
        <v>0</v>
      </c>
      <c r="P35" s="178">
        <v>0</v>
      </c>
      <c r="Q35" s="178">
        <f t="shared" si="5"/>
        <v>0</v>
      </c>
      <c r="R35" s="180" t="s">
        <v>122</v>
      </c>
      <c r="S35" s="180" t="s">
        <v>178</v>
      </c>
      <c r="T35" s="181" t="s">
        <v>172</v>
      </c>
      <c r="U35" s="157">
        <v>0</v>
      </c>
      <c r="V35" s="157">
        <f t="shared" si="6"/>
        <v>0</v>
      </c>
      <c r="W35" s="157"/>
      <c r="X35" s="157" t="s">
        <v>218</v>
      </c>
      <c r="Y35" s="157" t="s">
        <v>174</v>
      </c>
      <c r="Z35" s="147"/>
      <c r="AA35" s="147"/>
      <c r="AB35" s="147"/>
      <c r="AC35" s="147"/>
      <c r="AD35" s="147"/>
      <c r="AE35" s="147"/>
      <c r="AF35" s="147"/>
      <c r="AG35" s="147" t="s">
        <v>219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5">
        <v>23</v>
      </c>
      <c r="B36" s="176" t="s">
        <v>1156</v>
      </c>
      <c r="C36" s="183" t="s">
        <v>1157</v>
      </c>
      <c r="D36" s="177" t="s">
        <v>1136</v>
      </c>
      <c r="E36" s="178">
        <v>2</v>
      </c>
      <c r="F36" s="179"/>
      <c r="G36" s="180">
        <f t="shared" si="0"/>
        <v>0</v>
      </c>
      <c r="H36" s="179"/>
      <c r="I36" s="180">
        <f t="shared" si="1"/>
        <v>0</v>
      </c>
      <c r="J36" s="179"/>
      <c r="K36" s="180">
        <f t="shared" si="2"/>
        <v>0</v>
      </c>
      <c r="L36" s="180">
        <v>21</v>
      </c>
      <c r="M36" s="180">
        <f t="shared" si="3"/>
        <v>0</v>
      </c>
      <c r="N36" s="178">
        <v>0</v>
      </c>
      <c r="O36" s="178">
        <f t="shared" si="4"/>
        <v>0</v>
      </c>
      <c r="P36" s="178">
        <v>0</v>
      </c>
      <c r="Q36" s="178">
        <f t="shared" si="5"/>
        <v>0</v>
      </c>
      <c r="R36" s="180" t="s">
        <v>122</v>
      </c>
      <c r="S36" s="180" t="s">
        <v>178</v>
      </c>
      <c r="T36" s="181" t="s">
        <v>172</v>
      </c>
      <c r="U36" s="157">
        <v>0</v>
      </c>
      <c r="V36" s="157">
        <f t="shared" si="6"/>
        <v>0</v>
      </c>
      <c r="W36" s="157"/>
      <c r="X36" s="157" t="s">
        <v>218</v>
      </c>
      <c r="Y36" s="157" t="s">
        <v>174</v>
      </c>
      <c r="Z36" s="147"/>
      <c r="AA36" s="147"/>
      <c r="AB36" s="147"/>
      <c r="AC36" s="147"/>
      <c r="AD36" s="147"/>
      <c r="AE36" s="147"/>
      <c r="AF36" s="147"/>
      <c r="AG36" s="147" t="s">
        <v>219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24</v>
      </c>
      <c r="B37" s="176" t="s">
        <v>1158</v>
      </c>
      <c r="C37" s="183" t="s">
        <v>1363</v>
      </c>
      <c r="D37" s="177" t="s">
        <v>1136</v>
      </c>
      <c r="E37" s="178">
        <v>9</v>
      </c>
      <c r="F37" s="179"/>
      <c r="G37" s="180">
        <f t="shared" si="0"/>
        <v>0</v>
      </c>
      <c r="H37" s="179"/>
      <c r="I37" s="180">
        <f t="shared" si="1"/>
        <v>0</v>
      </c>
      <c r="J37" s="179"/>
      <c r="K37" s="180">
        <f t="shared" si="2"/>
        <v>0</v>
      </c>
      <c r="L37" s="180">
        <v>21</v>
      </c>
      <c r="M37" s="180">
        <f t="shared" si="3"/>
        <v>0</v>
      </c>
      <c r="N37" s="178">
        <v>0</v>
      </c>
      <c r="O37" s="178">
        <f t="shared" si="4"/>
        <v>0</v>
      </c>
      <c r="P37" s="178">
        <v>0</v>
      </c>
      <c r="Q37" s="178">
        <f t="shared" si="5"/>
        <v>0</v>
      </c>
      <c r="R37" s="180" t="s">
        <v>122</v>
      </c>
      <c r="S37" s="180" t="s">
        <v>178</v>
      </c>
      <c r="T37" s="181" t="s">
        <v>172</v>
      </c>
      <c r="U37" s="157">
        <v>0</v>
      </c>
      <c r="V37" s="157">
        <f t="shared" si="6"/>
        <v>0</v>
      </c>
      <c r="W37" s="157"/>
      <c r="X37" s="157" t="s">
        <v>218</v>
      </c>
      <c r="Y37" s="157" t="s">
        <v>174</v>
      </c>
      <c r="Z37" s="147"/>
      <c r="AA37" s="147"/>
      <c r="AB37" s="147"/>
      <c r="AC37" s="147"/>
      <c r="AD37" s="147"/>
      <c r="AE37" s="147"/>
      <c r="AF37" s="147"/>
      <c r="AG37" s="147" t="s">
        <v>219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25</v>
      </c>
      <c r="B38" s="176" t="s">
        <v>1159</v>
      </c>
      <c r="C38" s="183" t="s">
        <v>1160</v>
      </c>
      <c r="D38" s="177" t="s">
        <v>1136</v>
      </c>
      <c r="E38" s="178">
        <v>6</v>
      </c>
      <c r="F38" s="179"/>
      <c r="G38" s="180">
        <f t="shared" si="0"/>
        <v>0</v>
      </c>
      <c r="H38" s="179"/>
      <c r="I38" s="180">
        <f t="shared" si="1"/>
        <v>0</v>
      </c>
      <c r="J38" s="179"/>
      <c r="K38" s="180">
        <f t="shared" si="2"/>
        <v>0</v>
      </c>
      <c r="L38" s="180">
        <v>21</v>
      </c>
      <c r="M38" s="180">
        <f t="shared" si="3"/>
        <v>0</v>
      </c>
      <c r="N38" s="178">
        <v>0</v>
      </c>
      <c r="O38" s="178">
        <f t="shared" si="4"/>
        <v>0</v>
      </c>
      <c r="P38" s="178">
        <v>0</v>
      </c>
      <c r="Q38" s="178">
        <f t="shared" si="5"/>
        <v>0</v>
      </c>
      <c r="R38" s="180" t="s">
        <v>122</v>
      </c>
      <c r="S38" s="180" t="s">
        <v>178</v>
      </c>
      <c r="T38" s="181" t="s">
        <v>172</v>
      </c>
      <c r="U38" s="157">
        <v>0</v>
      </c>
      <c r="V38" s="157">
        <f t="shared" si="6"/>
        <v>0</v>
      </c>
      <c r="W38" s="157"/>
      <c r="X38" s="157" t="s">
        <v>218</v>
      </c>
      <c r="Y38" s="157" t="s">
        <v>174</v>
      </c>
      <c r="Z38" s="147"/>
      <c r="AA38" s="147"/>
      <c r="AB38" s="147"/>
      <c r="AC38" s="147"/>
      <c r="AD38" s="147"/>
      <c r="AE38" s="147"/>
      <c r="AF38" s="147"/>
      <c r="AG38" s="147" t="s">
        <v>219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5">
        <v>26</v>
      </c>
      <c r="B39" s="176" t="s">
        <v>1161</v>
      </c>
      <c r="C39" s="183" t="s">
        <v>1162</v>
      </c>
      <c r="D39" s="177" t="s">
        <v>1136</v>
      </c>
      <c r="E39" s="178">
        <v>12</v>
      </c>
      <c r="F39" s="179"/>
      <c r="G39" s="180">
        <f t="shared" si="0"/>
        <v>0</v>
      </c>
      <c r="H39" s="179"/>
      <c r="I39" s="180">
        <f t="shared" si="1"/>
        <v>0</v>
      </c>
      <c r="J39" s="179"/>
      <c r="K39" s="180">
        <f t="shared" si="2"/>
        <v>0</v>
      </c>
      <c r="L39" s="180">
        <v>21</v>
      </c>
      <c r="M39" s="180">
        <f t="shared" si="3"/>
        <v>0</v>
      </c>
      <c r="N39" s="178">
        <v>0</v>
      </c>
      <c r="O39" s="178">
        <f t="shared" si="4"/>
        <v>0</v>
      </c>
      <c r="P39" s="178">
        <v>0</v>
      </c>
      <c r="Q39" s="178">
        <f t="shared" si="5"/>
        <v>0</v>
      </c>
      <c r="R39" s="180"/>
      <c r="S39" s="180" t="s">
        <v>1163</v>
      </c>
      <c r="T39" s="181" t="s">
        <v>172</v>
      </c>
      <c r="U39" s="157">
        <v>0</v>
      </c>
      <c r="V39" s="157">
        <f t="shared" si="6"/>
        <v>0</v>
      </c>
      <c r="W39" s="157"/>
      <c r="X39" s="157" t="s">
        <v>218</v>
      </c>
      <c r="Y39" s="157" t="s">
        <v>174</v>
      </c>
      <c r="Z39" s="147"/>
      <c r="AA39" s="147"/>
      <c r="AB39" s="147"/>
      <c r="AC39" s="147"/>
      <c r="AD39" s="147"/>
      <c r="AE39" s="147"/>
      <c r="AF39" s="147"/>
      <c r="AG39" s="147" t="s">
        <v>219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5">
        <v>27</v>
      </c>
      <c r="B40" s="176" t="s">
        <v>1164</v>
      </c>
      <c r="C40" s="183" t="s">
        <v>1165</v>
      </c>
      <c r="D40" s="177" t="s">
        <v>1136</v>
      </c>
      <c r="E40" s="178">
        <v>3</v>
      </c>
      <c r="F40" s="179"/>
      <c r="G40" s="180">
        <f t="shared" si="0"/>
        <v>0</v>
      </c>
      <c r="H40" s="179"/>
      <c r="I40" s="180">
        <f t="shared" si="1"/>
        <v>0</v>
      </c>
      <c r="J40" s="179"/>
      <c r="K40" s="180">
        <f t="shared" si="2"/>
        <v>0</v>
      </c>
      <c r="L40" s="180">
        <v>21</v>
      </c>
      <c r="M40" s="180">
        <f t="shared" si="3"/>
        <v>0</v>
      </c>
      <c r="N40" s="178">
        <v>0</v>
      </c>
      <c r="O40" s="178">
        <f t="shared" si="4"/>
        <v>0</v>
      </c>
      <c r="P40" s="178">
        <v>0</v>
      </c>
      <c r="Q40" s="178">
        <f t="shared" si="5"/>
        <v>0</v>
      </c>
      <c r="R40" s="180" t="s">
        <v>122</v>
      </c>
      <c r="S40" s="180" t="s">
        <v>178</v>
      </c>
      <c r="T40" s="181" t="s">
        <v>172</v>
      </c>
      <c r="U40" s="157">
        <v>0</v>
      </c>
      <c r="V40" s="157">
        <f t="shared" si="6"/>
        <v>0</v>
      </c>
      <c r="W40" s="157"/>
      <c r="X40" s="157" t="s">
        <v>218</v>
      </c>
      <c r="Y40" s="157" t="s">
        <v>174</v>
      </c>
      <c r="Z40" s="147"/>
      <c r="AA40" s="147"/>
      <c r="AB40" s="147"/>
      <c r="AC40" s="147"/>
      <c r="AD40" s="147"/>
      <c r="AE40" s="147"/>
      <c r="AF40" s="147"/>
      <c r="AG40" s="147" t="s">
        <v>219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5">
        <v>28</v>
      </c>
      <c r="B41" s="176" t="s">
        <v>1166</v>
      </c>
      <c r="C41" s="183" t="s">
        <v>1167</v>
      </c>
      <c r="D41" s="177" t="s">
        <v>1136</v>
      </c>
      <c r="E41" s="178">
        <v>3</v>
      </c>
      <c r="F41" s="179"/>
      <c r="G41" s="180">
        <f t="shared" si="0"/>
        <v>0</v>
      </c>
      <c r="H41" s="179"/>
      <c r="I41" s="180">
        <f t="shared" si="1"/>
        <v>0</v>
      </c>
      <c r="J41" s="179"/>
      <c r="K41" s="180">
        <f t="shared" si="2"/>
        <v>0</v>
      </c>
      <c r="L41" s="180">
        <v>21</v>
      </c>
      <c r="M41" s="180">
        <f t="shared" si="3"/>
        <v>0</v>
      </c>
      <c r="N41" s="178">
        <v>0</v>
      </c>
      <c r="O41" s="178">
        <f t="shared" si="4"/>
        <v>0</v>
      </c>
      <c r="P41" s="178">
        <v>0</v>
      </c>
      <c r="Q41" s="178">
        <f t="shared" si="5"/>
        <v>0</v>
      </c>
      <c r="R41" s="180" t="s">
        <v>122</v>
      </c>
      <c r="S41" s="180" t="s">
        <v>178</v>
      </c>
      <c r="T41" s="181" t="s">
        <v>172</v>
      </c>
      <c r="U41" s="157">
        <v>0</v>
      </c>
      <c r="V41" s="157">
        <f t="shared" si="6"/>
        <v>0</v>
      </c>
      <c r="W41" s="157"/>
      <c r="X41" s="157" t="s">
        <v>218</v>
      </c>
      <c r="Y41" s="157" t="s">
        <v>174</v>
      </c>
      <c r="Z41" s="147"/>
      <c r="AA41" s="147"/>
      <c r="AB41" s="147"/>
      <c r="AC41" s="147"/>
      <c r="AD41" s="147"/>
      <c r="AE41" s="147"/>
      <c r="AF41" s="147"/>
      <c r="AG41" s="147" t="s">
        <v>219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29</v>
      </c>
      <c r="B42" s="176" t="s">
        <v>1168</v>
      </c>
      <c r="C42" s="183" t="s">
        <v>1364</v>
      </c>
      <c r="D42" s="177" t="s">
        <v>1136</v>
      </c>
      <c r="E42" s="178">
        <v>1</v>
      </c>
      <c r="F42" s="179"/>
      <c r="G42" s="180">
        <f t="shared" si="0"/>
        <v>0</v>
      </c>
      <c r="H42" s="179"/>
      <c r="I42" s="180">
        <f t="shared" si="1"/>
        <v>0</v>
      </c>
      <c r="J42" s="179"/>
      <c r="K42" s="180">
        <f t="shared" si="2"/>
        <v>0</v>
      </c>
      <c r="L42" s="180">
        <v>21</v>
      </c>
      <c r="M42" s="180">
        <f t="shared" si="3"/>
        <v>0</v>
      </c>
      <c r="N42" s="178">
        <v>0</v>
      </c>
      <c r="O42" s="178">
        <f t="shared" si="4"/>
        <v>0</v>
      </c>
      <c r="P42" s="178">
        <v>0</v>
      </c>
      <c r="Q42" s="178">
        <f t="shared" si="5"/>
        <v>0</v>
      </c>
      <c r="R42" s="180" t="s">
        <v>122</v>
      </c>
      <c r="S42" s="180" t="s">
        <v>178</v>
      </c>
      <c r="T42" s="181" t="s">
        <v>172</v>
      </c>
      <c r="U42" s="157">
        <v>0</v>
      </c>
      <c r="V42" s="157">
        <f t="shared" si="6"/>
        <v>0</v>
      </c>
      <c r="W42" s="157"/>
      <c r="X42" s="157" t="s">
        <v>218</v>
      </c>
      <c r="Y42" s="157" t="s">
        <v>174</v>
      </c>
      <c r="Z42" s="147"/>
      <c r="AA42" s="147"/>
      <c r="AB42" s="147"/>
      <c r="AC42" s="147"/>
      <c r="AD42" s="147"/>
      <c r="AE42" s="147"/>
      <c r="AF42" s="147"/>
      <c r="AG42" s="147" t="s">
        <v>219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30</v>
      </c>
      <c r="B43" s="176" t="s">
        <v>1169</v>
      </c>
      <c r="C43" s="183" t="s">
        <v>1365</v>
      </c>
      <c r="D43" s="177" t="s">
        <v>1136</v>
      </c>
      <c r="E43" s="178">
        <v>1</v>
      </c>
      <c r="F43" s="179"/>
      <c r="G43" s="180">
        <f t="shared" si="0"/>
        <v>0</v>
      </c>
      <c r="H43" s="179"/>
      <c r="I43" s="180">
        <f t="shared" si="1"/>
        <v>0</v>
      </c>
      <c r="J43" s="179"/>
      <c r="K43" s="180">
        <f t="shared" si="2"/>
        <v>0</v>
      </c>
      <c r="L43" s="180">
        <v>21</v>
      </c>
      <c r="M43" s="180">
        <f t="shared" si="3"/>
        <v>0</v>
      </c>
      <c r="N43" s="178">
        <v>0</v>
      </c>
      <c r="O43" s="178">
        <f t="shared" si="4"/>
        <v>0</v>
      </c>
      <c r="P43" s="178">
        <v>0</v>
      </c>
      <c r="Q43" s="178">
        <f t="shared" si="5"/>
        <v>0</v>
      </c>
      <c r="R43" s="180" t="s">
        <v>122</v>
      </c>
      <c r="S43" s="180" t="s">
        <v>591</v>
      </c>
      <c r="T43" s="181" t="s">
        <v>172</v>
      </c>
      <c r="U43" s="157">
        <v>0</v>
      </c>
      <c r="V43" s="157">
        <f t="shared" si="6"/>
        <v>0</v>
      </c>
      <c r="W43" s="157"/>
      <c r="X43" s="157" t="s">
        <v>218</v>
      </c>
      <c r="Y43" s="157" t="s">
        <v>174</v>
      </c>
      <c r="Z43" s="147"/>
      <c r="AA43" s="147"/>
      <c r="AB43" s="147"/>
      <c r="AC43" s="147"/>
      <c r="AD43" s="147"/>
      <c r="AE43" s="147"/>
      <c r="AF43" s="147"/>
      <c r="AG43" s="147" t="s">
        <v>219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5">
        <v>31</v>
      </c>
      <c r="B44" s="176" t="s">
        <v>1170</v>
      </c>
      <c r="C44" s="183" t="s">
        <v>1366</v>
      </c>
      <c r="D44" s="177" t="s">
        <v>1136</v>
      </c>
      <c r="E44" s="178">
        <v>1</v>
      </c>
      <c r="F44" s="179"/>
      <c r="G44" s="180">
        <f t="shared" si="0"/>
        <v>0</v>
      </c>
      <c r="H44" s="179"/>
      <c r="I44" s="180">
        <f t="shared" si="1"/>
        <v>0</v>
      </c>
      <c r="J44" s="179"/>
      <c r="K44" s="180">
        <f t="shared" si="2"/>
        <v>0</v>
      </c>
      <c r="L44" s="180">
        <v>21</v>
      </c>
      <c r="M44" s="180">
        <f t="shared" si="3"/>
        <v>0</v>
      </c>
      <c r="N44" s="178">
        <v>0</v>
      </c>
      <c r="O44" s="178">
        <f t="shared" si="4"/>
        <v>0</v>
      </c>
      <c r="P44" s="178">
        <v>0</v>
      </c>
      <c r="Q44" s="178">
        <f t="shared" si="5"/>
        <v>0</v>
      </c>
      <c r="R44" s="180"/>
      <c r="S44" s="180" t="s">
        <v>1171</v>
      </c>
      <c r="T44" s="181" t="s">
        <v>172</v>
      </c>
      <c r="U44" s="157">
        <v>0</v>
      </c>
      <c r="V44" s="157">
        <f t="shared" si="6"/>
        <v>0</v>
      </c>
      <c r="W44" s="157"/>
      <c r="X44" s="157" t="s">
        <v>218</v>
      </c>
      <c r="Y44" s="157" t="s">
        <v>174</v>
      </c>
      <c r="Z44" s="147"/>
      <c r="AA44" s="147"/>
      <c r="AB44" s="147"/>
      <c r="AC44" s="147"/>
      <c r="AD44" s="147"/>
      <c r="AE44" s="147"/>
      <c r="AF44" s="147"/>
      <c r="AG44" s="147" t="s">
        <v>219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5">
        <v>32</v>
      </c>
      <c r="B45" s="176" t="s">
        <v>1172</v>
      </c>
      <c r="C45" s="183" t="s">
        <v>1173</v>
      </c>
      <c r="D45" s="177" t="s">
        <v>1136</v>
      </c>
      <c r="E45" s="178">
        <v>3</v>
      </c>
      <c r="F45" s="179"/>
      <c r="G45" s="180">
        <f t="shared" si="0"/>
        <v>0</v>
      </c>
      <c r="H45" s="179"/>
      <c r="I45" s="180">
        <f t="shared" si="1"/>
        <v>0</v>
      </c>
      <c r="J45" s="179"/>
      <c r="K45" s="180">
        <f t="shared" si="2"/>
        <v>0</v>
      </c>
      <c r="L45" s="180">
        <v>21</v>
      </c>
      <c r="M45" s="180">
        <f t="shared" si="3"/>
        <v>0</v>
      </c>
      <c r="N45" s="178">
        <v>0</v>
      </c>
      <c r="O45" s="178">
        <f t="shared" si="4"/>
        <v>0</v>
      </c>
      <c r="P45" s="178">
        <v>0</v>
      </c>
      <c r="Q45" s="178">
        <f t="shared" si="5"/>
        <v>0</v>
      </c>
      <c r="R45" s="180" t="s">
        <v>122</v>
      </c>
      <c r="S45" s="180" t="s">
        <v>178</v>
      </c>
      <c r="T45" s="181" t="s">
        <v>172</v>
      </c>
      <c r="U45" s="157">
        <v>0</v>
      </c>
      <c r="V45" s="157">
        <f t="shared" si="6"/>
        <v>0</v>
      </c>
      <c r="W45" s="157"/>
      <c r="X45" s="157" t="s">
        <v>218</v>
      </c>
      <c r="Y45" s="157" t="s">
        <v>174</v>
      </c>
      <c r="Z45" s="147"/>
      <c r="AA45" s="147"/>
      <c r="AB45" s="147"/>
      <c r="AC45" s="147"/>
      <c r="AD45" s="147"/>
      <c r="AE45" s="147"/>
      <c r="AF45" s="147"/>
      <c r="AG45" s="147" t="s">
        <v>219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5">
        <v>33</v>
      </c>
      <c r="B46" s="176" t="s">
        <v>1174</v>
      </c>
      <c r="C46" s="183" t="s">
        <v>1175</v>
      </c>
      <c r="D46" s="177" t="s">
        <v>1136</v>
      </c>
      <c r="E46" s="178">
        <v>1</v>
      </c>
      <c r="F46" s="179"/>
      <c r="G46" s="180">
        <f t="shared" si="0"/>
        <v>0</v>
      </c>
      <c r="H46" s="179"/>
      <c r="I46" s="180">
        <f t="shared" si="1"/>
        <v>0</v>
      </c>
      <c r="J46" s="179"/>
      <c r="K46" s="180">
        <f t="shared" si="2"/>
        <v>0</v>
      </c>
      <c r="L46" s="180">
        <v>21</v>
      </c>
      <c r="M46" s="180">
        <f t="shared" si="3"/>
        <v>0</v>
      </c>
      <c r="N46" s="178">
        <v>0</v>
      </c>
      <c r="O46" s="178">
        <f t="shared" si="4"/>
        <v>0</v>
      </c>
      <c r="P46" s="178">
        <v>0</v>
      </c>
      <c r="Q46" s="178">
        <f t="shared" si="5"/>
        <v>0</v>
      </c>
      <c r="R46" s="180" t="s">
        <v>122</v>
      </c>
      <c r="S46" s="180" t="s">
        <v>178</v>
      </c>
      <c r="T46" s="181" t="s">
        <v>172</v>
      </c>
      <c r="U46" s="157">
        <v>0</v>
      </c>
      <c r="V46" s="157">
        <f t="shared" si="6"/>
        <v>0</v>
      </c>
      <c r="W46" s="157"/>
      <c r="X46" s="157" t="s">
        <v>218</v>
      </c>
      <c r="Y46" s="157" t="s">
        <v>174</v>
      </c>
      <c r="Z46" s="147"/>
      <c r="AA46" s="147"/>
      <c r="AB46" s="147"/>
      <c r="AC46" s="147"/>
      <c r="AD46" s="147"/>
      <c r="AE46" s="147"/>
      <c r="AF46" s="147"/>
      <c r="AG46" s="147" t="s">
        <v>219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5">
        <v>34</v>
      </c>
      <c r="B47" s="176" t="s">
        <v>1176</v>
      </c>
      <c r="C47" s="183" t="s">
        <v>1177</v>
      </c>
      <c r="D47" s="177" t="s">
        <v>1136</v>
      </c>
      <c r="E47" s="178">
        <v>1</v>
      </c>
      <c r="F47" s="179"/>
      <c r="G47" s="180">
        <f t="shared" si="0"/>
        <v>0</v>
      </c>
      <c r="H47" s="179"/>
      <c r="I47" s="180">
        <f t="shared" si="1"/>
        <v>0</v>
      </c>
      <c r="J47" s="179"/>
      <c r="K47" s="180">
        <f t="shared" si="2"/>
        <v>0</v>
      </c>
      <c r="L47" s="180">
        <v>21</v>
      </c>
      <c r="M47" s="180">
        <f t="shared" si="3"/>
        <v>0</v>
      </c>
      <c r="N47" s="178">
        <v>0</v>
      </c>
      <c r="O47" s="178">
        <f t="shared" si="4"/>
        <v>0</v>
      </c>
      <c r="P47" s="178">
        <v>0</v>
      </c>
      <c r="Q47" s="178">
        <f t="shared" si="5"/>
        <v>0</v>
      </c>
      <c r="R47" s="180" t="s">
        <v>122</v>
      </c>
      <c r="S47" s="180" t="s">
        <v>178</v>
      </c>
      <c r="T47" s="181" t="s">
        <v>172</v>
      </c>
      <c r="U47" s="157">
        <v>0</v>
      </c>
      <c r="V47" s="157">
        <f t="shared" si="6"/>
        <v>0</v>
      </c>
      <c r="W47" s="157"/>
      <c r="X47" s="157" t="s">
        <v>218</v>
      </c>
      <c r="Y47" s="157" t="s">
        <v>174</v>
      </c>
      <c r="Z47" s="147"/>
      <c r="AA47" s="147"/>
      <c r="AB47" s="147"/>
      <c r="AC47" s="147"/>
      <c r="AD47" s="147"/>
      <c r="AE47" s="147"/>
      <c r="AF47" s="147"/>
      <c r="AG47" s="147" t="s">
        <v>219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5">
        <v>35</v>
      </c>
      <c r="B48" s="176" t="s">
        <v>1176</v>
      </c>
      <c r="C48" s="183" t="s">
        <v>1177</v>
      </c>
      <c r="D48" s="177" t="s">
        <v>1136</v>
      </c>
      <c r="E48" s="178">
        <v>1</v>
      </c>
      <c r="F48" s="179"/>
      <c r="G48" s="180">
        <f t="shared" si="0"/>
        <v>0</v>
      </c>
      <c r="H48" s="179"/>
      <c r="I48" s="180">
        <f t="shared" si="1"/>
        <v>0</v>
      </c>
      <c r="J48" s="179"/>
      <c r="K48" s="180">
        <f t="shared" si="2"/>
        <v>0</v>
      </c>
      <c r="L48" s="180">
        <v>21</v>
      </c>
      <c r="M48" s="180">
        <f t="shared" si="3"/>
        <v>0</v>
      </c>
      <c r="N48" s="178">
        <v>0</v>
      </c>
      <c r="O48" s="178">
        <f t="shared" si="4"/>
        <v>0</v>
      </c>
      <c r="P48" s="178">
        <v>0</v>
      </c>
      <c r="Q48" s="178">
        <f t="shared" si="5"/>
        <v>0</v>
      </c>
      <c r="R48" s="180" t="s">
        <v>122</v>
      </c>
      <c r="S48" s="180" t="s">
        <v>178</v>
      </c>
      <c r="T48" s="181" t="s">
        <v>172</v>
      </c>
      <c r="U48" s="157">
        <v>0</v>
      </c>
      <c r="V48" s="157">
        <f t="shared" si="6"/>
        <v>0</v>
      </c>
      <c r="W48" s="157"/>
      <c r="X48" s="157" t="s">
        <v>218</v>
      </c>
      <c r="Y48" s="157" t="s">
        <v>174</v>
      </c>
      <c r="Z48" s="147"/>
      <c r="AA48" s="147"/>
      <c r="AB48" s="147"/>
      <c r="AC48" s="147"/>
      <c r="AD48" s="147"/>
      <c r="AE48" s="147"/>
      <c r="AF48" s="147"/>
      <c r="AG48" s="147" t="s">
        <v>219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5">
        <v>36</v>
      </c>
      <c r="B49" s="176" t="s">
        <v>1178</v>
      </c>
      <c r="C49" s="183" t="s">
        <v>1179</v>
      </c>
      <c r="D49" s="177" t="s">
        <v>1136</v>
      </c>
      <c r="E49" s="178">
        <v>1</v>
      </c>
      <c r="F49" s="179"/>
      <c r="G49" s="180">
        <f t="shared" si="0"/>
        <v>0</v>
      </c>
      <c r="H49" s="179"/>
      <c r="I49" s="180">
        <f t="shared" si="1"/>
        <v>0</v>
      </c>
      <c r="J49" s="179"/>
      <c r="K49" s="180">
        <f t="shared" si="2"/>
        <v>0</v>
      </c>
      <c r="L49" s="180">
        <v>21</v>
      </c>
      <c r="M49" s="180">
        <f t="shared" si="3"/>
        <v>0</v>
      </c>
      <c r="N49" s="178">
        <v>0</v>
      </c>
      <c r="O49" s="178">
        <f t="shared" si="4"/>
        <v>0</v>
      </c>
      <c r="P49" s="178">
        <v>0</v>
      </c>
      <c r="Q49" s="178">
        <f t="shared" si="5"/>
        <v>0</v>
      </c>
      <c r="R49" s="180" t="s">
        <v>122</v>
      </c>
      <c r="S49" s="180" t="s">
        <v>178</v>
      </c>
      <c r="T49" s="181" t="s">
        <v>172</v>
      </c>
      <c r="U49" s="157">
        <v>0</v>
      </c>
      <c r="V49" s="157">
        <f t="shared" si="6"/>
        <v>0</v>
      </c>
      <c r="W49" s="157"/>
      <c r="X49" s="157" t="s">
        <v>218</v>
      </c>
      <c r="Y49" s="157" t="s">
        <v>174</v>
      </c>
      <c r="Z49" s="147"/>
      <c r="AA49" s="147"/>
      <c r="AB49" s="147"/>
      <c r="AC49" s="147"/>
      <c r="AD49" s="147"/>
      <c r="AE49" s="147"/>
      <c r="AF49" s="147"/>
      <c r="AG49" s="147" t="s">
        <v>219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5">
        <v>37</v>
      </c>
      <c r="B50" s="176" t="s">
        <v>1180</v>
      </c>
      <c r="C50" s="183" t="s">
        <v>1181</v>
      </c>
      <c r="D50" s="177" t="s">
        <v>1136</v>
      </c>
      <c r="E50" s="178">
        <v>3</v>
      </c>
      <c r="F50" s="179"/>
      <c r="G50" s="180">
        <f t="shared" si="0"/>
        <v>0</v>
      </c>
      <c r="H50" s="179"/>
      <c r="I50" s="180">
        <f t="shared" si="1"/>
        <v>0</v>
      </c>
      <c r="J50" s="179"/>
      <c r="K50" s="180">
        <f t="shared" si="2"/>
        <v>0</v>
      </c>
      <c r="L50" s="180">
        <v>21</v>
      </c>
      <c r="M50" s="180">
        <f t="shared" si="3"/>
        <v>0</v>
      </c>
      <c r="N50" s="178">
        <v>0</v>
      </c>
      <c r="O50" s="178">
        <f t="shared" si="4"/>
        <v>0</v>
      </c>
      <c r="P50" s="178">
        <v>0</v>
      </c>
      <c r="Q50" s="178">
        <f t="shared" si="5"/>
        <v>0</v>
      </c>
      <c r="R50" s="180" t="s">
        <v>122</v>
      </c>
      <c r="S50" s="180" t="s">
        <v>591</v>
      </c>
      <c r="T50" s="181" t="s">
        <v>172</v>
      </c>
      <c r="U50" s="157">
        <v>0</v>
      </c>
      <c r="V50" s="157">
        <f t="shared" si="6"/>
        <v>0</v>
      </c>
      <c r="W50" s="157"/>
      <c r="X50" s="157" t="s">
        <v>218</v>
      </c>
      <c r="Y50" s="157" t="s">
        <v>174</v>
      </c>
      <c r="Z50" s="147"/>
      <c r="AA50" s="147"/>
      <c r="AB50" s="147"/>
      <c r="AC50" s="147"/>
      <c r="AD50" s="147"/>
      <c r="AE50" s="147"/>
      <c r="AF50" s="147"/>
      <c r="AG50" s="147" t="s">
        <v>219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38</v>
      </c>
      <c r="B51" s="176" t="s">
        <v>1182</v>
      </c>
      <c r="C51" s="183" t="s">
        <v>1183</v>
      </c>
      <c r="D51" s="177" t="s">
        <v>1136</v>
      </c>
      <c r="E51" s="178">
        <v>1</v>
      </c>
      <c r="F51" s="179"/>
      <c r="G51" s="180">
        <f t="shared" si="0"/>
        <v>0</v>
      </c>
      <c r="H51" s="179"/>
      <c r="I51" s="180">
        <f t="shared" si="1"/>
        <v>0</v>
      </c>
      <c r="J51" s="179"/>
      <c r="K51" s="180">
        <f t="shared" si="2"/>
        <v>0</v>
      </c>
      <c r="L51" s="180">
        <v>21</v>
      </c>
      <c r="M51" s="180">
        <f t="shared" si="3"/>
        <v>0</v>
      </c>
      <c r="N51" s="178">
        <v>0</v>
      </c>
      <c r="O51" s="178">
        <f t="shared" si="4"/>
        <v>0</v>
      </c>
      <c r="P51" s="178">
        <v>0</v>
      </c>
      <c r="Q51" s="178">
        <f t="shared" si="5"/>
        <v>0</v>
      </c>
      <c r="R51" s="180" t="s">
        <v>122</v>
      </c>
      <c r="S51" s="180" t="s">
        <v>178</v>
      </c>
      <c r="T51" s="181" t="s">
        <v>172</v>
      </c>
      <c r="U51" s="157">
        <v>0</v>
      </c>
      <c r="V51" s="157">
        <f t="shared" si="6"/>
        <v>0</v>
      </c>
      <c r="W51" s="157"/>
      <c r="X51" s="157" t="s">
        <v>218</v>
      </c>
      <c r="Y51" s="157" t="s">
        <v>174</v>
      </c>
      <c r="Z51" s="147"/>
      <c r="AA51" s="147"/>
      <c r="AB51" s="147"/>
      <c r="AC51" s="147"/>
      <c r="AD51" s="147"/>
      <c r="AE51" s="147"/>
      <c r="AF51" s="147"/>
      <c r="AG51" s="147" t="s">
        <v>219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5">
        <v>39</v>
      </c>
      <c r="B52" s="176" t="s">
        <v>1184</v>
      </c>
      <c r="C52" s="183" t="s">
        <v>1185</v>
      </c>
      <c r="D52" s="177" t="s">
        <v>1136</v>
      </c>
      <c r="E52" s="178">
        <v>1</v>
      </c>
      <c r="F52" s="179"/>
      <c r="G52" s="180">
        <f t="shared" si="0"/>
        <v>0</v>
      </c>
      <c r="H52" s="179"/>
      <c r="I52" s="180">
        <f t="shared" si="1"/>
        <v>0</v>
      </c>
      <c r="J52" s="179"/>
      <c r="K52" s="180">
        <f t="shared" si="2"/>
        <v>0</v>
      </c>
      <c r="L52" s="180">
        <v>21</v>
      </c>
      <c r="M52" s="180">
        <f t="shared" si="3"/>
        <v>0</v>
      </c>
      <c r="N52" s="178">
        <v>0</v>
      </c>
      <c r="O52" s="178">
        <f t="shared" si="4"/>
        <v>0</v>
      </c>
      <c r="P52" s="178">
        <v>0</v>
      </c>
      <c r="Q52" s="178">
        <f t="shared" si="5"/>
        <v>0</v>
      </c>
      <c r="R52" s="180" t="s">
        <v>122</v>
      </c>
      <c r="S52" s="180" t="s">
        <v>178</v>
      </c>
      <c r="T52" s="181" t="s">
        <v>172</v>
      </c>
      <c r="U52" s="157">
        <v>0</v>
      </c>
      <c r="V52" s="157">
        <f t="shared" si="6"/>
        <v>0</v>
      </c>
      <c r="W52" s="157"/>
      <c r="X52" s="157" t="s">
        <v>218</v>
      </c>
      <c r="Y52" s="157" t="s">
        <v>174</v>
      </c>
      <c r="Z52" s="147"/>
      <c r="AA52" s="147"/>
      <c r="AB52" s="147"/>
      <c r="AC52" s="147"/>
      <c r="AD52" s="147"/>
      <c r="AE52" s="147"/>
      <c r="AF52" s="147"/>
      <c r="AG52" s="147" t="s">
        <v>219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40</v>
      </c>
      <c r="B53" s="176" t="s">
        <v>1186</v>
      </c>
      <c r="C53" s="183" t="s">
        <v>1187</v>
      </c>
      <c r="D53" s="177" t="s">
        <v>1136</v>
      </c>
      <c r="E53" s="178">
        <v>3</v>
      </c>
      <c r="F53" s="179"/>
      <c r="G53" s="180">
        <f t="shared" si="0"/>
        <v>0</v>
      </c>
      <c r="H53" s="179"/>
      <c r="I53" s="180">
        <f t="shared" si="1"/>
        <v>0</v>
      </c>
      <c r="J53" s="179"/>
      <c r="K53" s="180">
        <f t="shared" si="2"/>
        <v>0</v>
      </c>
      <c r="L53" s="180">
        <v>21</v>
      </c>
      <c r="M53" s="180">
        <f t="shared" si="3"/>
        <v>0</v>
      </c>
      <c r="N53" s="178">
        <v>0</v>
      </c>
      <c r="O53" s="178">
        <f t="shared" si="4"/>
        <v>0</v>
      </c>
      <c r="P53" s="178">
        <v>0</v>
      </c>
      <c r="Q53" s="178">
        <f t="shared" si="5"/>
        <v>0</v>
      </c>
      <c r="R53" s="180" t="s">
        <v>122</v>
      </c>
      <c r="S53" s="180" t="s">
        <v>178</v>
      </c>
      <c r="T53" s="181" t="s">
        <v>172</v>
      </c>
      <c r="U53" s="157">
        <v>0</v>
      </c>
      <c r="V53" s="157">
        <f t="shared" si="6"/>
        <v>0</v>
      </c>
      <c r="W53" s="157"/>
      <c r="X53" s="157" t="s">
        <v>218</v>
      </c>
      <c r="Y53" s="157" t="s">
        <v>174</v>
      </c>
      <c r="Z53" s="147"/>
      <c r="AA53" s="147"/>
      <c r="AB53" s="147"/>
      <c r="AC53" s="147"/>
      <c r="AD53" s="147"/>
      <c r="AE53" s="147"/>
      <c r="AF53" s="147"/>
      <c r="AG53" s="147" t="s">
        <v>219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5">
        <v>41</v>
      </c>
      <c r="B54" s="176" t="s">
        <v>1188</v>
      </c>
      <c r="C54" s="183" t="s">
        <v>1189</v>
      </c>
      <c r="D54" s="177" t="s">
        <v>1136</v>
      </c>
      <c r="E54" s="178">
        <v>6</v>
      </c>
      <c r="F54" s="179"/>
      <c r="G54" s="180">
        <f t="shared" si="0"/>
        <v>0</v>
      </c>
      <c r="H54" s="179"/>
      <c r="I54" s="180">
        <f t="shared" si="1"/>
        <v>0</v>
      </c>
      <c r="J54" s="179"/>
      <c r="K54" s="180">
        <f t="shared" si="2"/>
        <v>0</v>
      </c>
      <c r="L54" s="180">
        <v>21</v>
      </c>
      <c r="M54" s="180">
        <f t="shared" si="3"/>
        <v>0</v>
      </c>
      <c r="N54" s="178">
        <v>0</v>
      </c>
      <c r="O54" s="178">
        <f t="shared" si="4"/>
        <v>0</v>
      </c>
      <c r="P54" s="178">
        <v>0</v>
      </c>
      <c r="Q54" s="178">
        <f t="shared" si="5"/>
        <v>0</v>
      </c>
      <c r="R54" s="180"/>
      <c r="S54" s="180" t="s">
        <v>178</v>
      </c>
      <c r="T54" s="181" t="s">
        <v>172</v>
      </c>
      <c r="U54" s="157">
        <v>0</v>
      </c>
      <c r="V54" s="157">
        <f t="shared" si="6"/>
        <v>0</v>
      </c>
      <c r="W54" s="157"/>
      <c r="X54" s="157" t="s">
        <v>218</v>
      </c>
      <c r="Y54" s="157" t="s">
        <v>174</v>
      </c>
      <c r="Z54" s="147"/>
      <c r="AA54" s="147"/>
      <c r="AB54" s="147"/>
      <c r="AC54" s="147"/>
      <c r="AD54" s="147"/>
      <c r="AE54" s="147"/>
      <c r="AF54" s="147"/>
      <c r="AG54" s="147" t="s">
        <v>219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5">
        <v>42</v>
      </c>
      <c r="B55" s="176" t="s">
        <v>1190</v>
      </c>
      <c r="C55" s="183" t="s">
        <v>1191</v>
      </c>
      <c r="D55" s="177" t="s">
        <v>1117</v>
      </c>
      <c r="E55" s="178">
        <v>220</v>
      </c>
      <c r="F55" s="179"/>
      <c r="G55" s="180">
        <f t="shared" ref="G55:G86" si="7">ROUND(E55*F55,2)</f>
        <v>0</v>
      </c>
      <c r="H55" s="179"/>
      <c r="I55" s="180">
        <f t="shared" ref="I55:I86" si="8">ROUND(E55*H55,2)</f>
        <v>0</v>
      </c>
      <c r="J55" s="179"/>
      <c r="K55" s="180">
        <f t="shared" ref="K55:K86" si="9">ROUND(E55*J55,2)</f>
        <v>0</v>
      </c>
      <c r="L55" s="180">
        <v>21</v>
      </c>
      <c r="M55" s="180">
        <f t="shared" ref="M55:M86" si="10">G55*(1+L55/100)</f>
        <v>0</v>
      </c>
      <c r="N55" s="178">
        <v>0</v>
      </c>
      <c r="O55" s="178">
        <f t="shared" ref="O55:O86" si="11">ROUND(E55*N55,2)</f>
        <v>0</v>
      </c>
      <c r="P55" s="178">
        <v>0</v>
      </c>
      <c r="Q55" s="178">
        <f t="shared" ref="Q55:Q86" si="12">ROUND(E55*P55,2)</f>
        <v>0</v>
      </c>
      <c r="R55" s="180"/>
      <c r="S55" s="180" t="s">
        <v>1192</v>
      </c>
      <c r="T55" s="181" t="s">
        <v>172</v>
      </c>
      <c r="U55" s="157">
        <v>0</v>
      </c>
      <c r="V55" s="157">
        <f t="shared" ref="V55:V86" si="13">ROUND(E55*U55,2)</f>
        <v>0</v>
      </c>
      <c r="W55" s="157"/>
      <c r="X55" s="157" t="s">
        <v>218</v>
      </c>
      <c r="Y55" s="157" t="s">
        <v>174</v>
      </c>
      <c r="Z55" s="147"/>
      <c r="AA55" s="147"/>
      <c r="AB55" s="147"/>
      <c r="AC55" s="147"/>
      <c r="AD55" s="147"/>
      <c r="AE55" s="147"/>
      <c r="AF55" s="147"/>
      <c r="AG55" s="147" t="s">
        <v>219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5">
        <v>43</v>
      </c>
      <c r="B56" s="176" t="s">
        <v>1193</v>
      </c>
      <c r="C56" s="183" t="s">
        <v>1194</v>
      </c>
      <c r="D56" s="177" t="s">
        <v>1117</v>
      </c>
      <c r="E56" s="178">
        <v>570</v>
      </c>
      <c r="F56" s="179"/>
      <c r="G56" s="180">
        <f t="shared" si="7"/>
        <v>0</v>
      </c>
      <c r="H56" s="179"/>
      <c r="I56" s="180">
        <f t="shared" si="8"/>
        <v>0</v>
      </c>
      <c r="J56" s="179"/>
      <c r="K56" s="180">
        <f t="shared" si="9"/>
        <v>0</v>
      </c>
      <c r="L56" s="180">
        <v>21</v>
      </c>
      <c r="M56" s="180">
        <f t="shared" si="10"/>
        <v>0</v>
      </c>
      <c r="N56" s="178">
        <v>0</v>
      </c>
      <c r="O56" s="178">
        <f t="shared" si="11"/>
        <v>0</v>
      </c>
      <c r="P56" s="178">
        <v>0</v>
      </c>
      <c r="Q56" s="178">
        <f t="shared" si="12"/>
        <v>0</v>
      </c>
      <c r="R56" s="180"/>
      <c r="S56" s="180" t="s">
        <v>1195</v>
      </c>
      <c r="T56" s="181" t="s">
        <v>172</v>
      </c>
      <c r="U56" s="157">
        <v>0</v>
      </c>
      <c r="V56" s="157">
        <f t="shared" si="13"/>
        <v>0</v>
      </c>
      <c r="W56" s="157"/>
      <c r="X56" s="157" t="s">
        <v>218</v>
      </c>
      <c r="Y56" s="157" t="s">
        <v>174</v>
      </c>
      <c r="Z56" s="147"/>
      <c r="AA56" s="147"/>
      <c r="AB56" s="147"/>
      <c r="AC56" s="147"/>
      <c r="AD56" s="147"/>
      <c r="AE56" s="147"/>
      <c r="AF56" s="147"/>
      <c r="AG56" s="147" t="s">
        <v>219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5">
        <v>44</v>
      </c>
      <c r="B57" s="176" t="s">
        <v>1196</v>
      </c>
      <c r="C57" s="183" t="s">
        <v>1197</v>
      </c>
      <c r="D57" s="177" t="s">
        <v>1117</v>
      </c>
      <c r="E57" s="178">
        <v>320</v>
      </c>
      <c r="F57" s="179"/>
      <c r="G57" s="180">
        <f t="shared" si="7"/>
        <v>0</v>
      </c>
      <c r="H57" s="179"/>
      <c r="I57" s="180">
        <f t="shared" si="8"/>
        <v>0</v>
      </c>
      <c r="J57" s="179"/>
      <c r="K57" s="180">
        <f t="shared" si="9"/>
        <v>0</v>
      </c>
      <c r="L57" s="180">
        <v>21</v>
      </c>
      <c r="M57" s="180">
        <f t="shared" si="10"/>
        <v>0</v>
      </c>
      <c r="N57" s="178">
        <v>0</v>
      </c>
      <c r="O57" s="178">
        <f t="shared" si="11"/>
        <v>0</v>
      </c>
      <c r="P57" s="178">
        <v>0</v>
      </c>
      <c r="Q57" s="178">
        <f t="shared" si="12"/>
        <v>0</v>
      </c>
      <c r="R57" s="180"/>
      <c r="S57" s="180" t="s">
        <v>1195</v>
      </c>
      <c r="T57" s="181" t="s">
        <v>172</v>
      </c>
      <c r="U57" s="157">
        <v>0</v>
      </c>
      <c r="V57" s="157">
        <f t="shared" si="13"/>
        <v>0</v>
      </c>
      <c r="W57" s="157"/>
      <c r="X57" s="157" t="s">
        <v>218</v>
      </c>
      <c r="Y57" s="157" t="s">
        <v>174</v>
      </c>
      <c r="Z57" s="147"/>
      <c r="AA57" s="147"/>
      <c r="AB57" s="147"/>
      <c r="AC57" s="147"/>
      <c r="AD57" s="147"/>
      <c r="AE57" s="147"/>
      <c r="AF57" s="147"/>
      <c r="AG57" s="147" t="s">
        <v>219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5">
        <v>45</v>
      </c>
      <c r="B58" s="176" t="s">
        <v>1198</v>
      </c>
      <c r="C58" s="183" t="s">
        <v>1199</v>
      </c>
      <c r="D58" s="177" t="s">
        <v>1117</v>
      </c>
      <c r="E58" s="178">
        <v>80</v>
      </c>
      <c r="F58" s="179"/>
      <c r="G58" s="180">
        <f t="shared" si="7"/>
        <v>0</v>
      </c>
      <c r="H58" s="179"/>
      <c r="I58" s="180">
        <f t="shared" si="8"/>
        <v>0</v>
      </c>
      <c r="J58" s="179"/>
      <c r="K58" s="180">
        <f t="shared" si="9"/>
        <v>0</v>
      </c>
      <c r="L58" s="180">
        <v>21</v>
      </c>
      <c r="M58" s="180">
        <f t="shared" si="10"/>
        <v>0</v>
      </c>
      <c r="N58" s="178">
        <v>0</v>
      </c>
      <c r="O58" s="178">
        <f t="shared" si="11"/>
        <v>0</v>
      </c>
      <c r="P58" s="178">
        <v>0</v>
      </c>
      <c r="Q58" s="178">
        <f t="shared" si="12"/>
        <v>0</v>
      </c>
      <c r="R58" s="180" t="s">
        <v>122</v>
      </c>
      <c r="S58" s="180" t="s">
        <v>178</v>
      </c>
      <c r="T58" s="181" t="s">
        <v>172</v>
      </c>
      <c r="U58" s="157">
        <v>0</v>
      </c>
      <c r="V58" s="157">
        <f t="shared" si="13"/>
        <v>0</v>
      </c>
      <c r="W58" s="157"/>
      <c r="X58" s="157" t="s">
        <v>218</v>
      </c>
      <c r="Y58" s="157" t="s">
        <v>174</v>
      </c>
      <c r="Z58" s="147"/>
      <c r="AA58" s="147"/>
      <c r="AB58" s="147"/>
      <c r="AC58" s="147"/>
      <c r="AD58" s="147"/>
      <c r="AE58" s="147"/>
      <c r="AF58" s="147"/>
      <c r="AG58" s="147" t="s">
        <v>219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46</v>
      </c>
      <c r="B59" s="176" t="s">
        <v>1200</v>
      </c>
      <c r="C59" s="183" t="s">
        <v>1201</v>
      </c>
      <c r="D59" s="177" t="s">
        <v>1117</v>
      </c>
      <c r="E59" s="178">
        <v>45</v>
      </c>
      <c r="F59" s="179"/>
      <c r="G59" s="180">
        <f t="shared" si="7"/>
        <v>0</v>
      </c>
      <c r="H59" s="179"/>
      <c r="I59" s="180">
        <f t="shared" si="8"/>
        <v>0</v>
      </c>
      <c r="J59" s="179"/>
      <c r="K59" s="180">
        <f t="shared" si="9"/>
        <v>0</v>
      </c>
      <c r="L59" s="180">
        <v>21</v>
      </c>
      <c r="M59" s="180">
        <f t="shared" si="10"/>
        <v>0</v>
      </c>
      <c r="N59" s="178">
        <v>0</v>
      </c>
      <c r="O59" s="178">
        <f t="shared" si="11"/>
        <v>0</v>
      </c>
      <c r="P59" s="178">
        <v>0</v>
      </c>
      <c r="Q59" s="178">
        <f t="shared" si="12"/>
        <v>0</v>
      </c>
      <c r="R59" s="180" t="s">
        <v>122</v>
      </c>
      <c r="S59" s="180" t="s">
        <v>178</v>
      </c>
      <c r="T59" s="181" t="s">
        <v>172</v>
      </c>
      <c r="U59" s="157">
        <v>0</v>
      </c>
      <c r="V59" s="157">
        <f t="shared" si="13"/>
        <v>0</v>
      </c>
      <c r="W59" s="157"/>
      <c r="X59" s="157" t="s">
        <v>218</v>
      </c>
      <c r="Y59" s="157" t="s">
        <v>174</v>
      </c>
      <c r="Z59" s="147"/>
      <c r="AA59" s="147"/>
      <c r="AB59" s="147"/>
      <c r="AC59" s="147"/>
      <c r="AD59" s="147"/>
      <c r="AE59" s="147"/>
      <c r="AF59" s="147"/>
      <c r="AG59" s="147" t="s">
        <v>219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5">
        <v>47</v>
      </c>
      <c r="B60" s="176" t="s">
        <v>1202</v>
      </c>
      <c r="C60" s="183" t="s">
        <v>1203</v>
      </c>
      <c r="D60" s="177" t="s">
        <v>1117</v>
      </c>
      <c r="E60" s="178">
        <v>360</v>
      </c>
      <c r="F60" s="179"/>
      <c r="G60" s="180">
        <f t="shared" si="7"/>
        <v>0</v>
      </c>
      <c r="H60" s="179"/>
      <c r="I60" s="180">
        <f t="shared" si="8"/>
        <v>0</v>
      </c>
      <c r="J60" s="179"/>
      <c r="K60" s="180">
        <f t="shared" si="9"/>
        <v>0</v>
      </c>
      <c r="L60" s="180">
        <v>21</v>
      </c>
      <c r="M60" s="180">
        <f t="shared" si="10"/>
        <v>0</v>
      </c>
      <c r="N60" s="178">
        <v>0</v>
      </c>
      <c r="O60" s="178">
        <f t="shared" si="11"/>
        <v>0</v>
      </c>
      <c r="P60" s="178">
        <v>0</v>
      </c>
      <c r="Q60" s="178">
        <f t="shared" si="12"/>
        <v>0</v>
      </c>
      <c r="R60" s="180" t="s">
        <v>122</v>
      </c>
      <c r="S60" s="180" t="s">
        <v>178</v>
      </c>
      <c r="T60" s="181" t="s">
        <v>172</v>
      </c>
      <c r="U60" s="157">
        <v>0</v>
      </c>
      <c r="V60" s="157">
        <f t="shared" si="13"/>
        <v>0</v>
      </c>
      <c r="W60" s="157"/>
      <c r="X60" s="157" t="s">
        <v>218</v>
      </c>
      <c r="Y60" s="157" t="s">
        <v>174</v>
      </c>
      <c r="Z60" s="147"/>
      <c r="AA60" s="147"/>
      <c r="AB60" s="147"/>
      <c r="AC60" s="147"/>
      <c r="AD60" s="147"/>
      <c r="AE60" s="147"/>
      <c r="AF60" s="147"/>
      <c r="AG60" s="147" t="s">
        <v>219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48</v>
      </c>
      <c r="B61" s="176" t="s">
        <v>1204</v>
      </c>
      <c r="C61" s="183" t="s">
        <v>1205</v>
      </c>
      <c r="D61" s="177" t="s">
        <v>1117</v>
      </c>
      <c r="E61" s="178">
        <v>240</v>
      </c>
      <c r="F61" s="179"/>
      <c r="G61" s="180">
        <f t="shared" si="7"/>
        <v>0</v>
      </c>
      <c r="H61" s="179"/>
      <c r="I61" s="180">
        <f t="shared" si="8"/>
        <v>0</v>
      </c>
      <c r="J61" s="179"/>
      <c r="K61" s="180">
        <f t="shared" si="9"/>
        <v>0</v>
      </c>
      <c r="L61" s="180">
        <v>21</v>
      </c>
      <c r="M61" s="180">
        <f t="shared" si="10"/>
        <v>0</v>
      </c>
      <c r="N61" s="178">
        <v>0</v>
      </c>
      <c r="O61" s="178">
        <f t="shared" si="11"/>
        <v>0</v>
      </c>
      <c r="P61" s="178">
        <v>0</v>
      </c>
      <c r="Q61" s="178">
        <f t="shared" si="12"/>
        <v>0</v>
      </c>
      <c r="R61" s="180" t="s">
        <v>122</v>
      </c>
      <c r="S61" s="180" t="s">
        <v>178</v>
      </c>
      <c r="T61" s="181" t="s">
        <v>172</v>
      </c>
      <c r="U61" s="157">
        <v>0</v>
      </c>
      <c r="V61" s="157">
        <f t="shared" si="13"/>
        <v>0</v>
      </c>
      <c r="W61" s="157"/>
      <c r="X61" s="157" t="s">
        <v>218</v>
      </c>
      <c r="Y61" s="157" t="s">
        <v>174</v>
      </c>
      <c r="Z61" s="147"/>
      <c r="AA61" s="147"/>
      <c r="AB61" s="147"/>
      <c r="AC61" s="147"/>
      <c r="AD61" s="147"/>
      <c r="AE61" s="147"/>
      <c r="AF61" s="147"/>
      <c r="AG61" s="147" t="s">
        <v>219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49</v>
      </c>
      <c r="B62" s="176" t="s">
        <v>1206</v>
      </c>
      <c r="C62" s="183" t="s">
        <v>1207</v>
      </c>
      <c r="D62" s="177" t="s">
        <v>1117</v>
      </c>
      <c r="E62" s="178">
        <v>480</v>
      </c>
      <c r="F62" s="179"/>
      <c r="G62" s="180">
        <f t="shared" si="7"/>
        <v>0</v>
      </c>
      <c r="H62" s="179"/>
      <c r="I62" s="180">
        <f t="shared" si="8"/>
        <v>0</v>
      </c>
      <c r="J62" s="179"/>
      <c r="K62" s="180">
        <f t="shared" si="9"/>
        <v>0</v>
      </c>
      <c r="L62" s="180">
        <v>21</v>
      </c>
      <c r="M62" s="180">
        <f t="shared" si="10"/>
        <v>0</v>
      </c>
      <c r="N62" s="178">
        <v>0</v>
      </c>
      <c r="O62" s="178">
        <f t="shared" si="11"/>
        <v>0</v>
      </c>
      <c r="P62" s="178">
        <v>0</v>
      </c>
      <c r="Q62" s="178">
        <f t="shared" si="12"/>
        <v>0</v>
      </c>
      <c r="R62" s="180" t="s">
        <v>122</v>
      </c>
      <c r="S62" s="180" t="s">
        <v>178</v>
      </c>
      <c r="T62" s="181" t="s">
        <v>172</v>
      </c>
      <c r="U62" s="157">
        <v>0</v>
      </c>
      <c r="V62" s="157">
        <f t="shared" si="13"/>
        <v>0</v>
      </c>
      <c r="W62" s="157"/>
      <c r="X62" s="157" t="s">
        <v>218</v>
      </c>
      <c r="Y62" s="157" t="s">
        <v>174</v>
      </c>
      <c r="Z62" s="147"/>
      <c r="AA62" s="147"/>
      <c r="AB62" s="147"/>
      <c r="AC62" s="147"/>
      <c r="AD62" s="147"/>
      <c r="AE62" s="147"/>
      <c r="AF62" s="147"/>
      <c r="AG62" s="147" t="s">
        <v>219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5">
        <v>50</v>
      </c>
      <c r="B63" s="176" t="s">
        <v>1208</v>
      </c>
      <c r="C63" s="183" t="s">
        <v>1209</v>
      </c>
      <c r="D63" s="177" t="s">
        <v>1117</v>
      </c>
      <c r="E63" s="178">
        <v>35</v>
      </c>
      <c r="F63" s="179"/>
      <c r="G63" s="180">
        <f t="shared" si="7"/>
        <v>0</v>
      </c>
      <c r="H63" s="179"/>
      <c r="I63" s="180">
        <f t="shared" si="8"/>
        <v>0</v>
      </c>
      <c r="J63" s="179"/>
      <c r="K63" s="180">
        <f t="shared" si="9"/>
        <v>0</v>
      </c>
      <c r="L63" s="180">
        <v>21</v>
      </c>
      <c r="M63" s="180">
        <f t="shared" si="10"/>
        <v>0</v>
      </c>
      <c r="N63" s="178">
        <v>0</v>
      </c>
      <c r="O63" s="178">
        <f t="shared" si="11"/>
        <v>0</v>
      </c>
      <c r="P63" s="178">
        <v>0</v>
      </c>
      <c r="Q63" s="178">
        <f t="shared" si="12"/>
        <v>0</v>
      </c>
      <c r="R63" s="180" t="s">
        <v>122</v>
      </c>
      <c r="S63" s="180" t="s">
        <v>178</v>
      </c>
      <c r="T63" s="181" t="s">
        <v>172</v>
      </c>
      <c r="U63" s="157">
        <v>0</v>
      </c>
      <c r="V63" s="157">
        <f t="shared" si="13"/>
        <v>0</v>
      </c>
      <c r="W63" s="157"/>
      <c r="X63" s="157" t="s">
        <v>218</v>
      </c>
      <c r="Y63" s="157" t="s">
        <v>174</v>
      </c>
      <c r="Z63" s="147"/>
      <c r="AA63" s="147"/>
      <c r="AB63" s="147"/>
      <c r="AC63" s="147"/>
      <c r="AD63" s="147"/>
      <c r="AE63" s="147"/>
      <c r="AF63" s="147"/>
      <c r="AG63" s="147" t="s">
        <v>219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5">
        <v>51</v>
      </c>
      <c r="B64" s="176" t="s">
        <v>1210</v>
      </c>
      <c r="C64" s="183" t="s">
        <v>1211</v>
      </c>
      <c r="D64" s="177" t="s">
        <v>1117</v>
      </c>
      <c r="E64" s="178">
        <v>190</v>
      </c>
      <c r="F64" s="179"/>
      <c r="G64" s="180">
        <f t="shared" si="7"/>
        <v>0</v>
      </c>
      <c r="H64" s="179"/>
      <c r="I64" s="180">
        <f t="shared" si="8"/>
        <v>0</v>
      </c>
      <c r="J64" s="179"/>
      <c r="K64" s="180">
        <f t="shared" si="9"/>
        <v>0</v>
      </c>
      <c r="L64" s="180">
        <v>21</v>
      </c>
      <c r="M64" s="180">
        <f t="shared" si="10"/>
        <v>0</v>
      </c>
      <c r="N64" s="178">
        <v>0</v>
      </c>
      <c r="O64" s="178">
        <f t="shared" si="11"/>
        <v>0</v>
      </c>
      <c r="P64" s="178">
        <v>0</v>
      </c>
      <c r="Q64" s="178">
        <f t="shared" si="12"/>
        <v>0</v>
      </c>
      <c r="R64" s="180"/>
      <c r="S64" s="180" t="s">
        <v>178</v>
      </c>
      <c r="T64" s="181" t="s">
        <v>172</v>
      </c>
      <c r="U64" s="157">
        <v>0</v>
      </c>
      <c r="V64" s="157">
        <f t="shared" si="13"/>
        <v>0</v>
      </c>
      <c r="W64" s="157"/>
      <c r="X64" s="157" t="s">
        <v>218</v>
      </c>
      <c r="Y64" s="157" t="s">
        <v>174</v>
      </c>
      <c r="Z64" s="147"/>
      <c r="AA64" s="147"/>
      <c r="AB64" s="147"/>
      <c r="AC64" s="147"/>
      <c r="AD64" s="147"/>
      <c r="AE64" s="147"/>
      <c r="AF64" s="147"/>
      <c r="AG64" s="147" t="s">
        <v>219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5">
        <v>52</v>
      </c>
      <c r="B65" s="176" t="s">
        <v>1212</v>
      </c>
      <c r="C65" s="183" t="s">
        <v>1213</v>
      </c>
      <c r="D65" s="177" t="s">
        <v>1214</v>
      </c>
      <c r="E65" s="178">
        <v>1</v>
      </c>
      <c r="F65" s="179"/>
      <c r="G65" s="180">
        <f t="shared" si="7"/>
        <v>0</v>
      </c>
      <c r="H65" s="179"/>
      <c r="I65" s="180">
        <f t="shared" si="8"/>
        <v>0</v>
      </c>
      <c r="J65" s="179"/>
      <c r="K65" s="180">
        <f t="shared" si="9"/>
        <v>0</v>
      </c>
      <c r="L65" s="180">
        <v>21</v>
      </c>
      <c r="M65" s="180">
        <f t="shared" si="10"/>
        <v>0</v>
      </c>
      <c r="N65" s="178">
        <v>0</v>
      </c>
      <c r="O65" s="178">
        <f t="shared" si="11"/>
        <v>0</v>
      </c>
      <c r="P65" s="178">
        <v>0</v>
      </c>
      <c r="Q65" s="178">
        <f t="shared" si="12"/>
        <v>0</v>
      </c>
      <c r="R65" s="180"/>
      <c r="S65" s="180" t="s">
        <v>171</v>
      </c>
      <c r="T65" s="181" t="s">
        <v>172</v>
      </c>
      <c r="U65" s="157">
        <v>0</v>
      </c>
      <c r="V65" s="157">
        <f t="shared" si="13"/>
        <v>0</v>
      </c>
      <c r="W65" s="157"/>
      <c r="X65" s="157" t="s">
        <v>218</v>
      </c>
      <c r="Y65" s="157" t="s">
        <v>174</v>
      </c>
      <c r="Z65" s="147"/>
      <c r="AA65" s="147"/>
      <c r="AB65" s="147"/>
      <c r="AC65" s="147"/>
      <c r="AD65" s="147"/>
      <c r="AE65" s="147"/>
      <c r="AF65" s="147"/>
      <c r="AG65" s="147" t="s">
        <v>219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5">
        <v>53</v>
      </c>
      <c r="B66" s="176" t="s">
        <v>1215</v>
      </c>
      <c r="C66" s="183" t="s">
        <v>1216</v>
      </c>
      <c r="D66" s="177" t="s">
        <v>1214</v>
      </c>
      <c r="E66" s="178">
        <v>3</v>
      </c>
      <c r="F66" s="179"/>
      <c r="G66" s="180">
        <f t="shared" si="7"/>
        <v>0</v>
      </c>
      <c r="H66" s="179"/>
      <c r="I66" s="180">
        <f t="shared" si="8"/>
        <v>0</v>
      </c>
      <c r="J66" s="179"/>
      <c r="K66" s="180">
        <f t="shared" si="9"/>
        <v>0</v>
      </c>
      <c r="L66" s="180">
        <v>21</v>
      </c>
      <c r="M66" s="180">
        <f t="shared" si="10"/>
        <v>0</v>
      </c>
      <c r="N66" s="178">
        <v>0</v>
      </c>
      <c r="O66" s="178">
        <f t="shared" si="11"/>
        <v>0</v>
      </c>
      <c r="P66" s="178">
        <v>0</v>
      </c>
      <c r="Q66" s="178">
        <f t="shared" si="12"/>
        <v>0</v>
      </c>
      <c r="R66" s="180"/>
      <c r="S66" s="180" t="s">
        <v>171</v>
      </c>
      <c r="T66" s="181" t="s">
        <v>172</v>
      </c>
      <c r="U66" s="157">
        <v>0</v>
      </c>
      <c r="V66" s="157">
        <f t="shared" si="13"/>
        <v>0</v>
      </c>
      <c r="W66" s="157"/>
      <c r="X66" s="157" t="s">
        <v>218</v>
      </c>
      <c r="Y66" s="157" t="s">
        <v>174</v>
      </c>
      <c r="Z66" s="147"/>
      <c r="AA66" s="147"/>
      <c r="AB66" s="147"/>
      <c r="AC66" s="147"/>
      <c r="AD66" s="147"/>
      <c r="AE66" s="147"/>
      <c r="AF66" s="147"/>
      <c r="AG66" s="147" t="s">
        <v>219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54</v>
      </c>
      <c r="B67" s="176" t="s">
        <v>1217</v>
      </c>
      <c r="C67" s="183" t="s">
        <v>1218</v>
      </c>
      <c r="D67" s="177" t="s">
        <v>1219</v>
      </c>
      <c r="E67" s="178">
        <v>6</v>
      </c>
      <c r="F67" s="179"/>
      <c r="G67" s="180">
        <f t="shared" si="7"/>
        <v>0</v>
      </c>
      <c r="H67" s="179"/>
      <c r="I67" s="180">
        <f t="shared" si="8"/>
        <v>0</v>
      </c>
      <c r="J67" s="179"/>
      <c r="K67" s="180">
        <f t="shared" si="9"/>
        <v>0</v>
      </c>
      <c r="L67" s="180">
        <v>21</v>
      </c>
      <c r="M67" s="180">
        <f t="shared" si="10"/>
        <v>0</v>
      </c>
      <c r="N67" s="178">
        <v>0</v>
      </c>
      <c r="O67" s="178">
        <f t="shared" si="11"/>
        <v>0</v>
      </c>
      <c r="P67" s="178">
        <v>0</v>
      </c>
      <c r="Q67" s="178">
        <f t="shared" si="12"/>
        <v>0</v>
      </c>
      <c r="R67" s="180"/>
      <c r="S67" s="180" t="s">
        <v>171</v>
      </c>
      <c r="T67" s="181" t="s">
        <v>172</v>
      </c>
      <c r="U67" s="157">
        <v>0</v>
      </c>
      <c r="V67" s="157">
        <f t="shared" si="13"/>
        <v>0</v>
      </c>
      <c r="W67" s="157"/>
      <c r="X67" s="157" t="s">
        <v>218</v>
      </c>
      <c r="Y67" s="157" t="s">
        <v>174</v>
      </c>
      <c r="Z67" s="147"/>
      <c r="AA67" s="147"/>
      <c r="AB67" s="147"/>
      <c r="AC67" s="147"/>
      <c r="AD67" s="147"/>
      <c r="AE67" s="147"/>
      <c r="AF67" s="147"/>
      <c r="AG67" s="147" t="s">
        <v>219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5">
        <v>55</v>
      </c>
      <c r="B68" s="176" t="s">
        <v>1220</v>
      </c>
      <c r="C68" s="183" t="s">
        <v>1221</v>
      </c>
      <c r="D68" s="177" t="s">
        <v>1117</v>
      </c>
      <c r="E68" s="178">
        <v>210</v>
      </c>
      <c r="F68" s="179"/>
      <c r="G68" s="180">
        <f t="shared" si="7"/>
        <v>0</v>
      </c>
      <c r="H68" s="179"/>
      <c r="I68" s="180">
        <f t="shared" si="8"/>
        <v>0</v>
      </c>
      <c r="J68" s="179"/>
      <c r="K68" s="180">
        <f t="shared" si="9"/>
        <v>0</v>
      </c>
      <c r="L68" s="180">
        <v>21</v>
      </c>
      <c r="M68" s="180">
        <f t="shared" si="10"/>
        <v>0</v>
      </c>
      <c r="N68" s="178">
        <v>0</v>
      </c>
      <c r="O68" s="178">
        <f t="shared" si="11"/>
        <v>0</v>
      </c>
      <c r="P68" s="178">
        <v>0</v>
      </c>
      <c r="Q68" s="178">
        <f t="shared" si="12"/>
        <v>0</v>
      </c>
      <c r="R68" s="180"/>
      <c r="S68" s="180" t="s">
        <v>171</v>
      </c>
      <c r="T68" s="181" t="s">
        <v>172</v>
      </c>
      <c r="U68" s="157">
        <v>0</v>
      </c>
      <c r="V68" s="157">
        <f t="shared" si="13"/>
        <v>0</v>
      </c>
      <c r="W68" s="157"/>
      <c r="X68" s="157" t="s">
        <v>218</v>
      </c>
      <c r="Y68" s="157" t="s">
        <v>174</v>
      </c>
      <c r="Z68" s="147"/>
      <c r="AA68" s="147"/>
      <c r="AB68" s="147"/>
      <c r="AC68" s="147"/>
      <c r="AD68" s="147"/>
      <c r="AE68" s="147"/>
      <c r="AF68" s="147"/>
      <c r="AG68" s="147" t="s">
        <v>219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5">
        <v>56</v>
      </c>
      <c r="B69" s="176" t="s">
        <v>1222</v>
      </c>
      <c r="C69" s="183" t="s">
        <v>1223</v>
      </c>
      <c r="D69" s="177" t="s">
        <v>1117</v>
      </c>
      <c r="E69" s="178">
        <v>55</v>
      </c>
      <c r="F69" s="179"/>
      <c r="G69" s="180">
        <f t="shared" si="7"/>
        <v>0</v>
      </c>
      <c r="H69" s="179"/>
      <c r="I69" s="180">
        <f t="shared" si="8"/>
        <v>0</v>
      </c>
      <c r="J69" s="179"/>
      <c r="K69" s="180">
        <f t="shared" si="9"/>
        <v>0</v>
      </c>
      <c r="L69" s="180">
        <v>21</v>
      </c>
      <c r="M69" s="180">
        <f t="shared" si="10"/>
        <v>0</v>
      </c>
      <c r="N69" s="178">
        <v>0</v>
      </c>
      <c r="O69" s="178">
        <f t="shared" si="11"/>
        <v>0</v>
      </c>
      <c r="P69" s="178">
        <v>0</v>
      </c>
      <c r="Q69" s="178">
        <f t="shared" si="12"/>
        <v>0</v>
      </c>
      <c r="R69" s="180"/>
      <c r="S69" s="180" t="s">
        <v>171</v>
      </c>
      <c r="T69" s="181" t="s">
        <v>172</v>
      </c>
      <c r="U69" s="157">
        <v>0</v>
      </c>
      <c r="V69" s="157">
        <f t="shared" si="13"/>
        <v>0</v>
      </c>
      <c r="W69" s="157"/>
      <c r="X69" s="157" t="s">
        <v>218</v>
      </c>
      <c r="Y69" s="157" t="s">
        <v>174</v>
      </c>
      <c r="Z69" s="147"/>
      <c r="AA69" s="147"/>
      <c r="AB69" s="147"/>
      <c r="AC69" s="147"/>
      <c r="AD69" s="147"/>
      <c r="AE69" s="147"/>
      <c r="AF69" s="147"/>
      <c r="AG69" s="147" t="s">
        <v>219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57</v>
      </c>
      <c r="B70" s="176" t="s">
        <v>1224</v>
      </c>
      <c r="C70" s="183" t="s">
        <v>1225</v>
      </c>
      <c r="D70" s="177" t="s">
        <v>1136</v>
      </c>
      <c r="E70" s="178">
        <v>24</v>
      </c>
      <c r="F70" s="179"/>
      <c r="G70" s="180">
        <f t="shared" si="7"/>
        <v>0</v>
      </c>
      <c r="H70" s="179"/>
      <c r="I70" s="180">
        <f t="shared" si="8"/>
        <v>0</v>
      </c>
      <c r="J70" s="179"/>
      <c r="K70" s="180">
        <f t="shared" si="9"/>
        <v>0</v>
      </c>
      <c r="L70" s="180">
        <v>21</v>
      </c>
      <c r="M70" s="180">
        <f t="shared" si="10"/>
        <v>0</v>
      </c>
      <c r="N70" s="178">
        <v>0</v>
      </c>
      <c r="O70" s="178">
        <f t="shared" si="11"/>
        <v>0</v>
      </c>
      <c r="P70" s="178">
        <v>0</v>
      </c>
      <c r="Q70" s="178">
        <f t="shared" si="12"/>
        <v>0</v>
      </c>
      <c r="R70" s="180"/>
      <c r="S70" s="180" t="s">
        <v>171</v>
      </c>
      <c r="T70" s="181" t="s">
        <v>172</v>
      </c>
      <c r="U70" s="157">
        <v>0</v>
      </c>
      <c r="V70" s="157">
        <f t="shared" si="13"/>
        <v>0</v>
      </c>
      <c r="W70" s="157"/>
      <c r="X70" s="157" t="s">
        <v>218</v>
      </c>
      <c r="Y70" s="157" t="s">
        <v>174</v>
      </c>
      <c r="Z70" s="147"/>
      <c r="AA70" s="147"/>
      <c r="AB70" s="147"/>
      <c r="AC70" s="147"/>
      <c r="AD70" s="147"/>
      <c r="AE70" s="147"/>
      <c r="AF70" s="147"/>
      <c r="AG70" s="147" t="s">
        <v>219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58</v>
      </c>
      <c r="B71" s="176" t="s">
        <v>1226</v>
      </c>
      <c r="C71" s="183" t="s">
        <v>1227</v>
      </c>
      <c r="D71" s="177" t="s">
        <v>1136</v>
      </c>
      <c r="E71" s="178">
        <v>1</v>
      </c>
      <c r="F71" s="179"/>
      <c r="G71" s="180">
        <f t="shared" si="7"/>
        <v>0</v>
      </c>
      <c r="H71" s="179"/>
      <c r="I71" s="180">
        <f t="shared" si="8"/>
        <v>0</v>
      </c>
      <c r="J71" s="179"/>
      <c r="K71" s="180">
        <f t="shared" si="9"/>
        <v>0</v>
      </c>
      <c r="L71" s="180">
        <v>21</v>
      </c>
      <c r="M71" s="180">
        <f t="shared" si="10"/>
        <v>0</v>
      </c>
      <c r="N71" s="178">
        <v>0</v>
      </c>
      <c r="O71" s="178">
        <f t="shared" si="11"/>
        <v>0</v>
      </c>
      <c r="P71" s="178">
        <v>0</v>
      </c>
      <c r="Q71" s="178">
        <f t="shared" si="12"/>
        <v>0</v>
      </c>
      <c r="R71" s="180"/>
      <c r="S71" s="180" t="s">
        <v>171</v>
      </c>
      <c r="T71" s="181" t="s">
        <v>172</v>
      </c>
      <c r="U71" s="157">
        <v>0</v>
      </c>
      <c r="V71" s="157">
        <f t="shared" si="13"/>
        <v>0</v>
      </c>
      <c r="W71" s="157"/>
      <c r="X71" s="157" t="s">
        <v>218</v>
      </c>
      <c r="Y71" s="157" t="s">
        <v>174</v>
      </c>
      <c r="Z71" s="147"/>
      <c r="AA71" s="147"/>
      <c r="AB71" s="147"/>
      <c r="AC71" s="147"/>
      <c r="AD71" s="147"/>
      <c r="AE71" s="147"/>
      <c r="AF71" s="147"/>
      <c r="AG71" s="147" t="s">
        <v>219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5">
        <v>59</v>
      </c>
      <c r="B72" s="176" t="s">
        <v>1228</v>
      </c>
      <c r="C72" s="183" t="s">
        <v>1229</v>
      </c>
      <c r="D72" s="177" t="s">
        <v>1136</v>
      </c>
      <c r="E72" s="178">
        <v>6</v>
      </c>
      <c r="F72" s="179"/>
      <c r="G72" s="180">
        <f t="shared" si="7"/>
        <v>0</v>
      </c>
      <c r="H72" s="179"/>
      <c r="I72" s="180">
        <f t="shared" si="8"/>
        <v>0</v>
      </c>
      <c r="J72" s="179"/>
      <c r="K72" s="180">
        <f t="shared" si="9"/>
        <v>0</v>
      </c>
      <c r="L72" s="180">
        <v>21</v>
      </c>
      <c r="M72" s="180">
        <f t="shared" si="10"/>
        <v>0</v>
      </c>
      <c r="N72" s="178">
        <v>0</v>
      </c>
      <c r="O72" s="178">
        <f t="shared" si="11"/>
        <v>0</v>
      </c>
      <c r="P72" s="178">
        <v>0</v>
      </c>
      <c r="Q72" s="178">
        <f t="shared" si="12"/>
        <v>0</v>
      </c>
      <c r="R72" s="180"/>
      <c r="S72" s="180" t="s">
        <v>171</v>
      </c>
      <c r="T72" s="181" t="s">
        <v>172</v>
      </c>
      <c r="U72" s="157">
        <v>0</v>
      </c>
      <c r="V72" s="157">
        <f t="shared" si="13"/>
        <v>0</v>
      </c>
      <c r="W72" s="157"/>
      <c r="X72" s="157" t="s">
        <v>218</v>
      </c>
      <c r="Y72" s="157" t="s">
        <v>174</v>
      </c>
      <c r="Z72" s="147"/>
      <c r="AA72" s="147"/>
      <c r="AB72" s="147"/>
      <c r="AC72" s="147"/>
      <c r="AD72" s="147"/>
      <c r="AE72" s="147"/>
      <c r="AF72" s="147"/>
      <c r="AG72" s="147" t="s">
        <v>219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60</v>
      </c>
      <c r="B73" s="176" t="s">
        <v>1230</v>
      </c>
      <c r="C73" s="183" t="s">
        <v>1231</v>
      </c>
      <c r="D73" s="177" t="s">
        <v>1136</v>
      </c>
      <c r="E73" s="178">
        <v>24</v>
      </c>
      <c r="F73" s="179"/>
      <c r="G73" s="180">
        <f t="shared" si="7"/>
        <v>0</v>
      </c>
      <c r="H73" s="179"/>
      <c r="I73" s="180">
        <f t="shared" si="8"/>
        <v>0</v>
      </c>
      <c r="J73" s="179"/>
      <c r="K73" s="180">
        <f t="shared" si="9"/>
        <v>0</v>
      </c>
      <c r="L73" s="180">
        <v>21</v>
      </c>
      <c r="M73" s="180">
        <f t="shared" si="10"/>
        <v>0</v>
      </c>
      <c r="N73" s="178">
        <v>0</v>
      </c>
      <c r="O73" s="178">
        <f t="shared" si="11"/>
        <v>0</v>
      </c>
      <c r="P73" s="178">
        <v>0</v>
      </c>
      <c r="Q73" s="178">
        <f t="shared" si="12"/>
        <v>0</v>
      </c>
      <c r="R73" s="180"/>
      <c r="S73" s="180" t="s">
        <v>171</v>
      </c>
      <c r="T73" s="181" t="s">
        <v>172</v>
      </c>
      <c r="U73" s="157">
        <v>0</v>
      </c>
      <c r="V73" s="157">
        <f t="shared" si="13"/>
        <v>0</v>
      </c>
      <c r="W73" s="157"/>
      <c r="X73" s="157" t="s">
        <v>218</v>
      </c>
      <c r="Y73" s="157" t="s">
        <v>174</v>
      </c>
      <c r="Z73" s="147"/>
      <c r="AA73" s="147"/>
      <c r="AB73" s="147"/>
      <c r="AC73" s="147"/>
      <c r="AD73" s="147"/>
      <c r="AE73" s="147"/>
      <c r="AF73" s="147"/>
      <c r="AG73" s="147" t="s">
        <v>219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61</v>
      </c>
      <c r="B74" s="176" t="s">
        <v>1232</v>
      </c>
      <c r="C74" s="183" t="s">
        <v>1233</v>
      </c>
      <c r="D74" s="177" t="s">
        <v>1136</v>
      </c>
      <c r="E74" s="178">
        <v>1</v>
      </c>
      <c r="F74" s="179"/>
      <c r="G74" s="180">
        <f t="shared" si="7"/>
        <v>0</v>
      </c>
      <c r="H74" s="179"/>
      <c r="I74" s="180">
        <f t="shared" si="8"/>
        <v>0</v>
      </c>
      <c r="J74" s="179"/>
      <c r="K74" s="180">
        <f t="shared" si="9"/>
        <v>0</v>
      </c>
      <c r="L74" s="180">
        <v>21</v>
      </c>
      <c r="M74" s="180">
        <f t="shared" si="10"/>
        <v>0</v>
      </c>
      <c r="N74" s="178">
        <v>0</v>
      </c>
      <c r="O74" s="178">
        <f t="shared" si="11"/>
        <v>0</v>
      </c>
      <c r="P74" s="178">
        <v>0</v>
      </c>
      <c r="Q74" s="178">
        <f t="shared" si="12"/>
        <v>0</v>
      </c>
      <c r="R74" s="180"/>
      <c r="S74" s="180" t="s">
        <v>171</v>
      </c>
      <c r="T74" s="181" t="s">
        <v>172</v>
      </c>
      <c r="U74" s="157">
        <v>0</v>
      </c>
      <c r="V74" s="157">
        <f t="shared" si="13"/>
        <v>0</v>
      </c>
      <c r="W74" s="157"/>
      <c r="X74" s="157" t="s">
        <v>218</v>
      </c>
      <c r="Y74" s="157" t="s">
        <v>174</v>
      </c>
      <c r="Z74" s="147"/>
      <c r="AA74" s="147"/>
      <c r="AB74" s="147"/>
      <c r="AC74" s="147"/>
      <c r="AD74" s="147"/>
      <c r="AE74" s="147"/>
      <c r="AF74" s="147"/>
      <c r="AG74" s="147" t="s">
        <v>219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5">
        <v>62</v>
      </c>
      <c r="B75" s="176" t="s">
        <v>1234</v>
      </c>
      <c r="C75" s="183" t="s">
        <v>1235</v>
      </c>
      <c r="D75" s="177" t="s">
        <v>1136</v>
      </c>
      <c r="E75" s="178">
        <v>1</v>
      </c>
      <c r="F75" s="179"/>
      <c r="G75" s="180">
        <f t="shared" si="7"/>
        <v>0</v>
      </c>
      <c r="H75" s="179"/>
      <c r="I75" s="180">
        <f t="shared" si="8"/>
        <v>0</v>
      </c>
      <c r="J75" s="179"/>
      <c r="K75" s="180">
        <f t="shared" si="9"/>
        <v>0</v>
      </c>
      <c r="L75" s="180">
        <v>21</v>
      </c>
      <c r="M75" s="180">
        <f t="shared" si="10"/>
        <v>0</v>
      </c>
      <c r="N75" s="178">
        <v>0</v>
      </c>
      <c r="O75" s="178">
        <f t="shared" si="11"/>
        <v>0</v>
      </c>
      <c r="P75" s="178">
        <v>0</v>
      </c>
      <c r="Q75" s="178">
        <f t="shared" si="12"/>
        <v>0</v>
      </c>
      <c r="R75" s="180"/>
      <c r="S75" s="180" t="s">
        <v>171</v>
      </c>
      <c r="T75" s="181" t="s">
        <v>172</v>
      </c>
      <c r="U75" s="157">
        <v>0</v>
      </c>
      <c r="V75" s="157">
        <f t="shared" si="13"/>
        <v>0</v>
      </c>
      <c r="W75" s="157"/>
      <c r="X75" s="157" t="s">
        <v>218</v>
      </c>
      <c r="Y75" s="157" t="s">
        <v>174</v>
      </c>
      <c r="Z75" s="147"/>
      <c r="AA75" s="147"/>
      <c r="AB75" s="147"/>
      <c r="AC75" s="147"/>
      <c r="AD75" s="147"/>
      <c r="AE75" s="147"/>
      <c r="AF75" s="147"/>
      <c r="AG75" s="147" t="s">
        <v>219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5">
        <v>63</v>
      </c>
      <c r="B76" s="176" t="s">
        <v>1236</v>
      </c>
      <c r="C76" s="183" t="s">
        <v>1237</v>
      </c>
      <c r="D76" s="177" t="s">
        <v>1117</v>
      </c>
      <c r="E76" s="178">
        <v>160</v>
      </c>
      <c r="F76" s="179"/>
      <c r="G76" s="180">
        <f t="shared" si="7"/>
        <v>0</v>
      </c>
      <c r="H76" s="179"/>
      <c r="I76" s="180">
        <f t="shared" si="8"/>
        <v>0</v>
      </c>
      <c r="J76" s="179"/>
      <c r="K76" s="180">
        <f t="shared" si="9"/>
        <v>0</v>
      </c>
      <c r="L76" s="180">
        <v>21</v>
      </c>
      <c r="M76" s="180">
        <f t="shared" si="10"/>
        <v>0</v>
      </c>
      <c r="N76" s="178">
        <v>0</v>
      </c>
      <c r="O76" s="178">
        <f t="shared" si="11"/>
        <v>0</v>
      </c>
      <c r="P76" s="178">
        <v>0</v>
      </c>
      <c r="Q76" s="178">
        <f t="shared" si="12"/>
        <v>0</v>
      </c>
      <c r="R76" s="180"/>
      <c r="S76" s="180" t="s">
        <v>171</v>
      </c>
      <c r="T76" s="181" t="s">
        <v>172</v>
      </c>
      <c r="U76" s="157">
        <v>0</v>
      </c>
      <c r="V76" s="157">
        <f t="shared" si="13"/>
        <v>0</v>
      </c>
      <c r="W76" s="157"/>
      <c r="X76" s="157" t="s">
        <v>218</v>
      </c>
      <c r="Y76" s="157" t="s">
        <v>174</v>
      </c>
      <c r="Z76" s="147"/>
      <c r="AA76" s="147"/>
      <c r="AB76" s="147"/>
      <c r="AC76" s="147"/>
      <c r="AD76" s="147"/>
      <c r="AE76" s="147"/>
      <c r="AF76" s="147"/>
      <c r="AG76" s="147" t="s">
        <v>219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5">
        <v>64</v>
      </c>
      <c r="B77" s="176" t="s">
        <v>1238</v>
      </c>
      <c r="C77" s="183" t="s">
        <v>1239</v>
      </c>
      <c r="D77" s="177" t="s">
        <v>1117</v>
      </c>
      <c r="E77" s="178">
        <v>45</v>
      </c>
      <c r="F77" s="179"/>
      <c r="G77" s="180">
        <f t="shared" si="7"/>
        <v>0</v>
      </c>
      <c r="H77" s="179"/>
      <c r="I77" s="180">
        <f t="shared" si="8"/>
        <v>0</v>
      </c>
      <c r="J77" s="179"/>
      <c r="K77" s="180">
        <f t="shared" si="9"/>
        <v>0</v>
      </c>
      <c r="L77" s="180">
        <v>21</v>
      </c>
      <c r="M77" s="180">
        <f t="shared" si="10"/>
        <v>0</v>
      </c>
      <c r="N77" s="178">
        <v>0</v>
      </c>
      <c r="O77" s="178">
        <f t="shared" si="11"/>
        <v>0</v>
      </c>
      <c r="P77" s="178">
        <v>0</v>
      </c>
      <c r="Q77" s="178">
        <f t="shared" si="12"/>
        <v>0</v>
      </c>
      <c r="R77" s="180"/>
      <c r="S77" s="180" t="s">
        <v>171</v>
      </c>
      <c r="T77" s="181" t="s">
        <v>172</v>
      </c>
      <c r="U77" s="157">
        <v>0</v>
      </c>
      <c r="V77" s="157">
        <f t="shared" si="13"/>
        <v>0</v>
      </c>
      <c r="W77" s="157"/>
      <c r="X77" s="157" t="s">
        <v>218</v>
      </c>
      <c r="Y77" s="157" t="s">
        <v>174</v>
      </c>
      <c r="Z77" s="147"/>
      <c r="AA77" s="147"/>
      <c r="AB77" s="147"/>
      <c r="AC77" s="147"/>
      <c r="AD77" s="147"/>
      <c r="AE77" s="147"/>
      <c r="AF77" s="147"/>
      <c r="AG77" s="147" t="s">
        <v>219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5">
        <v>65</v>
      </c>
      <c r="B78" s="176" t="s">
        <v>1240</v>
      </c>
      <c r="C78" s="183" t="s">
        <v>1241</v>
      </c>
      <c r="D78" s="177" t="s">
        <v>1117</v>
      </c>
      <c r="E78" s="178">
        <v>48</v>
      </c>
      <c r="F78" s="179"/>
      <c r="G78" s="180">
        <f t="shared" si="7"/>
        <v>0</v>
      </c>
      <c r="H78" s="179"/>
      <c r="I78" s="180">
        <f t="shared" si="8"/>
        <v>0</v>
      </c>
      <c r="J78" s="179"/>
      <c r="K78" s="180">
        <f t="shared" si="9"/>
        <v>0</v>
      </c>
      <c r="L78" s="180">
        <v>21</v>
      </c>
      <c r="M78" s="180">
        <f t="shared" si="10"/>
        <v>0</v>
      </c>
      <c r="N78" s="178">
        <v>0</v>
      </c>
      <c r="O78" s="178">
        <f t="shared" si="11"/>
        <v>0</v>
      </c>
      <c r="P78" s="178">
        <v>0</v>
      </c>
      <c r="Q78" s="178">
        <f t="shared" si="12"/>
        <v>0</v>
      </c>
      <c r="R78" s="180"/>
      <c r="S78" s="180" t="s">
        <v>171</v>
      </c>
      <c r="T78" s="181" t="s">
        <v>172</v>
      </c>
      <c r="U78" s="157">
        <v>0</v>
      </c>
      <c r="V78" s="157">
        <f t="shared" si="13"/>
        <v>0</v>
      </c>
      <c r="W78" s="157"/>
      <c r="X78" s="157" t="s">
        <v>218</v>
      </c>
      <c r="Y78" s="157" t="s">
        <v>174</v>
      </c>
      <c r="Z78" s="147"/>
      <c r="AA78" s="147"/>
      <c r="AB78" s="147"/>
      <c r="AC78" s="147"/>
      <c r="AD78" s="147"/>
      <c r="AE78" s="147"/>
      <c r="AF78" s="147"/>
      <c r="AG78" s="147" t="s">
        <v>219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5">
        <v>66</v>
      </c>
      <c r="B79" s="176" t="s">
        <v>1242</v>
      </c>
      <c r="C79" s="183" t="s">
        <v>1243</v>
      </c>
      <c r="D79" s="177" t="s">
        <v>1117</v>
      </c>
      <c r="E79" s="178">
        <v>110</v>
      </c>
      <c r="F79" s="179"/>
      <c r="G79" s="180">
        <f t="shared" si="7"/>
        <v>0</v>
      </c>
      <c r="H79" s="179"/>
      <c r="I79" s="180">
        <f t="shared" si="8"/>
        <v>0</v>
      </c>
      <c r="J79" s="179"/>
      <c r="K79" s="180">
        <f t="shared" si="9"/>
        <v>0</v>
      </c>
      <c r="L79" s="180">
        <v>21</v>
      </c>
      <c r="M79" s="180">
        <f t="shared" si="10"/>
        <v>0</v>
      </c>
      <c r="N79" s="178">
        <v>0</v>
      </c>
      <c r="O79" s="178">
        <f t="shared" si="11"/>
        <v>0</v>
      </c>
      <c r="P79" s="178">
        <v>0</v>
      </c>
      <c r="Q79" s="178">
        <f t="shared" si="12"/>
        <v>0</v>
      </c>
      <c r="R79" s="180"/>
      <c r="S79" s="180" t="s">
        <v>171</v>
      </c>
      <c r="T79" s="181" t="s">
        <v>172</v>
      </c>
      <c r="U79" s="157">
        <v>0</v>
      </c>
      <c r="V79" s="157">
        <f t="shared" si="13"/>
        <v>0</v>
      </c>
      <c r="W79" s="157"/>
      <c r="X79" s="157" t="s">
        <v>218</v>
      </c>
      <c r="Y79" s="157" t="s">
        <v>174</v>
      </c>
      <c r="Z79" s="147"/>
      <c r="AA79" s="147"/>
      <c r="AB79" s="147"/>
      <c r="AC79" s="147"/>
      <c r="AD79" s="147"/>
      <c r="AE79" s="147"/>
      <c r="AF79" s="147"/>
      <c r="AG79" s="147" t="s">
        <v>219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5">
        <v>67</v>
      </c>
      <c r="B80" s="176" t="s">
        <v>1244</v>
      </c>
      <c r="C80" s="183" t="s">
        <v>1245</v>
      </c>
      <c r="D80" s="177" t="s">
        <v>1246</v>
      </c>
      <c r="E80" s="178">
        <v>4</v>
      </c>
      <c r="F80" s="179"/>
      <c r="G80" s="180">
        <f t="shared" si="7"/>
        <v>0</v>
      </c>
      <c r="H80" s="179"/>
      <c r="I80" s="180">
        <f t="shared" si="8"/>
        <v>0</v>
      </c>
      <c r="J80" s="179"/>
      <c r="K80" s="180">
        <f t="shared" si="9"/>
        <v>0</v>
      </c>
      <c r="L80" s="180">
        <v>21</v>
      </c>
      <c r="M80" s="180">
        <f t="shared" si="10"/>
        <v>0</v>
      </c>
      <c r="N80" s="178">
        <v>0</v>
      </c>
      <c r="O80" s="178">
        <f t="shared" si="11"/>
        <v>0</v>
      </c>
      <c r="P80" s="178">
        <v>0</v>
      </c>
      <c r="Q80" s="178">
        <f t="shared" si="12"/>
        <v>0</v>
      </c>
      <c r="R80" s="180"/>
      <c r="S80" s="180" t="s">
        <v>171</v>
      </c>
      <c r="T80" s="181" t="s">
        <v>172</v>
      </c>
      <c r="U80" s="157">
        <v>0</v>
      </c>
      <c r="V80" s="157">
        <f t="shared" si="13"/>
        <v>0</v>
      </c>
      <c r="W80" s="157"/>
      <c r="X80" s="157" t="s">
        <v>218</v>
      </c>
      <c r="Y80" s="157" t="s">
        <v>174</v>
      </c>
      <c r="Z80" s="147"/>
      <c r="AA80" s="147"/>
      <c r="AB80" s="147"/>
      <c r="AC80" s="147"/>
      <c r="AD80" s="147"/>
      <c r="AE80" s="147"/>
      <c r="AF80" s="147"/>
      <c r="AG80" s="147" t="s">
        <v>219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5">
        <v>68</v>
      </c>
      <c r="B81" s="176" t="s">
        <v>1247</v>
      </c>
      <c r="C81" s="183" t="s">
        <v>1248</v>
      </c>
      <c r="D81" s="177" t="s">
        <v>1246</v>
      </c>
      <c r="E81" s="178">
        <v>1</v>
      </c>
      <c r="F81" s="179"/>
      <c r="G81" s="180">
        <f t="shared" si="7"/>
        <v>0</v>
      </c>
      <c r="H81" s="179"/>
      <c r="I81" s="180">
        <f t="shared" si="8"/>
        <v>0</v>
      </c>
      <c r="J81" s="179"/>
      <c r="K81" s="180">
        <f t="shared" si="9"/>
        <v>0</v>
      </c>
      <c r="L81" s="180">
        <v>21</v>
      </c>
      <c r="M81" s="180">
        <f t="shared" si="10"/>
        <v>0</v>
      </c>
      <c r="N81" s="178">
        <v>0</v>
      </c>
      <c r="O81" s="178">
        <f t="shared" si="11"/>
        <v>0</v>
      </c>
      <c r="P81" s="178">
        <v>0</v>
      </c>
      <c r="Q81" s="178">
        <f t="shared" si="12"/>
        <v>0</v>
      </c>
      <c r="R81" s="180"/>
      <c r="S81" s="180" t="s">
        <v>171</v>
      </c>
      <c r="T81" s="181" t="s">
        <v>172</v>
      </c>
      <c r="U81" s="157">
        <v>0</v>
      </c>
      <c r="V81" s="157">
        <f t="shared" si="13"/>
        <v>0</v>
      </c>
      <c r="W81" s="157"/>
      <c r="X81" s="157" t="s">
        <v>218</v>
      </c>
      <c r="Y81" s="157" t="s">
        <v>174</v>
      </c>
      <c r="Z81" s="147"/>
      <c r="AA81" s="147"/>
      <c r="AB81" s="147"/>
      <c r="AC81" s="147"/>
      <c r="AD81" s="147"/>
      <c r="AE81" s="147"/>
      <c r="AF81" s="147"/>
      <c r="AG81" s="147" t="s">
        <v>219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69</v>
      </c>
      <c r="B82" s="176" t="s">
        <v>1249</v>
      </c>
      <c r="C82" s="183" t="s">
        <v>1250</v>
      </c>
      <c r="D82" s="177" t="s">
        <v>1246</v>
      </c>
      <c r="E82" s="178">
        <v>8</v>
      </c>
      <c r="F82" s="179"/>
      <c r="G82" s="180">
        <f t="shared" si="7"/>
        <v>0</v>
      </c>
      <c r="H82" s="179"/>
      <c r="I82" s="180">
        <f t="shared" si="8"/>
        <v>0</v>
      </c>
      <c r="J82" s="179"/>
      <c r="K82" s="180">
        <f t="shared" si="9"/>
        <v>0</v>
      </c>
      <c r="L82" s="180">
        <v>21</v>
      </c>
      <c r="M82" s="180">
        <f t="shared" si="10"/>
        <v>0</v>
      </c>
      <c r="N82" s="178">
        <v>0</v>
      </c>
      <c r="O82" s="178">
        <f t="shared" si="11"/>
        <v>0</v>
      </c>
      <c r="P82" s="178">
        <v>0</v>
      </c>
      <c r="Q82" s="178">
        <f t="shared" si="12"/>
        <v>0</v>
      </c>
      <c r="R82" s="180"/>
      <c r="S82" s="180" t="s">
        <v>171</v>
      </c>
      <c r="T82" s="181" t="s">
        <v>172</v>
      </c>
      <c r="U82" s="157">
        <v>0</v>
      </c>
      <c r="V82" s="157">
        <f t="shared" si="13"/>
        <v>0</v>
      </c>
      <c r="W82" s="157"/>
      <c r="X82" s="157" t="s">
        <v>218</v>
      </c>
      <c r="Y82" s="157" t="s">
        <v>174</v>
      </c>
      <c r="Z82" s="147"/>
      <c r="AA82" s="147"/>
      <c r="AB82" s="147"/>
      <c r="AC82" s="147"/>
      <c r="AD82" s="147"/>
      <c r="AE82" s="147"/>
      <c r="AF82" s="147"/>
      <c r="AG82" s="147" t="s">
        <v>219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5">
        <v>70</v>
      </c>
      <c r="B83" s="176" t="s">
        <v>1251</v>
      </c>
      <c r="C83" s="183" t="s">
        <v>1252</v>
      </c>
      <c r="D83" s="177" t="s">
        <v>1246</v>
      </c>
      <c r="E83" s="178">
        <v>4</v>
      </c>
      <c r="F83" s="179"/>
      <c r="G83" s="180">
        <f t="shared" si="7"/>
        <v>0</v>
      </c>
      <c r="H83" s="179"/>
      <c r="I83" s="180">
        <f t="shared" si="8"/>
        <v>0</v>
      </c>
      <c r="J83" s="179"/>
      <c r="K83" s="180">
        <f t="shared" si="9"/>
        <v>0</v>
      </c>
      <c r="L83" s="180">
        <v>21</v>
      </c>
      <c r="M83" s="180">
        <f t="shared" si="10"/>
        <v>0</v>
      </c>
      <c r="N83" s="178">
        <v>0</v>
      </c>
      <c r="O83" s="178">
        <f t="shared" si="11"/>
        <v>0</v>
      </c>
      <c r="P83" s="178">
        <v>0</v>
      </c>
      <c r="Q83" s="178">
        <f t="shared" si="12"/>
        <v>0</v>
      </c>
      <c r="R83" s="180"/>
      <c r="S83" s="180" t="s">
        <v>171</v>
      </c>
      <c r="T83" s="181" t="s">
        <v>172</v>
      </c>
      <c r="U83" s="157">
        <v>0</v>
      </c>
      <c r="V83" s="157">
        <f t="shared" si="13"/>
        <v>0</v>
      </c>
      <c r="W83" s="157"/>
      <c r="X83" s="157" t="s">
        <v>218</v>
      </c>
      <c r="Y83" s="157" t="s">
        <v>174</v>
      </c>
      <c r="Z83" s="147"/>
      <c r="AA83" s="147"/>
      <c r="AB83" s="147"/>
      <c r="AC83" s="147"/>
      <c r="AD83" s="147"/>
      <c r="AE83" s="147"/>
      <c r="AF83" s="147"/>
      <c r="AG83" s="147" t="s">
        <v>219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5">
        <v>71</v>
      </c>
      <c r="B84" s="176" t="s">
        <v>1253</v>
      </c>
      <c r="C84" s="183" t="s">
        <v>1252</v>
      </c>
      <c r="D84" s="177" t="s">
        <v>1246</v>
      </c>
      <c r="E84" s="178">
        <v>3</v>
      </c>
      <c r="F84" s="179"/>
      <c r="G84" s="180">
        <f t="shared" si="7"/>
        <v>0</v>
      </c>
      <c r="H84" s="179"/>
      <c r="I84" s="180">
        <f t="shared" si="8"/>
        <v>0</v>
      </c>
      <c r="J84" s="179"/>
      <c r="K84" s="180">
        <f t="shared" si="9"/>
        <v>0</v>
      </c>
      <c r="L84" s="180">
        <v>21</v>
      </c>
      <c r="M84" s="180">
        <f t="shared" si="10"/>
        <v>0</v>
      </c>
      <c r="N84" s="178">
        <v>0</v>
      </c>
      <c r="O84" s="178">
        <f t="shared" si="11"/>
        <v>0</v>
      </c>
      <c r="P84" s="178">
        <v>0</v>
      </c>
      <c r="Q84" s="178">
        <f t="shared" si="12"/>
        <v>0</v>
      </c>
      <c r="R84" s="180"/>
      <c r="S84" s="180" t="s">
        <v>171</v>
      </c>
      <c r="T84" s="181" t="s">
        <v>172</v>
      </c>
      <c r="U84" s="157">
        <v>0</v>
      </c>
      <c r="V84" s="157">
        <f t="shared" si="13"/>
        <v>0</v>
      </c>
      <c r="W84" s="157"/>
      <c r="X84" s="157" t="s">
        <v>218</v>
      </c>
      <c r="Y84" s="157" t="s">
        <v>174</v>
      </c>
      <c r="Z84" s="147"/>
      <c r="AA84" s="147"/>
      <c r="AB84" s="147"/>
      <c r="AC84" s="147"/>
      <c r="AD84" s="147"/>
      <c r="AE84" s="147"/>
      <c r="AF84" s="147"/>
      <c r="AG84" s="147" t="s">
        <v>219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72</v>
      </c>
      <c r="B85" s="176" t="s">
        <v>1254</v>
      </c>
      <c r="C85" s="183" t="s">
        <v>1255</v>
      </c>
      <c r="D85" s="177" t="s">
        <v>1246</v>
      </c>
      <c r="E85" s="178">
        <v>84</v>
      </c>
      <c r="F85" s="179"/>
      <c r="G85" s="180">
        <f t="shared" si="7"/>
        <v>0</v>
      </c>
      <c r="H85" s="179"/>
      <c r="I85" s="180">
        <f t="shared" si="8"/>
        <v>0</v>
      </c>
      <c r="J85" s="179"/>
      <c r="K85" s="180">
        <f t="shared" si="9"/>
        <v>0</v>
      </c>
      <c r="L85" s="180">
        <v>21</v>
      </c>
      <c r="M85" s="180">
        <f t="shared" si="10"/>
        <v>0</v>
      </c>
      <c r="N85" s="178">
        <v>0</v>
      </c>
      <c r="O85" s="178">
        <f t="shared" si="11"/>
        <v>0</v>
      </c>
      <c r="P85" s="178">
        <v>0</v>
      </c>
      <c r="Q85" s="178">
        <f t="shared" si="12"/>
        <v>0</v>
      </c>
      <c r="R85" s="180"/>
      <c r="S85" s="180" t="s">
        <v>171</v>
      </c>
      <c r="T85" s="181" t="s">
        <v>172</v>
      </c>
      <c r="U85" s="157">
        <v>0</v>
      </c>
      <c r="V85" s="157">
        <f t="shared" si="13"/>
        <v>0</v>
      </c>
      <c r="W85" s="157"/>
      <c r="X85" s="157" t="s">
        <v>218</v>
      </c>
      <c r="Y85" s="157" t="s">
        <v>174</v>
      </c>
      <c r="Z85" s="147"/>
      <c r="AA85" s="147"/>
      <c r="AB85" s="147"/>
      <c r="AC85" s="147"/>
      <c r="AD85" s="147"/>
      <c r="AE85" s="147"/>
      <c r="AF85" s="147"/>
      <c r="AG85" s="147" t="s">
        <v>219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61" t="s">
        <v>166</v>
      </c>
      <c r="B86" s="162" t="s">
        <v>124</v>
      </c>
      <c r="C86" s="182" t="s">
        <v>125</v>
      </c>
      <c r="D86" s="163"/>
      <c r="E86" s="164"/>
      <c r="F86" s="165"/>
      <c r="G86" s="165">
        <f>SUMIF(AG87:AG96,"&lt;&gt;NOR",G87:G96)</f>
        <v>0</v>
      </c>
      <c r="H86" s="165"/>
      <c r="I86" s="165">
        <f>SUM(I87:I96)</f>
        <v>0</v>
      </c>
      <c r="J86" s="165"/>
      <c r="K86" s="165">
        <f>SUM(K87:K96)</f>
        <v>0</v>
      </c>
      <c r="L86" s="165"/>
      <c r="M86" s="165">
        <f>SUM(M87:M96)</f>
        <v>0</v>
      </c>
      <c r="N86" s="164"/>
      <c r="O86" s="164">
        <f>SUM(O87:O96)</f>
        <v>0.94</v>
      </c>
      <c r="P86" s="164"/>
      <c r="Q86" s="164">
        <f>SUM(Q87:Q96)</f>
        <v>0</v>
      </c>
      <c r="R86" s="165"/>
      <c r="S86" s="165"/>
      <c r="T86" s="166"/>
      <c r="U86" s="160"/>
      <c r="V86" s="160">
        <f>SUM(V87:V96)</f>
        <v>0</v>
      </c>
      <c r="W86" s="160"/>
      <c r="X86" s="160"/>
      <c r="Y86" s="160"/>
      <c r="AG86" t="s">
        <v>167</v>
      </c>
    </row>
    <row r="87" spans="1:60" outlineLevel="1" x14ac:dyDescent="0.2">
      <c r="A87" s="175">
        <v>73</v>
      </c>
      <c r="B87" s="176" t="s">
        <v>1256</v>
      </c>
      <c r="C87" s="183" t="s">
        <v>1257</v>
      </c>
      <c r="D87" s="177" t="s">
        <v>1219</v>
      </c>
      <c r="E87" s="178">
        <v>1</v>
      </c>
      <c r="F87" s="179"/>
      <c r="G87" s="180">
        <f t="shared" ref="G87:G96" si="14">ROUND(E87*F87,2)</f>
        <v>0</v>
      </c>
      <c r="H87" s="179"/>
      <c r="I87" s="180">
        <f t="shared" ref="I87:I96" si="15">ROUND(E87*H87,2)</f>
        <v>0</v>
      </c>
      <c r="J87" s="179"/>
      <c r="K87" s="180">
        <f t="shared" ref="K87:K96" si="16">ROUND(E87*J87,2)</f>
        <v>0</v>
      </c>
      <c r="L87" s="180">
        <v>21</v>
      </c>
      <c r="M87" s="180">
        <f t="shared" ref="M87:M96" si="17">G87*(1+L87/100)</f>
        <v>0</v>
      </c>
      <c r="N87" s="178">
        <v>0</v>
      </c>
      <c r="O87" s="178">
        <f t="shared" ref="O87:O96" si="18">ROUND(E87*N87,2)</f>
        <v>0</v>
      </c>
      <c r="P87" s="178">
        <v>0</v>
      </c>
      <c r="Q87" s="178">
        <f t="shared" ref="Q87:Q96" si="19">ROUND(E87*P87,2)</f>
        <v>0</v>
      </c>
      <c r="R87" s="180"/>
      <c r="S87" s="180" t="s">
        <v>171</v>
      </c>
      <c r="T87" s="181" t="s">
        <v>172</v>
      </c>
      <c r="U87" s="157">
        <v>0</v>
      </c>
      <c r="V87" s="157">
        <f t="shared" ref="V87:V96" si="20">ROUND(E87*U87,2)</f>
        <v>0</v>
      </c>
      <c r="W87" s="157"/>
      <c r="X87" s="157" t="s">
        <v>218</v>
      </c>
      <c r="Y87" s="157" t="s">
        <v>174</v>
      </c>
      <c r="Z87" s="147"/>
      <c r="AA87" s="147"/>
      <c r="AB87" s="147"/>
      <c r="AC87" s="147"/>
      <c r="AD87" s="147"/>
      <c r="AE87" s="147"/>
      <c r="AF87" s="147"/>
      <c r="AG87" s="147" t="s">
        <v>219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5">
        <v>74</v>
      </c>
      <c r="B88" s="176" t="s">
        <v>1258</v>
      </c>
      <c r="C88" s="183" t="s">
        <v>1259</v>
      </c>
      <c r="D88" s="177" t="s">
        <v>1136</v>
      </c>
      <c r="E88" s="178">
        <v>1</v>
      </c>
      <c r="F88" s="179"/>
      <c r="G88" s="180">
        <f t="shared" si="14"/>
        <v>0</v>
      </c>
      <c r="H88" s="179"/>
      <c r="I88" s="180">
        <f t="shared" si="15"/>
        <v>0</v>
      </c>
      <c r="J88" s="179"/>
      <c r="K88" s="180">
        <f t="shared" si="16"/>
        <v>0</v>
      </c>
      <c r="L88" s="180">
        <v>21</v>
      </c>
      <c r="M88" s="180">
        <f t="shared" si="17"/>
        <v>0</v>
      </c>
      <c r="N88" s="178">
        <v>0.33</v>
      </c>
      <c r="O88" s="178">
        <f t="shared" si="18"/>
        <v>0.33</v>
      </c>
      <c r="P88" s="178">
        <v>0</v>
      </c>
      <c r="Q88" s="178">
        <f t="shared" si="19"/>
        <v>0</v>
      </c>
      <c r="R88" s="180"/>
      <c r="S88" s="180" t="s">
        <v>171</v>
      </c>
      <c r="T88" s="181" t="s">
        <v>172</v>
      </c>
      <c r="U88" s="157">
        <v>0</v>
      </c>
      <c r="V88" s="157">
        <f t="shared" si="20"/>
        <v>0</v>
      </c>
      <c r="W88" s="157"/>
      <c r="X88" s="157" t="s">
        <v>218</v>
      </c>
      <c r="Y88" s="157" t="s">
        <v>174</v>
      </c>
      <c r="Z88" s="147"/>
      <c r="AA88" s="147"/>
      <c r="AB88" s="147"/>
      <c r="AC88" s="147"/>
      <c r="AD88" s="147"/>
      <c r="AE88" s="147"/>
      <c r="AF88" s="147"/>
      <c r="AG88" s="147" t="s">
        <v>219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75</v>
      </c>
      <c r="B89" s="176" t="s">
        <v>1260</v>
      </c>
      <c r="C89" s="183" t="s">
        <v>1261</v>
      </c>
      <c r="D89" s="177" t="s">
        <v>1136</v>
      </c>
      <c r="E89" s="178">
        <v>1</v>
      </c>
      <c r="F89" s="179"/>
      <c r="G89" s="180">
        <f t="shared" si="14"/>
        <v>0</v>
      </c>
      <c r="H89" s="179"/>
      <c r="I89" s="180">
        <f t="shared" si="15"/>
        <v>0</v>
      </c>
      <c r="J89" s="179"/>
      <c r="K89" s="180">
        <f t="shared" si="16"/>
        <v>0</v>
      </c>
      <c r="L89" s="180">
        <v>21</v>
      </c>
      <c r="M89" s="180">
        <f t="shared" si="17"/>
        <v>0</v>
      </c>
      <c r="N89" s="178">
        <v>0.40500000000000003</v>
      </c>
      <c r="O89" s="178">
        <f t="shared" si="18"/>
        <v>0.41</v>
      </c>
      <c r="P89" s="178">
        <v>0</v>
      </c>
      <c r="Q89" s="178">
        <f t="shared" si="19"/>
        <v>0</v>
      </c>
      <c r="R89" s="180"/>
      <c r="S89" s="180" t="s">
        <v>171</v>
      </c>
      <c r="T89" s="181" t="s">
        <v>172</v>
      </c>
      <c r="U89" s="157">
        <v>0</v>
      </c>
      <c r="V89" s="157">
        <f t="shared" si="20"/>
        <v>0</v>
      </c>
      <c r="W89" s="157"/>
      <c r="X89" s="157" t="s">
        <v>218</v>
      </c>
      <c r="Y89" s="157" t="s">
        <v>174</v>
      </c>
      <c r="Z89" s="147"/>
      <c r="AA89" s="147"/>
      <c r="AB89" s="147"/>
      <c r="AC89" s="147"/>
      <c r="AD89" s="147"/>
      <c r="AE89" s="147"/>
      <c r="AF89" s="147"/>
      <c r="AG89" s="147" t="s">
        <v>219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76</v>
      </c>
      <c r="B90" s="176" t="s">
        <v>1262</v>
      </c>
      <c r="C90" s="183" t="s">
        <v>1263</v>
      </c>
      <c r="D90" s="177" t="s">
        <v>1136</v>
      </c>
      <c r="E90" s="178">
        <v>1</v>
      </c>
      <c r="F90" s="179"/>
      <c r="G90" s="180">
        <f t="shared" si="14"/>
        <v>0</v>
      </c>
      <c r="H90" s="179"/>
      <c r="I90" s="180">
        <f t="shared" si="15"/>
        <v>0</v>
      </c>
      <c r="J90" s="179"/>
      <c r="K90" s="180">
        <f t="shared" si="16"/>
        <v>0</v>
      </c>
      <c r="L90" s="180">
        <v>21</v>
      </c>
      <c r="M90" s="180">
        <f t="shared" si="17"/>
        <v>0</v>
      </c>
      <c r="N90" s="178">
        <v>0</v>
      </c>
      <c r="O90" s="178">
        <f t="shared" si="18"/>
        <v>0</v>
      </c>
      <c r="P90" s="178">
        <v>0</v>
      </c>
      <c r="Q90" s="178">
        <f t="shared" si="19"/>
        <v>0</v>
      </c>
      <c r="R90" s="180"/>
      <c r="S90" s="180" t="s">
        <v>171</v>
      </c>
      <c r="T90" s="181" t="s">
        <v>172</v>
      </c>
      <c r="U90" s="157">
        <v>0</v>
      </c>
      <c r="V90" s="157">
        <f t="shared" si="20"/>
        <v>0</v>
      </c>
      <c r="W90" s="157"/>
      <c r="X90" s="157" t="s">
        <v>218</v>
      </c>
      <c r="Y90" s="157" t="s">
        <v>174</v>
      </c>
      <c r="Z90" s="147"/>
      <c r="AA90" s="147"/>
      <c r="AB90" s="147"/>
      <c r="AC90" s="147"/>
      <c r="AD90" s="147"/>
      <c r="AE90" s="147"/>
      <c r="AF90" s="147"/>
      <c r="AG90" s="147" t="s">
        <v>219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5">
        <v>77</v>
      </c>
      <c r="B91" s="176" t="s">
        <v>1264</v>
      </c>
      <c r="C91" s="183" t="s">
        <v>1265</v>
      </c>
      <c r="D91" s="177" t="s">
        <v>1136</v>
      </c>
      <c r="E91" s="178">
        <v>3</v>
      </c>
      <c r="F91" s="179"/>
      <c r="G91" s="180">
        <f t="shared" si="14"/>
        <v>0</v>
      </c>
      <c r="H91" s="179"/>
      <c r="I91" s="180">
        <f t="shared" si="15"/>
        <v>0</v>
      </c>
      <c r="J91" s="179"/>
      <c r="K91" s="180">
        <f t="shared" si="16"/>
        <v>0</v>
      </c>
      <c r="L91" s="180">
        <v>21</v>
      </c>
      <c r="M91" s="180">
        <f t="shared" si="17"/>
        <v>0</v>
      </c>
      <c r="N91" s="178">
        <v>1.4999999999999999E-2</v>
      </c>
      <c r="O91" s="178">
        <f t="shared" si="18"/>
        <v>0.05</v>
      </c>
      <c r="P91" s="178">
        <v>0</v>
      </c>
      <c r="Q91" s="178">
        <f t="shared" si="19"/>
        <v>0</v>
      </c>
      <c r="R91" s="180"/>
      <c r="S91" s="180" t="s">
        <v>171</v>
      </c>
      <c r="T91" s="181" t="s">
        <v>172</v>
      </c>
      <c r="U91" s="157">
        <v>0</v>
      </c>
      <c r="V91" s="157">
        <f t="shared" si="20"/>
        <v>0</v>
      </c>
      <c r="W91" s="157"/>
      <c r="X91" s="157" t="s">
        <v>218</v>
      </c>
      <c r="Y91" s="157" t="s">
        <v>174</v>
      </c>
      <c r="Z91" s="147"/>
      <c r="AA91" s="147"/>
      <c r="AB91" s="147"/>
      <c r="AC91" s="147"/>
      <c r="AD91" s="147"/>
      <c r="AE91" s="147"/>
      <c r="AF91" s="147"/>
      <c r="AG91" s="147" t="s">
        <v>219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78</v>
      </c>
      <c r="B92" s="176" t="s">
        <v>1266</v>
      </c>
      <c r="C92" s="183" t="s">
        <v>1267</v>
      </c>
      <c r="D92" s="177" t="s">
        <v>1136</v>
      </c>
      <c r="E92" s="178">
        <v>6</v>
      </c>
      <c r="F92" s="179"/>
      <c r="G92" s="180">
        <f t="shared" si="14"/>
        <v>0</v>
      </c>
      <c r="H92" s="179"/>
      <c r="I92" s="180">
        <f t="shared" si="15"/>
        <v>0</v>
      </c>
      <c r="J92" s="179"/>
      <c r="K92" s="180">
        <f t="shared" si="16"/>
        <v>0</v>
      </c>
      <c r="L92" s="180">
        <v>21</v>
      </c>
      <c r="M92" s="180">
        <f t="shared" si="17"/>
        <v>0</v>
      </c>
      <c r="N92" s="178">
        <v>1.4999999999999999E-2</v>
      </c>
      <c r="O92" s="178">
        <f t="shared" si="18"/>
        <v>0.09</v>
      </c>
      <c r="P92" s="178">
        <v>0</v>
      </c>
      <c r="Q92" s="178">
        <f t="shared" si="19"/>
        <v>0</v>
      </c>
      <c r="R92" s="180"/>
      <c r="S92" s="180" t="s">
        <v>171</v>
      </c>
      <c r="T92" s="181" t="s">
        <v>172</v>
      </c>
      <c r="U92" s="157">
        <v>0</v>
      </c>
      <c r="V92" s="157">
        <f t="shared" si="20"/>
        <v>0</v>
      </c>
      <c r="W92" s="157"/>
      <c r="X92" s="157" t="s">
        <v>218</v>
      </c>
      <c r="Y92" s="157" t="s">
        <v>174</v>
      </c>
      <c r="Z92" s="147"/>
      <c r="AA92" s="147"/>
      <c r="AB92" s="147"/>
      <c r="AC92" s="147"/>
      <c r="AD92" s="147"/>
      <c r="AE92" s="147"/>
      <c r="AF92" s="147"/>
      <c r="AG92" s="147" t="s">
        <v>219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5">
        <v>79</v>
      </c>
      <c r="B93" s="176" t="s">
        <v>1268</v>
      </c>
      <c r="C93" s="183" t="s">
        <v>1269</v>
      </c>
      <c r="D93" s="177" t="s">
        <v>1136</v>
      </c>
      <c r="E93" s="178">
        <v>5</v>
      </c>
      <c r="F93" s="179"/>
      <c r="G93" s="180">
        <f t="shared" si="14"/>
        <v>0</v>
      </c>
      <c r="H93" s="179"/>
      <c r="I93" s="180">
        <f t="shared" si="15"/>
        <v>0</v>
      </c>
      <c r="J93" s="179"/>
      <c r="K93" s="180">
        <f t="shared" si="16"/>
        <v>0</v>
      </c>
      <c r="L93" s="180">
        <v>21</v>
      </c>
      <c r="M93" s="180">
        <f t="shared" si="17"/>
        <v>0</v>
      </c>
      <c r="N93" s="178">
        <v>1.2500000000000001E-2</v>
      </c>
      <c r="O93" s="178">
        <f t="shared" si="18"/>
        <v>0.06</v>
      </c>
      <c r="P93" s="178">
        <v>0</v>
      </c>
      <c r="Q93" s="178">
        <f t="shared" si="19"/>
        <v>0</v>
      </c>
      <c r="R93" s="180"/>
      <c r="S93" s="180" t="s">
        <v>171</v>
      </c>
      <c r="T93" s="181" t="s">
        <v>172</v>
      </c>
      <c r="U93" s="157">
        <v>0</v>
      </c>
      <c r="V93" s="157">
        <f t="shared" si="20"/>
        <v>0</v>
      </c>
      <c r="W93" s="157"/>
      <c r="X93" s="157" t="s">
        <v>218</v>
      </c>
      <c r="Y93" s="157" t="s">
        <v>174</v>
      </c>
      <c r="Z93" s="147"/>
      <c r="AA93" s="147"/>
      <c r="AB93" s="147"/>
      <c r="AC93" s="147"/>
      <c r="AD93" s="147"/>
      <c r="AE93" s="147"/>
      <c r="AF93" s="147"/>
      <c r="AG93" s="147" t="s">
        <v>219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80</v>
      </c>
      <c r="B94" s="176" t="s">
        <v>1270</v>
      </c>
      <c r="C94" s="183" t="s">
        <v>1271</v>
      </c>
      <c r="D94" s="177" t="s">
        <v>1136</v>
      </c>
      <c r="E94" s="178">
        <v>23</v>
      </c>
      <c r="F94" s="179"/>
      <c r="G94" s="180">
        <f t="shared" si="14"/>
        <v>0</v>
      </c>
      <c r="H94" s="179"/>
      <c r="I94" s="180">
        <f t="shared" si="15"/>
        <v>0</v>
      </c>
      <c r="J94" s="179"/>
      <c r="K94" s="180">
        <f t="shared" si="16"/>
        <v>0</v>
      </c>
      <c r="L94" s="180">
        <v>21</v>
      </c>
      <c r="M94" s="180">
        <f t="shared" si="17"/>
        <v>0</v>
      </c>
      <c r="N94" s="178">
        <v>0</v>
      </c>
      <c r="O94" s="178">
        <f t="shared" si="18"/>
        <v>0</v>
      </c>
      <c r="P94" s="178">
        <v>0</v>
      </c>
      <c r="Q94" s="178">
        <f t="shared" si="19"/>
        <v>0</v>
      </c>
      <c r="R94" s="180"/>
      <c r="S94" s="180" t="s">
        <v>171</v>
      </c>
      <c r="T94" s="181" t="s">
        <v>172</v>
      </c>
      <c r="U94" s="157">
        <v>0</v>
      </c>
      <c r="V94" s="157">
        <f t="shared" si="20"/>
        <v>0</v>
      </c>
      <c r="W94" s="157"/>
      <c r="X94" s="157" t="s">
        <v>218</v>
      </c>
      <c r="Y94" s="157" t="s">
        <v>174</v>
      </c>
      <c r="Z94" s="147"/>
      <c r="AA94" s="147"/>
      <c r="AB94" s="147"/>
      <c r="AC94" s="147"/>
      <c r="AD94" s="147"/>
      <c r="AE94" s="147"/>
      <c r="AF94" s="147"/>
      <c r="AG94" s="147" t="s">
        <v>219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81</v>
      </c>
      <c r="B95" s="176" t="s">
        <v>1272</v>
      </c>
      <c r="C95" s="183" t="s">
        <v>1273</v>
      </c>
      <c r="D95" s="177" t="s">
        <v>1136</v>
      </c>
      <c r="E95" s="178">
        <v>1</v>
      </c>
      <c r="F95" s="179"/>
      <c r="G95" s="180">
        <f t="shared" si="14"/>
        <v>0</v>
      </c>
      <c r="H95" s="179"/>
      <c r="I95" s="180">
        <f t="shared" si="15"/>
        <v>0</v>
      </c>
      <c r="J95" s="179"/>
      <c r="K95" s="180">
        <f t="shared" si="16"/>
        <v>0</v>
      </c>
      <c r="L95" s="180">
        <v>21</v>
      </c>
      <c r="M95" s="180">
        <f t="shared" si="17"/>
        <v>0</v>
      </c>
      <c r="N95" s="178">
        <v>0</v>
      </c>
      <c r="O95" s="178">
        <f t="shared" si="18"/>
        <v>0</v>
      </c>
      <c r="P95" s="178">
        <v>0</v>
      </c>
      <c r="Q95" s="178">
        <f t="shared" si="19"/>
        <v>0</v>
      </c>
      <c r="R95" s="180"/>
      <c r="S95" s="180" t="s">
        <v>171</v>
      </c>
      <c r="T95" s="181" t="s">
        <v>172</v>
      </c>
      <c r="U95" s="157">
        <v>0</v>
      </c>
      <c r="V95" s="157">
        <f t="shared" si="20"/>
        <v>0</v>
      </c>
      <c r="W95" s="157"/>
      <c r="X95" s="157" t="s">
        <v>218</v>
      </c>
      <c r="Y95" s="157" t="s">
        <v>174</v>
      </c>
      <c r="Z95" s="147"/>
      <c r="AA95" s="147"/>
      <c r="AB95" s="147"/>
      <c r="AC95" s="147"/>
      <c r="AD95" s="147"/>
      <c r="AE95" s="147"/>
      <c r="AF95" s="147"/>
      <c r="AG95" s="147" t="s">
        <v>219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82</v>
      </c>
      <c r="B96" s="176" t="s">
        <v>1274</v>
      </c>
      <c r="C96" s="183" t="s">
        <v>1275</v>
      </c>
      <c r="D96" s="177" t="s">
        <v>1136</v>
      </c>
      <c r="E96" s="178">
        <v>1</v>
      </c>
      <c r="F96" s="179"/>
      <c r="G96" s="180">
        <f t="shared" si="14"/>
        <v>0</v>
      </c>
      <c r="H96" s="179"/>
      <c r="I96" s="180">
        <f t="shared" si="15"/>
        <v>0</v>
      </c>
      <c r="J96" s="179"/>
      <c r="K96" s="180">
        <f t="shared" si="16"/>
        <v>0</v>
      </c>
      <c r="L96" s="180">
        <v>21</v>
      </c>
      <c r="M96" s="180">
        <f t="shared" si="17"/>
        <v>0</v>
      </c>
      <c r="N96" s="178">
        <v>0</v>
      </c>
      <c r="O96" s="178">
        <f t="shared" si="18"/>
        <v>0</v>
      </c>
      <c r="P96" s="178">
        <v>0</v>
      </c>
      <c r="Q96" s="178">
        <f t="shared" si="19"/>
        <v>0</v>
      </c>
      <c r="R96" s="180"/>
      <c r="S96" s="180" t="s">
        <v>171</v>
      </c>
      <c r="T96" s="181" t="s">
        <v>172</v>
      </c>
      <c r="U96" s="157">
        <v>0</v>
      </c>
      <c r="V96" s="157">
        <f t="shared" si="20"/>
        <v>0</v>
      </c>
      <c r="W96" s="157"/>
      <c r="X96" s="157" t="s">
        <v>218</v>
      </c>
      <c r="Y96" s="157" t="s">
        <v>174</v>
      </c>
      <c r="Z96" s="147"/>
      <c r="AA96" s="147"/>
      <c r="AB96" s="147"/>
      <c r="AC96" s="147"/>
      <c r="AD96" s="147"/>
      <c r="AE96" s="147"/>
      <c r="AF96" s="147"/>
      <c r="AG96" s="147" t="s">
        <v>219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">
      <c r="A97" s="161" t="s">
        <v>166</v>
      </c>
      <c r="B97" s="162" t="s">
        <v>126</v>
      </c>
      <c r="C97" s="182" t="s">
        <v>127</v>
      </c>
      <c r="D97" s="163"/>
      <c r="E97" s="164"/>
      <c r="F97" s="165"/>
      <c r="G97" s="165">
        <f>SUMIF(AG98:AG103,"&lt;&gt;NOR",G98:G103)</f>
        <v>0</v>
      </c>
      <c r="H97" s="165"/>
      <c r="I97" s="165">
        <f>SUM(I98:I103)</f>
        <v>0</v>
      </c>
      <c r="J97" s="165"/>
      <c r="K97" s="165">
        <f>SUM(K98:K103)</f>
        <v>0</v>
      </c>
      <c r="L97" s="165"/>
      <c r="M97" s="165">
        <f>SUM(M98:M103)</f>
        <v>0</v>
      </c>
      <c r="N97" s="164"/>
      <c r="O97" s="164">
        <f>SUM(O98:O103)</f>
        <v>0</v>
      </c>
      <c r="P97" s="164"/>
      <c r="Q97" s="164">
        <f>SUM(Q98:Q103)</f>
        <v>0</v>
      </c>
      <c r="R97" s="165"/>
      <c r="S97" s="165"/>
      <c r="T97" s="166"/>
      <c r="U97" s="160"/>
      <c r="V97" s="160">
        <f>SUM(V98:V103)</f>
        <v>0</v>
      </c>
      <c r="W97" s="160"/>
      <c r="X97" s="160"/>
      <c r="Y97" s="160"/>
      <c r="AG97" t="s">
        <v>167</v>
      </c>
    </row>
    <row r="98" spans="1:60" outlineLevel="1" x14ac:dyDescent="0.2">
      <c r="A98" s="175">
        <v>83</v>
      </c>
      <c r="B98" s="176" t="s">
        <v>1276</v>
      </c>
      <c r="C98" s="183" t="s">
        <v>1277</v>
      </c>
      <c r="D98" s="177" t="s">
        <v>1278</v>
      </c>
      <c r="E98" s="178">
        <v>3.6</v>
      </c>
      <c r="F98" s="179"/>
      <c r="G98" s="180">
        <f t="shared" ref="G98:G103" si="21">ROUND(E98*F98,2)</f>
        <v>0</v>
      </c>
      <c r="H98" s="179"/>
      <c r="I98" s="180">
        <f t="shared" ref="I98:I103" si="22">ROUND(E98*H98,2)</f>
        <v>0</v>
      </c>
      <c r="J98" s="179"/>
      <c r="K98" s="180">
        <f t="shared" ref="K98:K103" si="23">ROUND(E98*J98,2)</f>
        <v>0</v>
      </c>
      <c r="L98" s="180">
        <v>21</v>
      </c>
      <c r="M98" s="180">
        <f t="shared" ref="M98:M103" si="24">G98*(1+L98/100)</f>
        <v>0</v>
      </c>
      <c r="N98" s="178">
        <v>0</v>
      </c>
      <c r="O98" s="178">
        <f t="shared" ref="O98:O103" si="25">ROUND(E98*N98,2)</f>
        <v>0</v>
      </c>
      <c r="P98" s="178">
        <v>0</v>
      </c>
      <c r="Q98" s="178">
        <f t="shared" ref="Q98:Q103" si="26">ROUND(E98*P98,2)</f>
        <v>0</v>
      </c>
      <c r="R98" s="180"/>
      <c r="S98" s="180" t="s">
        <v>171</v>
      </c>
      <c r="T98" s="181" t="s">
        <v>172</v>
      </c>
      <c r="U98" s="157">
        <v>0</v>
      </c>
      <c r="V98" s="157">
        <f t="shared" ref="V98:V103" si="27">ROUND(E98*U98,2)</f>
        <v>0</v>
      </c>
      <c r="W98" s="157"/>
      <c r="X98" s="157" t="s">
        <v>218</v>
      </c>
      <c r="Y98" s="157" t="s">
        <v>174</v>
      </c>
      <c r="Z98" s="147"/>
      <c r="AA98" s="147"/>
      <c r="AB98" s="147"/>
      <c r="AC98" s="147"/>
      <c r="AD98" s="147"/>
      <c r="AE98" s="147"/>
      <c r="AF98" s="147"/>
      <c r="AG98" s="147" t="s">
        <v>219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5">
        <v>84</v>
      </c>
      <c r="B99" s="176" t="s">
        <v>1279</v>
      </c>
      <c r="C99" s="183" t="s">
        <v>1280</v>
      </c>
      <c r="D99" s="177" t="s">
        <v>1219</v>
      </c>
      <c r="E99" s="178">
        <v>1</v>
      </c>
      <c r="F99" s="179"/>
      <c r="G99" s="180">
        <f t="shared" si="21"/>
        <v>0</v>
      </c>
      <c r="H99" s="179"/>
      <c r="I99" s="180">
        <f t="shared" si="22"/>
        <v>0</v>
      </c>
      <c r="J99" s="179"/>
      <c r="K99" s="180">
        <f t="shared" si="23"/>
        <v>0</v>
      </c>
      <c r="L99" s="180">
        <v>21</v>
      </c>
      <c r="M99" s="180">
        <f t="shared" si="24"/>
        <v>0</v>
      </c>
      <c r="N99" s="178">
        <v>0</v>
      </c>
      <c r="O99" s="178">
        <f t="shared" si="25"/>
        <v>0</v>
      </c>
      <c r="P99" s="178">
        <v>0</v>
      </c>
      <c r="Q99" s="178">
        <f t="shared" si="26"/>
        <v>0</v>
      </c>
      <c r="R99" s="180"/>
      <c r="S99" s="180" t="s">
        <v>171</v>
      </c>
      <c r="T99" s="181" t="s">
        <v>172</v>
      </c>
      <c r="U99" s="157">
        <v>0</v>
      </c>
      <c r="V99" s="157">
        <f t="shared" si="27"/>
        <v>0</v>
      </c>
      <c r="W99" s="157"/>
      <c r="X99" s="157" t="s">
        <v>218</v>
      </c>
      <c r="Y99" s="157" t="s">
        <v>174</v>
      </c>
      <c r="Z99" s="147"/>
      <c r="AA99" s="147"/>
      <c r="AB99" s="147"/>
      <c r="AC99" s="147"/>
      <c r="AD99" s="147"/>
      <c r="AE99" s="147"/>
      <c r="AF99" s="147"/>
      <c r="AG99" s="147" t="s">
        <v>219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5">
        <v>85</v>
      </c>
      <c r="B100" s="176" t="s">
        <v>1281</v>
      </c>
      <c r="C100" s="183" t="s">
        <v>1282</v>
      </c>
      <c r="D100" s="177" t="s">
        <v>1136</v>
      </c>
      <c r="E100" s="178">
        <v>1</v>
      </c>
      <c r="F100" s="179"/>
      <c r="G100" s="180">
        <f t="shared" si="21"/>
        <v>0</v>
      </c>
      <c r="H100" s="179"/>
      <c r="I100" s="180">
        <f t="shared" si="22"/>
        <v>0</v>
      </c>
      <c r="J100" s="179"/>
      <c r="K100" s="180">
        <f t="shared" si="23"/>
        <v>0</v>
      </c>
      <c r="L100" s="180">
        <v>21</v>
      </c>
      <c r="M100" s="180">
        <f t="shared" si="24"/>
        <v>0</v>
      </c>
      <c r="N100" s="178">
        <v>0</v>
      </c>
      <c r="O100" s="178">
        <f t="shared" si="25"/>
        <v>0</v>
      </c>
      <c r="P100" s="178">
        <v>0</v>
      </c>
      <c r="Q100" s="178">
        <f t="shared" si="26"/>
        <v>0</v>
      </c>
      <c r="R100" s="180"/>
      <c r="S100" s="180" t="s">
        <v>171</v>
      </c>
      <c r="T100" s="181" t="s">
        <v>172</v>
      </c>
      <c r="U100" s="157">
        <v>0</v>
      </c>
      <c r="V100" s="157">
        <f t="shared" si="27"/>
        <v>0</v>
      </c>
      <c r="W100" s="157"/>
      <c r="X100" s="157" t="s">
        <v>218</v>
      </c>
      <c r="Y100" s="157" t="s">
        <v>174</v>
      </c>
      <c r="Z100" s="147"/>
      <c r="AA100" s="147"/>
      <c r="AB100" s="147"/>
      <c r="AC100" s="147"/>
      <c r="AD100" s="147"/>
      <c r="AE100" s="147"/>
      <c r="AF100" s="147"/>
      <c r="AG100" s="147" t="s">
        <v>219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5">
        <v>86</v>
      </c>
      <c r="B101" s="176" t="s">
        <v>1283</v>
      </c>
      <c r="C101" s="183" t="s">
        <v>1284</v>
      </c>
      <c r="D101" s="177" t="s">
        <v>1136</v>
      </c>
      <c r="E101" s="178">
        <v>1</v>
      </c>
      <c r="F101" s="179"/>
      <c r="G101" s="180">
        <f t="shared" si="21"/>
        <v>0</v>
      </c>
      <c r="H101" s="179"/>
      <c r="I101" s="180">
        <f t="shared" si="22"/>
        <v>0</v>
      </c>
      <c r="J101" s="179"/>
      <c r="K101" s="180">
        <f t="shared" si="23"/>
        <v>0</v>
      </c>
      <c r="L101" s="180">
        <v>21</v>
      </c>
      <c r="M101" s="180">
        <f t="shared" si="24"/>
        <v>0</v>
      </c>
      <c r="N101" s="178">
        <v>0</v>
      </c>
      <c r="O101" s="178">
        <f t="shared" si="25"/>
        <v>0</v>
      </c>
      <c r="P101" s="178">
        <v>0</v>
      </c>
      <c r="Q101" s="178">
        <f t="shared" si="26"/>
        <v>0</v>
      </c>
      <c r="R101" s="180"/>
      <c r="S101" s="180" t="s">
        <v>171</v>
      </c>
      <c r="T101" s="181" t="s">
        <v>172</v>
      </c>
      <c r="U101" s="157">
        <v>0</v>
      </c>
      <c r="V101" s="157">
        <f t="shared" si="27"/>
        <v>0</v>
      </c>
      <c r="W101" s="157"/>
      <c r="X101" s="157" t="s">
        <v>218</v>
      </c>
      <c r="Y101" s="157" t="s">
        <v>174</v>
      </c>
      <c r="Z101" s="147"/>
      <c r="AA101" s="147"/>
      <c r="AB101" s="147"/>
      <c r="AC101" s="147"/>
      <c r="AD101" s="147"/>
      <c r="AE101" s="147"/>
      <c r="AF101" s="147"/>
      <c r="AG101" s="147" t="s">
        <v>219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5">
        <v>87</v>
      </c>
      <c r="B102" s="176" t="s">
        <v>1285</v>
      </c>
      <c r="C102" s="183" t="s">
        <v>1286</v>
      </c>
      <c r="D102" s="177" t="s">
        <v>1136</v>
      </c>
      <c r="E102" s="178">
        <v>3</v>
      </c>
      <c r="F102" s="179"/>
      <c r="G102" s="180">
        <f t="shared" si="21"/>
        <v>0</v>
      </c>
      <c r="H102" s="179"/>
      <c r="I102" s="180">
        <f t="shared" si="22"/>
        <v>0</v>
      </c>
      <c r="J102" s="179"/>
      <c r="K102" s="180">
        <f t="shared" si="23"/>
        <v>0</v>
      </c>
      <c r="L102" s="180">
        <v>21</v>
      </c>
      <c r="M102" s="180">
        <f t="shared" si="24"/>
        <v>0</v>
      </c>
      <c r="N102" s="178">
        <v>0</v>
      </c>
      <c r="O102" s="178">
        <f t="shared" si="25"/>
        <v>0</v>
      </c>
      <c r="P102" s="178">
        <v>0</v>
      </c>
      <c r="Q102" s="178">
        <f t="shared" si="26"/>
        <v>0</v>
      </c>
      <c r="R102" s="180"/>
      <c r="S102" s="180" t="s">
        <v>171</v>
      </c>
      <c r="T102" s="181" t="s">
        <v>172</v>
      </c>
      <c r="U102" s="157">
        <v>0</v>
      </c>
      <c r="V102" s="157">
        <f t="shared" si="27"/>
        <v>0</v>
      </c>
      <c r="W102" s="157"/>
      <c r="X102" s="157" t="s">
        <v>218</v>
      </c>
      <c r="Y102" s="157" t="s">
        <v>174</v>
      </c>
      <c r="Z102" s="147"/>
      <c r="AA102" s="147"/>
      <c r="AB102" s="147"/>
      <c r="AC102" s="147"/>
      <c r="AD102" s="147"/>
      <c r="AE102" s="147"/>
      <c r="AF102" s="147"/>
      <c r="AG102" s="147" t="s">
        <v>219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5">
        <v>88</v>
      </c>
      <c r="B103" s="176" t="s">
        <v>1287</v>
      </c>
      <c r="C103" s="183" t="s">
        <v>1288</v>
      </c>
      <c r="D103" s="177" t="s">
        <v>1136</v>
      </c>
      <c r="E103" s="178">
        <v>1</v>
      </c>
      <c r="F103" s="179"/>
      <c r="G103" s="180">
        <f t="shared" si="21"/>
        <v>0</v>
      </c>
      <c r="H103" s="179"/>
      <c r="I103" s="180">
        <f t="shared" si="22"/>
        <v>0</v>
      </c>
      <c r="J103" s="179"/>
      <c r="K103" s="180">
        <f t="shared" si="23"/>
        <v>0</v>
      </c>
      <c r="L103" s="180">
        <v>21</v>
      </c>
      <c r="M103" s="180">
        <f t="shared" si="24"/>
        <v>0</v>
      </c>
      <c r="N103" s="178">
        <v>0</v>
      </c>
      <c r="O103" s="178">
        <f t="shared" si="25"/>
        <v>0</v>
      </c>
      <c r="P103" s="178">
        <v>0</v>
      </c>
      <c r="Q103" s="178">
        <f t="shared" si="26"/>
        <v>0</v>
      </c>
      <c r="R103" s="180"/>
      <c r="S103" s="180" t="s">
        <v>171</v>
      </c>
      <c r="T103" s="181" t="s">
        <v>172</v>
      </c>
      <c r="U103" s="157">
        <v>0</v>
      </c>
      <c r="V103" s="157">
        <f t="shared" si="27"/>
        <v>0</v>
      </c>
      <c r="W103" s="157"/>
      <c r="X103" s="157" t="s">
        <v>218</v>
      </c>
      <c r="Y103" s="157" t="s">
        <v>174</v>
      </c>
      <c r="Z103" s="147"/>
      <c r="AA103" s="147"/>
      <c r="AB103" s="147"/>
      <c r="AC103" s="147"/>
      <c r="AD103" s="147"/>
      <c r="AE103" s="147"/>
      <c r="AF103" s="147"/>
      <c r="AG103" s="147" t="s">
        <v>219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1" t="s">
        <v>166</v>
      </c>
      <c r="B104" s="162" t="s">
        <v>128</v>
      </c>
      <c r="C104" s="182" t="s">
        <v>129</v>
      </c>
      <c r="D104" s="163"/>
      <c r="E104" s="164"/>
      <c r="F104" s="165"/>
      <c r="G104" s="165">
        <f>SUMIF(AG105:AG115,"&lt;&gt;NOR",G105:G115)</f>
        <v>0</v>
      </c>
      <c r="H104" s="165"/>
      <c r="I104" s="165">
        <f>SUM(I105:I115)</f>
        <v>0</v>
      </c>
      <c r="J104" s="165"/>
      <c r="K104" s="165">
        <f>SUM(K105:K115)</f>
        <v>0</v>
      </c>
      <c r="L104" s="165"/>
      <c r="M104" s="165">
        <f>SUM(M105:M115)</f>
        <v>0</v>
      </c>
      <c r="N104" s="164"/>
      <c r="O104" s="164">
        <f>SUM(O105:O115)</f>
        <v>0</v>
      </c>
      <c r="P104" s="164"/>
      <c r="Q104" s="164">
        <f>SUM(Q105:Q115)</f>
        <v>0</v>
      </c>
      <c r="R104" s="165"/>
      <c r="S104" s="165"/>
      <c r="T104" s="166"/>
      <c r="U104" s="160"/>
      <c r="V104" s="160">
        <f>SUM(V105:V115)</f>
        <v>0</v>
      </c>
      <c r="W104" s="160"/>
      <c r="X104" s="160"/>
      <c r="Y104" s="160"/>
      <c r="AG104" t="s">
        <v>167</v>
      </c>
    </row>
    <row r="105" spans="1:60" ht="33.75" outlineLevel="1" x14ac:dyDescent="0.2">
      <c r="A105" s="175">
        <v>89</v>
      </c>
      <c r="B105" s="176" t="s">
        <v>1289</v>
      </c>
      <c r="C105" s="183" t="s">
        <v>1290</v>
      </c>
      <c r="D105" s="177" t="s">
        <v>1117</v>
      </c>
      <c r="E105" s="178">
        <v>225</v>
      </c>
      <c r="F105" s="179"/>
      <c r="G105" s="180">
        <f t="shared" ref="G105:G115" si="28">ROUND(E105*F105,2)</f>
        <v>0</v>
      </c>
      <c r="H105" s="179"/>
      <c r="I105" s="180">
        <f t="shared" ref="I105:I115" si="29">ROUND(E105*H105,2)</f>
        <v>0</v>
      </c>
      <c r="J105" s="179"/>
      <c r="K105" s="180">
        <f t="shared" ref="K105:K115" si="30">ROUND(E105*J105,2)</f>
        <v>0</v>
      </c>
      <c r="L105" s="180">
        <v>21</v>
      </c>
      <c r="M105" s="180">
        <f t="shared" ref="M105:M115" si="31">G105*(1+L105/100)</f>
        <v>0</v>
      </c>
      <c r="N105" s="178">
        <v>0</v>
      </c>
      <c r="O105" s="178">
        <f t="shared" ref="O105:O115" si="32">ROUND(E105*N105,2)</f>
        <v>0</v>
      </c>
      <c r="P105" s="178">
        <v>0</v>
      </c>
      <c r="Q105" s="178">
        <f t="shared" ref="Q105:Q115" si="33">ROUND(E105*P105,2)</f>
        <v>0</v>
      </c>
      <c r="R105" s="180" t="s">
        <v>122</v>
      </c>
      <c r="S105" s="180" t="s">
        <v>1291</v>
      </c>
      <c r="T105" s="181" t="s">
        <v>172</v>
      </c>
      <c r="U105" s="157">
        <v>0</v>
      </c>
      <c r="V105" s="157">
        <f t="shared" ref="V105:V115" si="34">ROUND(E105*U105,2)</f>
        <v>0</v>
      </c>
      <c r="W105" s="157"/>
      <c r="X105" s="157" t="s">
        <v>218</v>
      </c>
      <c r="Y105" s="157" t="s">
        <v>174</v>
      </c>
      <c r="Z105" s="147"/>
      <c r="AA105" s="147"/>
      <c r="AB105" s="147"/>
      <c r="AC105" s="147"/>
      <c r="AD105" s="147"/>
      <c r="AE105" s="147"/>
      <c r="AF105" s="147"/>
      <c r="AG105" s="147" t="s">
        <v>219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5">
        <v>90</v>
      </c>
      <c r="B106" s="176" t="s">
        <v>1292</v>
      </c>
      <c r="C106" s="183" t="s">
        <v>1293</v>
      </c>
      <c r="D106" s="177" t="s">
        <v>1136</v>
      </c>
      <c r="E106" s="178">
        <v>12</v>
      </c>
      <c r="F106" s="179"/>
      <c r="G106" s="180">
        <f t="shared" si="28"/>
        <v>0</v>
      </c>
      <c r="H106" s="179"/>
      <c r="I106" s="180">
        <f t="shared" si="29"/>
        <v>0</v>
      </c>
      <c r="J106" s="179"/>
      <c r="K106" s="180">
        <f t="shared" si="30"/>
        <v>0</v>
      </c>
      <c r="L106" s="180">
        <v>21</v>
      </c>
      <c r="M106" s="180">
        <f t="shared" si="31"/>
        <v>0</v>
      </c>
      <c r="N106" s="178">
        <v>0</v>
      </c>
      <c r="O106" s="178">
        <f t="shared" si="32"/>
        <v>0</v>
      </c>
      <c r="P106" s="178">
        <v>0</v>
      </c>
      <c r="Q106" s="178">
        <f t="shared" si="33"/>
        <v>0</v>
      </c>
      <c r="R106" s="180" t="s">
        <v>122</v>
      </c>
      <c r="S106" s="180" t="s">
        <v>178</v>
      </c>
      <c r="T106" s="181" t="s">
        <v>172</v>
      </c>
      <c r="U106" s="157">
        <v>0</v>
      </c>
      <c r="V106" s="157">
        <f t="shared" si="34"/>
        <v>0</v>
      </c>
      <c r="W106" s="157"/>
      <c r="X106" s="157" t="s">
        <v>218</v>
      </c>
      <c r="Y106" s="157" t="s">
        <v>174</v>
      </c>
      <c r="Z106" s="147"/>
      <c r="AA106" s="147"/>
      <c r="AB106" s="147"/>
      <c r="AC106" s="147"/>
      <c r="AD106" s="147"/>
      <c r="AE106" s="147"/>
      <c r="AF106" s="147"/>
      <c r="AG106" s="147" t="s">
        <v>219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5">
        <v>91</v>
      </c>
      <c r="B107" s="176" t="s">
        <v>1294</v>
      </c>
      <c r="C107" s="183" t="s">
        <v>1295</v>
      </c>
      <c r="D107" s="177" t="s">
        <v>1136</v>
      </c>
      <c r="E107" s="178">
        <v>10</v>
      </c>
      <c r="F107" s="179"/>
      <c r="G107" s="180">
        <f t="shared" si="28"/>
        <v>0</v>
      </c>
      <c r="H107" s="179"/>
      <c r="I107" s="180">
        <f t="shared" si="29"/>
        <v>0</v>
      </c>
      <c r="J107" s="179"/>
      <c r="K107" s="180">
        <f t="shared" si="30"/>
        <v>0</v>
      </c>
      <c r="L107" s="180">
        <v>21</v>
      </c>
      <c r="M107" s="180">
        <f t="shared" si="31"/>
        <v>0</v>
      </c>
      <c r="N107" s="178">
        <v>0</v>
      </c>
      <c r="O107" s="178">
        <f t="shared" si="32"/>
        <v>0</v>
      </c>
      <c r="P107" s="178">
        <v>0</v>
      </c>
      <c r="Q107" s="178">
        <f t="shared" si="33"/>
        <v>0</v>
      </c>
      <c r="R107" s="180" t="s">
        <v>122</v>
      </c>
      <c r="S107" s="180" t="s">
        <v>178</v>
      </c>
      <c r="T107" s="181" t="s">
        <v>172</v>
      </c>
      <c r="U107" s="157">
        <v>0</v>
      </c>
      <c r="V107" s="157">
        <f t="shared" si="34"/>
        <v>0</v>
      </c>
      <c r="W107" s="157"/>
      <c r="X107" s="157" t="s">
        <v>218</v>
      </c>
      <c r="Y107" s="157" t="s">
        <v>174</v>
      </c>
      <c r="Z107" s="147"/>
      <c r="AA107" s="147"/>
      <c r="AB107" s="147"/>
      <c r="AC107" s="147"/>
      <c r="AD107" s="147"/>
      <c r="AE107" s="147"/>
      <c r="AF107" s="147"/>
      <c r="AG107" s="147" t="s">
        <v>219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5">
        <v>92</v>
      </c>
      <c r="B108" s="176" t="s">
        <v>1296</v>
      </c>
      <c r="C108" s="183" t="s">
        <v>1297</v>
      </c>
      <c r="D108" s="177" t="s">
        <v>1136</v>
      </c>
      <c r="E108" s="178">
        <v>16</v>
      </c>
      <c r="F108" s="179"/>
      <c r="G108" s="180">
        <f t="shared" si="28"/>
        <v>0</v>
      </c>
      <c r="H108" s="179"/>
      <c r="I108" s="180">
        <f t="shared" si="29"/>
        <v>0</v>
      </c>
      <c r="J108" s="179"/>
      <c r="K108" s="180">
        <f t="shared" si="30"/>
        <v>0</v>
      </c>
      <c r="L108" s="180">
        <v>21</v>
      </c>
      <c r="M108" s="180">
        <f t="shared" si="31"/>
        <v>0</v>
      </c>
      <c r="N108" s="178">
        <v>0</v>
      </c>
      <c r="O108" s="178">
        <f t="shared" si="32"/>
        <v>0</v>
      </c>
      <c r="P108" s="178">
        <v>0</v>
      </c>
      <c r="Q108" s="178">
        <f t="shared" si="33"/>
        <v>0</v>
      </c>
      <c r="R108" s="180" t="s">
        <v>122</v>
      </c>
      <c r="S108" s="180" t="s">
        <v>178</v>
      </c>
      <c r="T108" s="181" t="s">
        <v>172</v>
      </c>
      <c r="U108" s="157">
        <v>0</v>
      </c>
      <c r="V108" s="157">
        <f t="shared" si="34"/>
        <v>0</v>
      </c>
      <c r="W108" s="157"/>
      <c r="X108" s="157" t="s">
        <v>218</v>
      </c>
      <c r="Y108" s="157" t="s">
        <v>174</v>
      </c>
      <c r="Z108" s="147"/>
      <c r="AA108" s="147"/>
      <c r="AB108" s="147"/>
      <c r="AC108" s="147"/>
      <c r="AD108" s="147"/>
      <c r="AE108" s="147"/>
      <c r="AF108" s="147"/>
      <c r="AG108" s="147" t="s">
        <v>219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93</v>
      </c>
      <c r="B109" s="176" t="s">
        <v>1298</v>
      </c>
      <c r="C109" s="183" t="s">
        <v>1299</v>
      </c>
      <c r="D109" s="177" t="s">
        <v>1136</v>
      </c>
      <c r="E109" s="178">
        <v>29</v>
      </c>
      <c r="F109" s="179"/>
      <c r="G109" s="180">
        <f t="shared" si="28"/>
        <v>0</v>
      </c>
      <c r="H109" s="179"/>
      <c r="I109" s="180">
        <f t="shared" si="29"/>
        <v>0</v>
      </c>
      <c r="J109" s="179"/>
      <c r="K109" s="180">
        <f t="shared" si="30"/>
        <v>0</v>
      </c>
      <c r="L109" s="180">
        <v>21</v>
      </c>
      <c r="M109" s="180">
        <f t="shared" si="31"/>
        <v>0</v>
      </c>
      <c r="N109" s="178">
        <v>0</v>
      </c>
      <c r="O109" s="178">
        <f t="shared" si="32"/>
        <v>0</v>
      </c>
      <c r="P109" s="178">
        <v>0</v>
      </c>
      <c r="Q109" s="178">
        <f t="shared" si="33"/>
        <v>0</v>
      </c>
      <c r="R109" s="180" t="s">
        <v>122</v>
      </c>
      <c r="S109" s="180" t="s">
        <v>178</v>
      </c>
      <c r="T109" s="181" t="s">
        <v>172</v>
      </c>
      <c r="U109" s="157">
        <v>0</v>
      </c>
      <c r="V109" s="157">
        <f t="shared" si="34"/>
        <v>0</v>
      </c>
      <c r="W109" s="157"/>
      <c r="X109" s="157" t="s">
        <v>218</v>
      </c>
      <c r="Y109" s="157" t="s">
        <v>174</v>
      </c>
      <c r="Z109" s="147"/>
      <c r="AA109" s="147"/>
      <c r="AB109" s="147"/>
      <c r="AC109" s="147"/>
      <c r="AD109" s="147"/>
      <c r="AE109" s="147"/>
      <c r="AF109" s="147"/>
      <c r="AG109" s="147" t="s">
        <v>219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94</v>
      </c>
      <c r="B110" s="176" t="s">
        <v>1300</v>
      </c>
      <c r="C110" s="183" t="s">
        <v>1301</v>
      </c>
      <c r="D110" s="177" t="s">
        <v>1117</v>
      </c>
      <c r="E110" s="178">
        <v>110</v>
      </c>
      <c r="F110" s="179"/>
      <c r="G110" s="180">
        <f t="shared" si="28"/>
        <v>0</v>
      </c>
      <c r="H110" s="179"/>
      <c r="I110" s="180">
        <f t="shared" si="29"/>
        <v>0</v>
      </c>
      <c r="J110" s="179"/>
      <c r="K110" s="180">
        <f t="shared" si="30"/>
        <v>0</v>
      </c>
      <c r="L110" s="180">
        <v>21</v>
      </c>
      <c r="M110" s="180">
        <f t="shared" si="31"/>
        <v>0</v>
      </c>
      <c r="N110" s="178">
        <v>0</v>
      </c>
      <c r="O110" s="178">
        <f t="shared" si="32"/>
        <v>0</v>
      </c>
      <c r="P110" s="178">
        <v>0</v>
      </c>
      <c r="Q110" s="178">
        <f t="shared" si="33"/>
        <v>0</v>
      </c>
      <c r="R110" s="180"/>
      <c r="S110" s="180" t="s">
        <v>171</v>
      </c>
      <c r="T110" s="181" t="s">
        <v>172</v>
      </c>
      <c r="U110" s="157">
        <v>0</v>
      </c>
      <c r="V110" s="157">
        <f t="shared" si="34"/>
        <v>0</v>
      </c>
      <c r="W110" s="157"/>
      <c r="X110" s="157" t="s">
        <v>218</v>
      </c>
      <c r="Y110" s="157" t="s">
        <v>174</v>
      </c>
      <c r="Z110" s="147"/>
      <c r="AA110" s="147"/>
      <c r="AB110" s="147"/>
      <c r="AC110" s="147"/>
      <c r="AD110" s="147"/>
      <c r="AE110" s="147"/>
      <c r="AF110" s="147"/>
      <c r="AG110" s="147" t="s">
        <v>219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95</v>
      </c>
      <c r="B111" s="176" t="s">
        <v>1302</v>
      </c>
      <c r="C111" s="183" t="s">
        <v>1303</v>
      </c>
      <c r="D111" s="177" t="s">
        <v>1117</v>
      </c>
      <c r="E111" s="178">
        <v>320</v>
      </c>
      <c r="F111" s="179"/>
      <c r="G111" s="180">
        <f t="shared" si="28"/>
        <v>0</v>
      </c>
      <c r="H111" s="179"/>
      <c r="I111" s="180">
        <f t="shared" si="29"/>
        <v>0</v>
      </c>
      <c r="J111" s="179"/>
      <c r="K111" s="180">
        <f t="shared" si="30"/>
        <v>0</v>
      </c>
      <c r="L111" s="180">
        <v>21</v>
      </c>
      <c r="M111" s="180">
        <f t="shared" si="31"/>
        <v>0</v>
      </c>
      <c r="N111" s="178">
        <v>0</v>
      </c>
      <c r="O111" s="178">
        <f t="shared" si="32"/>
        <v>0</v>
      </c>
      <c r="P111" s="178">
        <v>0</v>
      </c>
      <c r="Q111" s="178">
        <f t="shared" si="33"/>
        <v>0</v>
      </c>
      <c r="R111" s="180"/>
      <c r="S111" s="180" t="s">
        <v>171</v>
      </c>
      <c r="T111" s="181" t="s">
        <v>172</v>
      </c>
      <c r="U111" s="157">
        <v>0</v>
      </c>
      <c r="V111" s="157">
        <f t="shared" si="34"/>
        <v>0</v>
      </c>
      <c r="W111" s="157"/>
      <c r="X111" s="157" t="s">
        <v>218</v>
      </c>
      <c r="Y111" s="157" t="s">
        <v>174</v>
      </c>
      <c r="Z111" s="147"/>
      <c r="AA111" s="147"/>
      <c r="AB111" s="147"/>
      <c r="AC111" s="147"/>
      <c r="AD111" s="147"/>
      <c r="AE111" s="147"/>
      <c r="AF111" s="147"/>
      <c r="AG111" s="147" t="s">
        <v>219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5">
        <v>96</v>
      </c>
      <c r="B112" s="176" t="s">
        <v>1304</v>
      </c>
      <c r="C112" s="183" t="s">
        <v>1305</v>
      </c>
      <c r="D112" s="177" t="s">
        <v>1136</v>
      </c>
      <c r="E112" s="178">
        <v>17</v>
      </c>
      <c r="F112" s="179"/>
      <c r="G112" s="180">
        <f t="shared" si="28"/>
        <v>0</v>
      </c>
      <c r="H112" s="179"/>
      <c r="I112" s="180">
        <f t="shared" si="29"/>
        <v>0</v>
      </c>
      <c r="J112" s="179"/>
      <c r="K112" s="180">
        <f t="shared" si="30"/>
        <v>0</v>
      </c>
      <c r="L112" s="180">
        <v>21</v>
      </c>
      <c r="M112" s="180">
        <f t="shared" si="31"/>
        <v>0</v>
      </c>
      <c r="N112" s="178">
        <v>0</v>
      </c>
      <c r="O112" s="178">
        <f t="shared" si="32"/>
        <v>0</v>
      </c>
      <c r="P112" s="178">
        <v>0</v>
      </c>
      <c r="Q112" s="178">
        <f t="shared" si="33"/>
        <v>0</v>
      </c>
      <c r="R112" s="180"/>
      <c r="S112" s="180" t="s">
        <v>171</v>
      </c>
      <c r="T112" s="181" t="s">
        <v>172</v>
      </c>
      <c r="U112" s="157">
        <v>0</v>
      </c>
      <c r="V112" s="157">
        <f t="shared" si="34"/>
        <v>0</v>
      </c>
      <c r="W112" s="157"/>
      <c r="X112" s="157" t="s">
        <v>218</v>
      </c>
      <c r="Y112" s="157" t="s">
        <v>174</v>
      </c>
      <c r="Z112" s="147"/>
      <c r="AA112" s="147"/>
      <c r="AB112" s="147"/>
      <c r="AC112" s="147"/>
      <c r="AD112" s="147"/>
      <c r="AE112" s="147"/>
      <c r="AF112" s="147"/>
      <c r="AG112" s="147" t="s">
        <v>219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5">
        <v>97</v>
      </c>
      <c r="B113" s="176" t="s">
        <v>1306</v>
      </c>
      <c r="C113" s="183" t="s">
        <v>1307</v>
      </c>
      <c r="D113" s="177" t="s">
        <v>1136</v>
      </c>
      <c r="E113" s="178">
        <v>21</v>
      </c>
      <c r="F113" s="179"/>
      <c r="G113" s="180">
        <f t="shared" si="28"/>
        <v>0</v>
      </c>
      <c r="H113" s="179"/>
      <c r="I113" s="180">
        <f t="shared" si="29"/>
        <v>0</v>
      </c>
      <c r="J113" s="179"/>
      <c r="K113" s="180">
        <f t="shared" si="30"/>
        <v>0</v>
      </c>
      <c r="L113" s="180">
        <v>21</v>
      </c>
      <c r="M113" s="180">
        <f t="shared" si="31"/>
        <v>0</v>
      </c>
      <c r="N113" s="178">
        <v>0</v>
      </c>
      <c r="O113" s="178">
        <f t="shared" si="32"/>
        <v>0</v>
      </c>
      <c r="P113" s="178">
        <v>0</v>
      </c>
      <c r="Q113" s="178">
        <f t="shared" si="33"/>
        <v>0</v>
      </c>
      <c r="R113" s="180"/>
      <c r="S113" s="180" t="s">
        <v>171</v>
      </c>
      <c r="T113" s="181" t="s">
        <v>172</v>
      </c>
      <c r="U113" s="157">
        <v>0</v>
      </c>
      <c r="V113" s="157">
        <f t="shared" si="34"/>
        <v>0</v>
      </c>
      <c r="W113" s="157"/>
      <c r="X113" s="157" t="s">
        <v>218</v>
      </c>
      <c r="Y113" s="157" t="s">
        <v>174</v>
      </c>
      <c r="Z113" s="147"/>
      <c r="AA113" s="147"/>
      <c r="AB113" s="147"/>
      <c r="AC113" s="147"/>
      <c r="AD113" s="147"/>
      <c r="AE113" s="147"/>
      <c r="AF113" s="147"/>
      <c r="AG113" s="147" t="s">
        <v>219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5">
        <v>98</v>
      </c>
      <c r="B114" s="176" t="s">
        <v>1308</v>
      </c>
      <c r="C114" s="183" t="s">
        <v>1309</v>
      </c>
      <c r="D114" s="177" t="s">
        <v>1136</v>
      </c>
      <c r="E114" s="178">
        <v>38</v>
      </c>
      <c r="F114" s="179"/>
      <c r="G114" s="180">
        <f t="shared" si="28"/>
        <v>0</v>
      </c>
      <c r="H114" s="179"/>
      <c r="I114" s="180">
        <f t="shared" si="29"/>
        <v>0</v>
      </c>
      <c r="J114" s="179"/>
      <c r="K114" s="180">
        <f t="shared" si="30"/>
        <v>0</v>
      </c>
      <c r="L114" s="180">
        <v>21</v>
      </c>
      <c r="M114" s="180">
        <f t="shared" si="31"/>
        <v>0</v>
      </c>
      <c r="N114" s="178">
        <v>0</v>
      </c>
      <c r="O114" s="178">
        <f t="shared" si="32"/>
        <v>0</v>
      </c>
      <c r="P114" s="178">
        <v>0</v>
      </c>
      <c r="Q114" s="178">
        <f t="shared" si="33"/>
        <v>0</v>
      </c>
      <c r="R114" s="180"/>
      <c r="S114" s="180" t="s">
        <v>171</v>
      </c>
      <c r="T114" s="181" t="s">
        <v>172</v>
      </c>
      <c r="U114" s="157">
        <v>0</v>
      </c>
      <c r="V114" s="157">
        <f t="shared" si="34"/>
        <v>0</v>
      </c>
      <c r="W114" s="157"/>
      <c r="X114" s="157" t="s">
        <v>218</v>
      </c>
      <c r="Y114" s="157" t="s">
        <v>174</v>
      </c>
      <c r="Z114" s="147"/>
      <c r="AA114" s="147"/>
      <c r="AB114" s="147"/>
      <c r="AC114" s="147"/>
      <c r="AD114" s="147"/>
      <c r="AE114" s="147"/>
      <c r="AF114" s="147"/>
      <c r="AG114" s="147" t="s">
        <v>219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5">
        <v>99</v>
      </c>
      <c r="B115" s="176" t="s">
        <v>1310</v>
      </c>
      <c r="C115" s="183" t="s">
        <v>1311</v>
      </c>
      <c r="D115" s="177" t="s">
        <v>1136</v>
      </c>
      <c r="E115" s="178">
        <v>4</v>
      </c>
      <c r="F115" s="179"/>
      <c r="G115" s="180">
        <f t="shared" si="28"/>
        <v>0</v>
      </c>
      <c r="H115" s="179"/>
      <c r="I115" s="180">
        <f t="shared" si="29"/>
        <v>0</v>
      </c>
      <c r="J115" s="179"/>
      <c r="K115" s="180">
        <f t="shared" si="30"/>
        <v>0</v>
      </c>
      <c r="L115" s="180">
        <v>21</v>
      </c>
      <c r="M115" s="180">
        <f t="shared" si="31"/>
        <v>0</v>
      </c>
      <c r="N115" s="178">
        <v>0</v>
      </c>
      <c r="O115" s="178">
        <f t="shared" si="32"/>
        <v>0</v>
      </c>
      <c r="P115" s="178">
        <v>0</v>
      </c>
      <c r="Q115" s="178">
        <f t="shared" si="33"/>
        <v>0</v>
      </c>
      <c r="R115" s="180"/>
      <c r="S115" s="180" t="s">
        <v>171</v>
      </c>
      <c r="T115" s="181" t="s">
        <v>172</v>
      </c>
      <c r="U115" s="157">
        <v>0</v>
      </c>
      <c r="V115" s="157">
        <f t="shared" si="34"/>
        <v>0</v>
      </c>
      <c r="W115" s="157"/>
      <c r="X115" s="157" t="s">
        <v>218</v>
      </c>
      <c r="Y115" s="157" t="s">
        <v>174</v>
      </c>
      <c r="Z115" s="147"/>
      <c r="AA115" s="147"/>
      <c r="AB115" s="147"/>
      <c r="AC115" s="147"/>
      <c r="AD115" s="147"/>
      <c r="AE115" s="147"/>
      <c r="AF115" s="147"/>
      <c r="AG115" s="147" t="s">
        <v>219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">
      <c r="A116" s="161" t="s">
        <v>166</v>
      </c>
      <c r="B116" s="162" t="s">
        <v>130</v>
      </c>
      <c r="C116" s="182" t="s">
        <v>131</v>
      </c>
      <c r="D116" s="163"/>
      <c r="E116" s="164"/>
      <c r="F116" s="165"/>
      <c r="G116" s="165">
        <f>SUMIF(AG117:AG117,"&lt;&gt;NOR",G117:G117)</f>
        <v>0</v>
      </c>
      <c r="H116" s="165"/>
      <c r="I116" s="165">
        <f>SUM(I117:I117)</f>
        <v>0</v>
      </c>
      <c r="J116" s="165"/>
      <c r="K116" s="165">
        <f>SUM(K117:K117)</f>
        <v>0</v>
      </c>
      <c r="L116" s="165"/>
      <c r="M116" s="165">
        <f>SUM(M117:M117)</f>
        <v>0</v>
      </c>
      <c r="N116" s="164"/>
      <c r="O116" s="164">
        <f>SUM(O117:O117)</f>
        <v>0</v>
      </c>
      <c r="P116" s="164"/>
      <c r="Q116" s="164">
        <f>SUM(Q117:Q117)</f>
        <v>0</v>
      </c>
      <c r="R116" s="165"/>
      <c r="S116" s="165"/>
      <c r="T116" s="166"/>
      <c r="U116" s="160"/>
      <c r="V116" s="160">
        <f>SUM(V117:V117)</f>
        <v>0</v>
      </c>
      <c r="W116" s="160"/>
      <c r="X116" s="160"/>
      <c r="Y116" s="160"/>
      <c r="AG116" t="s">
        <v>167</v>
      </c>
    </row>
    <row r="117" spans="1:60" outlineLevel="1" x14ac:dyDescent="0.2">
      <c r="A117" s="175">
        <v>100</v>
      </c>
      <c r="B117" s="176" t="s">
        <v>1312</v>
      </c>
      <c r="C117" s="183" t="s">
        <v>1313</v>
      </c>
      <c r="D117" s="177" t="s">
        <v>1246</v>
      </c>
      <c r="E117" s="178">
        <v>42</v>
      </c>
      <c r="F117" s="179"/>
      <c r="G117" s="180">
        <f>ROUND(E117*F117,2)</f>
        <v>0</v>
      </c>
      <c r="H117" s="179"/>
      <c r="I117" s="180">
        <f>ROUND(E117*H117,2)</f>
        <v>0</v>
      </c>
      <c r="J117" s="179"/>
      <c r="K117" s="180">
        <f>ROUND(E117*J117,2)</f>
        <v>0</v>
      </c>
      <c r="L117" s="180">
        <v>21</v>
      </c>
      <c r="M117" s="180">
        <f>G117*(1+L117/100)</f>
        <v>0</v>
      </c>
      <c r="N117" s="178">
        <v>0</v>
      </c>
      <c r="O117" s="178">
        <f>ROUND(E117*N117,2)</f>
        <v>0</v>
      </c>
      <c r="P117" s="178">
        <v>0</v>
      </c>
      <c r="Q117" s="178">
        <f>ROUND(E117*P117,2)</f>
        <v>0</v>
      </c>
      <c r="R117" s="180"/>
      <c r="S117" s="180" t="s">
        <v>171</v>
      </c>
      <c r="T117" s="181" t="s">
        <v>172</v>
      </c>
      <c r="U117" s="157">
        <v>0</v>
      </c>
      <c r="V117" s="157">
        <f>ROUND(E117*U117,2)</f>
        <v>0</v>
      </c>
      <c r="W117" s="157"/>
      <c r="X117" s="157" t="s">
        <v>218</v>
      </c>
      <c r="Y117" s="157" t="s">
        <v>174</v>
      </c>
      <c r="Z117" s="147"/>
      <c r="AA117" s="147"/>
      <c r="AB117" s="147"/>
      <c r="AC117" s="147"/>
      <c r="AD117" s="147"/>
      <c r="AE117" s="147"/>
      <c r="AF117" s="147"/>
      <c r="AG117" s="147" t="s">
        <v>219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61" t="s">
        <v>166</v>
      </c>
      <c r="B118" s="162" t="s">
        <v>132</v>
      </c>
      <c r="C118" s="182" t="s">
        <v>133</v>
      </c>
      <c r="D118" s="163"/>
      <c r="E118" s="164"/>
      <c r="F118" s="165"/>
      <c r="G118" s="165">
        <f>SUMIF(AG119:AG141,"&lt;&gt;NOR",G119:G141)</f>
        <v>0</v>
      </c>
      <c r="H118" s="165"/>
      <c r="I118" s="165">
        <f>SUM(I119:I141)</f>
        <v>0</v>
      </c>
      <c r="J118" s="165"/>
      <c r="K118" s="165">
        <f>SUM(K119:K141)</f>
        <v>0</v>
      </c>
      <c r="L118" s="165"/>
      <c r="M118" s="165">
        <f>SUM(M119:M141)</f>
        <v>0</v>
      </c>
      <c r="N118" s="164"/>
      <c r="O118" s="164">
        <f>SUM(O119:O141)</f>
        <v>31.669999999999998</v>
      </c>
      <c r="P118" s="164"/>
      <c r="Q118" s="164">
        <f>SUM(Q119:Q141)</f>
        <v>0</v>
      </c>
      <c r="R118" s="165"/>
      <c r="S118" s="165"/>
      <c r="T118" s="166"/>
      <c r="U118" s="160"/>
      <c r="V118" s="160">
        <f>SUM(V119:V141)</f>
        <v>0</v>
      </c>
      <c r="W118" s="160"/>
      <c r="X118" s="160"/>
      <c r="Y118" s="160"/>
      <c r="AG118" t="s">
        <v>167</v>
      </c>
    </row>
    <row r="119" spans="1:60" outlineLevel="1" x14ac:dyDescent="0.2">
      <c r="A119" s="175">
        <v>101</v>
      </c>
      <c r="B119" s="176" t="s">
        <v>1314</v>
      </c>
      <c r="C119" s="183" t="s">
        <v>1315</v>
      </c>
      <c r="D119" s="177" t="s">
        <v>1316</v>
      </c>
      <c r="E119" s="178">
        <v>0.2</v>
      </c>
      <c r="F119" s="179"/>
      <c r="G119" s="180">
        <f t="shared" ref="G119:G141" si="35">ROUND(E119*F119,2)</f>
        <v>0</v>
      </c>
      <c r="H119" s="179"/>
      <c r="I119" s="180">
        <f t="shared" ref="I119:I141" si="36">ROUND(E119*H119,2)</f>
        <v>0</v>
      </c>
      <c r="J119" s="179"/>
      <c r="K119" s="180">
        <f t="shared" ref="K119:K141" si="37">ROUND(E119*J119,2)</f>
        <v>0</v>
      </c>
      <c r="L119" s="180">
        <v>21</v>
      </c>
      <c r="M119" s="180">
        <f t="shared" ref="M119:M141" si="38">G119*(1+L119/100)</f>
        <v>0</v>
      </c>
      <c r="N119" s="178">
        <v>0</v>
      </c>
      <c r="O119" s="178">
        <f t="shared" ref="O119:O141" si="39">ROUND(E119*N119,2)</f>
        <v>0</v>
      </c>
      <c r="P119" s="178">
        <v>0</v>
      </c>
      <c r="Q119" s="178">
        <f t="shared" ref="Q119:Q141" si="40">ROUND(E119*P119,2)</f>
        <v>0</v>
      </c>
      <c r="R119" s="180"/>
      <c r="S119" s="180" t="s">
        <v>178</v>
      </c>
      <c r="T119" s="181" t="s">
        <v>172</v>
      </c>
      <c r="U119" s="157">
        <v>0</v>
      </c>
      <c r="V119" s="157">
        <f t="shared" ref="V119:V141" si="41">ROUND(E119*U119,2)</f>
        <v>0</v>
      </c>
      <c r="W119" s="157"/>
      <c r="X119" s="157" t="s">
        <v>218</v>
      </c>
      <c r="Y119" s="157" t="s">
        <v>174</v>
      </c>
      <c r="Z119" s="147"/>
      <c r="AA119" s="147"/>
      <c r="AB119" s="147"/>
      <c r="AC119" s="147"/>
      <c r="AD119" s="147"/>
      <c r="AE119" s="147"/>
      <c r="AF119" s="147"/>
      <c r="AG119" s="147" t="s">
        <v>219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5">
        <v>102</v>
      </c>
      <c r="B120" s="176" t="s">
        <v>1317</v>
      </c>
      <c r="C120" s="183" t="s">
        <v>1318</v>
      </c>
      <c r="D120" s="177" t="s">
        <v>1319</v>
      </c>
      <c r="E120" s="178">
        <v>6</v>
      </c>
      <c r="F120" s="179"/>
      <c r="G120" s="180">
        <f t="shared" si="35"/>
        <v>0</v>
      </c>
      <c r="H120" s="179"/>
      <c r="I120" s="180">
        <f t="shared" si="36"/>
        <v>0</v>
      </c>
      <c r="J120" s="179"/>
      <c r="K120" s="180">
        <f t="shared" si="37"/>
        <v>0</v>
      </c>
      <c r="L120" s="180">
        <v>21</v>
      </c>
      <c r="M120" s="180">
        <f t="shared" si="38"/>
        <v>0</v>
      </c>
      <c r="N120" s="178">
        <v>0</v>
      </c>
      <c r="O120" s="178">
        <f t="shared" si="39"/>
        <v>0</v>
      </c>
      <c r="P120" s="178">
        <v>0</v>
      </c>
      <c r="Q120" s="178">
        <f t="shared" si="40"/>
        <v>0</v>
      </c>
      <c r="R120" s="180"/>
      <c r="S120" s="180" t="s">
        <v>178</v>
      </c>
      <c r="T120" s="181" t="s">
        <v>172</v>
      </c>
      <c r="U120" s="157">
        <v>0</v>
      </c>
      <c r="V120" s="157">
        <f t="shared" si="41"/>
        <v>0</v>
      </c>
      <c r="W120" s="157"/>
      <c r="X120" s="157" t="s">
        <v>218</v>
      </c>
      <c r="Y120" s="157" t="s">
        <v>174</v>
      </c>
      <c r="Z120" s="147"/>
      <c r="AA120" s="147"/>
      <c r="AB120" s="147"/>
      <c r="AC120" s="147"/>
      <c r="AD120" s="147"/>
      <c r="AE120" s="147"/>
      <c r="AF120" s="147"/>
      <c r="AG120" s="147" t="s">
        <v>219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5">
        <v>103</v>
      </c>
      <c r="B121" s="176" t="s">
        <v>1320</v>
      </c>
      <c r="C121" s="183" t="s">
        <v>1321</v>
      </c>
      <c r="D121" s="177" t="s">
        <v>1117</v>
      </c>
      <c r="E121" s="178">
        <v>12</v>
      </c>
      <c r="F121" s="179"/>
      <c r="G121" s="180">
        <f t="shared" si="35"/>
        <v>0</v>
      </c>
      <c r="H121" s="179"/>
      <c r="I121" s="180">
        <f t="shared" si="36"/>
        <v>0</v>
      </c>
      <c r="J121" s="179"/>
      <c r="K121" s="180">
        <f t="shared" si="37"/>
        <v>0</v>
      </c>
      <c r="L121" s="180">
        <v>21</v>
      </c>
      <c r="M121" s="180">
        <f t="shared" si="38"/>
        <v>0</v>
      </c>
      <c r="N121" s="178">
        <v>0</v>
      </c>
      <c r="O121" s="178">
        <f t="shared" si="39"/>
        <v>0</v>
      </c>
      <c r="P121" s="178">
        <v>0</v>
      </c>
      <c r="Q121" s="178">
        <f t="shared" si="40"/>
        <v>0</v>
      </c>
      <c r="R121" s="180"/>
      <c r="S121" s="180" t="s">
        <v>178</v>
      </c>
      <c r="T121" s="181" t="s">
        <v>172</v>
      </c>
      <c r="U121" s="157">
        <v>0</v>
      </c>
      <c r="V121" s="157">
        <f t="shared" si="41"/>
        <v>0</v>
      </c>
      <c r="W121" s="157"/>
      <c r="X121" s="157" t="s">
        <v>218</v>
      </c>
      <c r="Y121" s="157" t="s">
        <v>174</v>
      </c>
      <c r="Z121" s="147"/>
      <c r="AA121" s="147"/>
      <c r="AB121" s="147"/>
      <c r="AC121" s="147"/>
      <c r="AD121" s="147"/>
      <c r="AE121" s="147"/>
      <c r="AF121" s="147"/>
      <c r="AG121" s="147" t="s">
        <v>219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5">
        <v>104</v>
      </c>
      <c r="B122" s="176" t="s">
        <v>1322</v>
      </c>
      <c r="C122" s="183" t="s">
        <v>1323</v>
      </c>
      <c r="D122" s="177" t="s">
        <v>1324</v>
      </c>
      <c r="E122" s="178">
        <v>1.8</v>
      </c>
      <c r="F122" s="179"/>
      <c r="G122" s="180">
        <f t="shared" si="35"/>
        <v>0</v>
      </c>
      <c r="H122" s="179"/>
      <c r="I122" s="180">
        <f t="shared" si="36"/>
        <v>0</v>
      </c>
      <c r="J122" s="179"/>
      <c r="K122" s="180">
        <f t="shared" si="37"/>
        <v>0</v>
      </c>
      <c r="L122" s="180">
        <v>21</v>
      </c>
      <c r="M122" s="180">
        <f t="shared" si="38"/>
        <v>0</v>
      </c>
      <c r="N122" s="178">
        <v>0</v>
      </c>
      <c r="O122" s="178">
        <f t="shared" si="39"/>
        <v>0</v>
      </c>
      <c r="P122" s="178">
        <v>0</v>
      </c>
      <c r="Q122" s="178">
        <f t="shared" si="40"/>
        <v>0</v>
      </c>
      <c r="R122" s="180"/>
      <c r="S122" s="180" t="s">
        <v>178</v>
      </c>
      <c r="T122" s="181" t="s">
        <v>172</v>
      </c>
      <c r="U122" s="157">
        <v>0</v>
      </c>
      <c r="V122" s="157">
        <f t="shared" si="41"/>
        <v>0</v>
      </c>
      <c r="W122" s="157"/>
      <c r="X122" s="157" t="s">
        <v>218</v>
      </c>
      <c r="Y122" s="157" t="s">
        <v>174</v>
      </c>
      <c r="Z122" s="147"/>
      <c r="AA122" s="147"/>
      <c r="AB122" s="147"/>
      <c r="AC122" s="147"/>
      <c r="AD122" s="147"/>
      <c r="AE122" s="147"/>
      <c r="AF122" s="147"/>
      <c r="AG122" s="147" t="s">
        <v>219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5">
        <v>105</v>
      </c>
      <c r="B123" s="176" t="s">
        <v>1325</v>
      </c>
      <c r="C123" s="183" t="s">
        <v>1326</v>
      </c>
      <c r="D123" s="177" t="s">
        <v>1324</v>
      </c>
      <c r="E123" s="178">
        <v>0.3</v>
      </c>
      <c r="F123" s="179"/>
      <c r="G123" s="180">
        <f t="shared" si="35"/>
        <v>0</v>
      </c>
      <c r="H123" s="179"/>
      <c r="I123" s="180">
        <f t="shared" si="36"/>
        <v>0</v>
      </c>
      <c r="J123" s="179"/>
      <c r="K123" s="180">
        <f t="shared" si="37"/>
        <v>0</v>
      </c>
      <c r="L123" s="180">
        <v>21</v>
      </c>
      <c r="M123" s="180">
        <f t="shared" si="38"/>
        <v>0</v>
      </c>
      <c r="N123" s="178">
        <v>0</v>
      </c>
      <c r="O123" s="178">
        <f t="shared" si="39"/>
        <v>0</v>
      </c>
      <c r="P123" s="178">
        <v>0</v>
      </c>
      <c r="Q123" s="178">
        <f t="shared" si="40"/>
        <v>0</v>
      </c>
      <c r="R123" s="180"/>
      <c r="S123" s="180" t="s">
        <v>178</v>
      </c>
      <c r="T123" s="181" t="s">
        <v>172</v>
      </c>
      <c r="U123" s="157">
        <v>0</v>
      </c>
      <c r="V123" s="157">
        <f t="shared" si="41"/>
        <v>0</v>
      </c>
      <c r="W123" s="157"/>
      <c r="X123" s="157" t="s">
        <v>218</v>
      </c>
      <c r="Y123" s="157" t="s">
        <v>174</v>
      </c>
      <c r="Z123" s="147"/>
      <c r="AA123" s="147"/>
      <c r="AB123" s="147"/>
      <c r="AC123" s="147"/>
      <c r="AD123" s="147"/>
      <c r="AE123" s="147"/>
      <c r="AF123" s="147"/>
      <c r="AG123" s="147" t="s">
        <v>219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5">
        <v>106</v>
      </c>
      <c r="B124" s="176" t="s">
        <v>1327</v>
      </c>
      <c r="C124" s="183" t="s">
        <v>1328</v>
      </c>
      <c r="D124" s="177" t="s">
        <v>1136</v>
      </c>
      <c r="E124" s="178">
        <v>1</v>
      </c>
      <c r="F124" s="179"/>
      <c r="G124" s="180">
        <f t="shared" si="35"/>
        <v>0</v>
      </c>
      <c r="H124" s="179"/>
      <c r="I124" s="180">
        <f t="shared" si="36"/>
        <v>0</v>
      </c>
      <c r="J124" s="179"/>
      <c r="K124" s="180">
        <f t="shared" si="37"/>
        <v>0</v>
      </c>
      <c r="L124" s="180">
        <v>21</v>
      </c>
      <c r="M124" s="180">
        <f t="shared" si="38"/>
        <v>0</v>
      </c>
      <c r="N124" s="178">
        <v>0</v>
      </c>
      <c r="O124" s="178">
        <f t="shared" si="39"/>
        <v>0</v>
      </c>
      <c r="P124" s="178">
        <v>0</v>
      </c>
      <c r="Q124" s="178">
        <f t="shared" si="40"/>
        <v>0</v>
      </c>
      <c r="R124" s="180"/>
      <c r="S124" s="180" t="s">
        <v>178</v>
      </c>
      <c r="T124" s="181" t="s">
        <v>172</v>
      </c>
      <c r="U124" s="157">
        <v>0</v>
      </c>
      <c r="V124" s="157">
        <f t="shared" si="41"/>
        <v>0</v>
      </c>
      <c r="W124" s="157"/>
      <c r="X124" s="157" t="s">
        <v>218</v>
      </c>
      <c r="Y124" s="157" t="s">
        <v>174</v>
      </c>
      <c r="Z124" s="147"/>
      <c r="AA124" s="147"/>
      <c r="AB124" s="147"/>
      <c r="AC124" s="147"/>
      <c r="AD124" s="147"/>
      <c r="AE124" s="147"/>
      <c r="AF124" s="147"/>
      <c r="AG124" s="147" t="s">
        <v>219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5">
        <v>107</v>
      </c>
      <c r="B125" s="176" t="s">
        <v>1329</v>
      </c>
      <c r="C125" s="183" t="s">
        <v>1330</v>
      </c>
      <c r="D125" s="177" t="s">
        <v>1136</v>
      </c>
      <c r="E125" s="178">
        <v>1</v>
      </c>
      <c r="F125" s="179"/>
      <c r="G125" s="180">
        <f t="shared" si="35"/>
        <v>0</v>
      </c>
      <c r="H125" s="179"/>
      <c r="I125" s="180">
        <f t="shared" si="36"/>
        <v>0</v>
      </c>
      <c r="J125" s="179"/>
      <c r="K125" s="180">
        <f t="shared" si="37"/>
        <v>0</v>
      </c>
      <c r="L125" s="180">
        <v>21</v>
      </c>
      <c r="M125" s="180">
        <f t="shared" si="38"/>
        <v>0</v>
      </c>
      <c r="N125" s="178">
        <v>1.2879100000000001</v>
      </c>
      <c r="O125" s="178">
        <f t="shared" si="39"/>
        <v>1.29</v>
      </c>
      <c r="P125" s="178">
        <v>0</v>
      </c>
      <c r="Q125" s="178">
        <f t="shared" si="40"/>
        <v>0</v>
      </c>
      <c r="R125" s="180"/>
      <c r="S125" s="180" t="s">
        <v>178</v>
      </c>
      <c r="T125" s="181" t="s">
        <v>172</v>
      </c>
      <c r="U125" s="157">
        <v>0</v>
      </c>
      <c r="V125" s="157">
        <f t="shared" si="41"/>
        <v>0</v>
      </c>
      <c r="W125" s="157"/>
      <c r="X125" s="157" t="s">
        <v>218</v>
      </c>
      <c r="Y125" s="157" t="s">
        <v>174</v>
      </c>
      <c r="Z125" s="147"/>
      <c r="AA125" s="147"/>
      <c r="AB125" s="147"/>
      <c r="AC125" s="147"/>
      <c r="AD125" s="147"/>
      <c r="AE125" s="147"/>
      <c r="AF125" s="147"/>
      <c r="AG125" s="147" t="s">
        <v>219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5">
        <v>108</v>
      </c>
      <c r="B126" s="176" t="s">
        <v>1331</v>
      </c>
      <c r="C126" s="183" t="s">
        <v>1332</v>
      </c>
      <c r="D126" s="177" t="s">
        <v>1136</v>
      </c>
      <c r="E126" s="178">
        <v>1</v>
      </c>
      <c r="F126" s="179"/>
      <c r="G126" s="180">
        <f t="shared" si="35"/>
        <v>0</v>
      </c>
      <c r="H126" s="179"/>
      <c r="I126" s="180">
        <f t="shared" si="36"/>
        <v>0</v>
      </c>
      <c r="J126" s="179"/>
      <c r="K126" s="180">
        <f t="shared" si="37"/>
        <v>0</v>
      </c>
      <c r="L126" s="180">
        <v>21</v>
      </c>
      <c r="M126" s="180">
        <f t="shared" si="38"/>
        <v>0</v>
      </c>
      <c r="N126" s="178">
        <v>0</v>
      </c>
      <c r="O126" s="178">
        <f t="shared" si="39"/>
        <v>0</v>
      </c>
      <c r="P126" s="178">
        <v>0</v>
      </c>
      <c r="Q126" s="178">
        <f t="shared" si="40"/>
        <v>0</v>
      </c>
      <c r="R126" s="180"/>
      <c r="S126" s="180" t="s">
        <v>178</v>
      </c>
      <c r="T126" s="181" t="s">
        <v>172</v>
      </c>
      <c r="U126" s="157">
        <v>0</v>
      </c>
      <c r="V126" s="157">
        <f t="shared" si="41"/>
        <v>0</v>
      </c>
      <c r="W126" s="157"/>
      <c r="X126" s="157" t="s">
        <v>218</v>
      </c>
      <c r="Y126" s="157" t="s">
        <v>174</v>
      </c>
      <c r="Z126" s="147"/>
      <c r="AA126" s="147"/>
      <c r="AB126" s="147"/>
      <c r="AC126" s="147"/>
      <c r="AD126" s="147"/>
      <c r="AE126" s="147"/>
      <c r="AF126" s="147"/>
      <c r="AG126" s="147" t="s">
        <v>219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5">
        <v>109</v>
      </c>
      <c r="B127" s="176" t="s">
        <v>1333</v>
      </c>
      <c r="C127" s="183" t="s">
        <v>1334</v>
      </c>
      <c r="D127" s="177" t="s">
        <v>1117</v>
      </c>
      <c r="E127" s="178">
        <v>190</v>
      </c>
      <c r="F127" s="179"/>
      <c r="G127" s="180">
        <f t="shared" si="35"/>
        <v>0</v>
      </c>
      <c r="H127" s="179"/>
      <c r="I127" s="180">
        <f t="shared" si="36"/>
        <v>0</v>
      </c>
      <c r="J127" s="179"/>
      <c r="K127" s="180">
        <f t="shared" si="37"/>
        <v>0</v>
      </c>
      <c r="L127" s="180">
        <v>21</v>
      </c>
      <c r="M127" s="180">
        <f t="shared" si="38"/>
        <v>0</v>
      </c>
      <c r="N127" s="178">
        <v>0</v>
      </c>
      <c r="O127" s="178">
        <f t="shared" si="39"/>
        <v>0</v>
      </c>
      <c r="P127" s="178">
        <v>0</v>
      </c>
      <c r="Q127" s="178">
        <f t="shared" si="40"/>
        <v>0</v>
      </c>
      <c r="R127" s="180"/>
      <c r="S127" s="180" t="s">
        <v>178</v>
      </c>
      <c r="T127" s="181" t="s">
        <v>172</v>
      </c>
      <c r="U127" s="157">
        <v>0</v>
      </c>
      <c r="V127" s="157">
        <f t="shared" si="41"/>
        <v>0</v>
      </c>
      <c r="W127" s="157"/>
      <c r="X127" s="157" t="s">
        <v>218</v>
      </c>
      <c r="Y127" s="157" t="s">
        <v>174</v>
      </c>
      <c r="Z127" s="147"/>
      <c r="AA127" s="147"/>
      <c r="AB127" s="147"/>
      <c r="AC127" s="147"/>
      <c r="AD127" s="147"/>
      <c r="AE127" s="147"/>
      <c r="AF127" s="147"/>
      <c r="AG127" s="147" t="s">
        <v>219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5">
        <v>110</v>
      </c>
      <c r="B128" s="176" t="s">
        <v>1335</v>
      </c>
      <c r="C128" s="183" t="s">
        <v>1336</v>
      </c>
      <c r="D128" s="177" t="s">
        <v>1117</v>
      </c>
      <c r="E128" s="178">
        <v>95</v>
      </c>
      <c r="F128" s="179"/>
      <c r="G128" s="180">
        <f t="shared" si="35"/>
        <v>0</v>
      </c>
      <c r="H128" s="179"/>
      <c r="I128" s="180">
        <f t="shared" si="36"/>
        <v>0</v>
      </c>
      <c r="J128" s="179"/>
      <c r="K128" s="180">
        <f t="shared" si="37"/>
        <v>0</v>
      </c>
      <c r="L128" s="180">
        <v>21</v>
      </c>
      <c r="M128" s="180">
        <f t="shared" si="38"/>
        <v>0</v>
      </c>
      <c r="N128" s="178">
        <v>0</v>
      </c>
      <c r="O128" s="178">
        <f t="shared" si="39"/>
        <v>0</v>
      </c>
      <c r="P128" s="178">
        <v>0</v>
      </c>
      <c r="Q128" s="178">
        <f t="shared" si="40"/>
        <v>0</v>
      </c>
      <c r="R128" s="180"/>
      <c r="S128" s="180" t="s">
        <v>178</v>
      </c>
      <c r="T128" s="181" t="s">
        <v>172</v>
      </c>
      <c r="U128" s="157">
        <v>0</v>
      </c>
      <c r="V128" s="157">
        <f t="shared" si="41"/>
        <v>0</v>
      </c>
      <c r="W128" s="157"/>
      <c r="X128" s="157" t="s">
        <v>218</v>
      </c>
      <c r="Y128" s="157" t="s">
        <v>174</v>
      </c>
      <c r="Z128" s="147"/>
      <c r="AA128" s="147"/>
      <c r="AB128" s="147"/>
      <c r="AC128" s="147"/>
      <c r="AD128" s="147"/>
      <c r="AE128" s="147"/>
      <c r="AF128" s="147"/>
      <c r="AG128" s="147" t="s">
        <v>219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5">
        <v>111</v>
      </c>
      <c r="B129" s="176" t="s">
        <v>1337</v>
      </c>
      <c r="C129" s="183" t="s">
        <v>1338</v>
      </c>
      <c r="D129" s="177" t="s">
        <v>1117</v>
      </c>
      <c r="E129" s="178">
        <v>25</v>
      </c>
      <c r="F129" s="179"/>
      <c r="G129" s="180">
        <f t="shared" si="35"/>
        <v>0</v>
      </c>
      <c r="H129" s="179"/>
      <c r="I129" s="180">
        <f t="shared" si="36"/>
        <v>0</v>
      </c>
      <c r="J129" s="179"/>
      <c r="K129" s="180">
        <f t="shared" si="37"/>
        <v>0</v>
      </c>
      <c r="L129" s="180">
        <v>21</v>
      </c>
      <c r="M129" s="180">
        <f t="shared" si="38"/>
        <v>0</v>
      </c>
      <c r="N129" s="178">
        <v>0</v>
      </c>
      <c r="O129" s="178">
        <f t="shared" si="39"/>
        <v>0</v>
      </c>
      <c r="P129" s="178">
        <v>0</v>
      </c>
      <c r="Q129" s="178">
        <f t="shared" si="40"/>
        <v>0</v>
      </c>
      <c r="R129" s="180"/>
      <c r="S129" s="180" t="s">
        <v>178</v>
      </c>
      <c r="T129" s="181" t="s">
        <v>172</v>
      </c>
      <c r="U129" s="157">
        <v>0</v>
      </c>
      <c r="V129" s="157">
        <f t="shared" si="41"/>
        <v>0</v>
      </c>
      <c r="W129" s="157"/>
      <c r="X129" s="157" t="s">
        <v>218</v>
      </c>
      <c r="Y129" s="157" t="s">
        <v>174</v>
      </c>
      <c r="Z129" s="147"/>
      <c r="AA129" s="147"/>
      <c r="AB129" s="147"/>
      <c r="AC129" s="147"/>
      <c r="AD129" s="147"/>
      <c r="AE129" s="147"/>
      <c r="AF129" s="147"/>
      <c r="AG129" s="147" t="s">
        <v>219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5">
        <v>112</v>
      </c>
      <c r="B130" s="176" t="s">
        <v>1339</v>
      </c>
      <c r="C130" s="183" t="s">
        <v>1340</v>
      </c>
      <c r="D130" s="177" t="s">
        <v>1117</v>
      </c>
      <c r="E130" s="178">
        <v>28</v>
      </c>
      <c r="F130" s="179"/>
      <c r="G130" s="180">
        <f t="shared" si="35"/>
        <v>0</v>
      </c>
      <c r="H130" s="179"/>
      <c r="I130" s="180">
        <f t="shared" si="36"/>
        <v>0</v>
      </c>
      <c r="J130" s="179"/>
      <c r="K130" s="180">
        <f t="shared" si="37"/>
        <v>0</v>
      </c>
      <c r="L130" s="180">
        <v>21</v>
      </c>
      <c r="M130" s="180">
        <f t="shared" si="38"/>
        <v>0</v>
      </c>
      <c r="N130" s="178">
        <v>0</v>
      </c>
      <c r="O130" s="178">
        <f t="shared" si="39"/>
        <v>0</v>
      </c>
      <c r="P130" s="178">
        <v>0</v>
      </c>
      <c r="Q130" s="178">
        <f t="shared" si="40"/>
        <v>0</v>
      </c>
      <c r="R130" s="180"/>
      <c r="S130" s="180" t="s">
        <v>178</v>
      </c>
      <c r="T130" s="181" t="s">
        <v>172</v>
      </c>
      <c r="U130" s="157">
        <v>0</v>
      </c>
      <c r="V130" s="157">
        <f t="shared" si="41"/>
        <v>0</v>
      </c>
      <c r="W130" s="157"/>
      <c r="X130" s="157" t="s">
        <v>218</v>
      </c>
      <c r="Y130" s="157" t="s">
        <v>174</v>
      </c>
      <c r="Z130" s="147"/>
      <c r="AA130" s="147"/>
      <c r="AB130" s="147"/>
      <c r="AC130" s="147"/>
      <c r="AD130" s="147"/>
      <c r="AE130" s="147"/>
      <c r="AF130" s="147"/>
      <c r="AG130" s="147" t="s">
        <v>219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5">
        <v>113</v>
      </c>
      <c r="B131" s="176" t="s">
        <v>1341</v>
      </c>
      <c r="C131" s="183" t="s">
        <v>1342</v>
      </c>
      <c r="D131" s="177" t="s">
        <v>1117</v>
      </c>
      <c r="E131" s="178">
        <v>105</v>
      </c>
      <c r="F131" s="179"/>
      <c r="G131" s="180">
        <f t="shared" si="35"/>
        <v>0</v>
      </c>
      <c r="H131" s="179"/>
      <c r="I131" s="180">
        <f t="shared" si="36"/>
        <v>0</v>
      </c>
      <c r="J131" s="179"/>
      <c r="K131" s="180">
        <f t="shared" si="37"/>
        <v>0</v>
      </c>
      <c r="L131" s="180">
        <v>21</v>
      </c>
      <c r="M131" s="180">
        <f t="shared" si="38"/>
        <v>0</v>
      </c>
      <c r="N131" s="178">
        <v>0.26485999999999998</v>
      </c>
      <c r="O131" s="178">
        <f t="shared" si="39"/>
        <v>27.81</v>
      </c>
      <c r="P131" s="178">
        <v>0</v>
      </c>
      <c r="Q131" s="178">
        <f t="shared" si="40"/>
        <v>0</v>
      </c>
      <c r="R131" s="180"/>
      <c r="S131" s="180" t="s">
        <v>178</v>
      </c>
      <c r="T131" s="181" t="s">
        <v>172</v>
      </c>
      <c r="U131" s="157">
        <v>0</v>
      </c>
      <c r="V131" s="157">
        <f t="shared" si="41"/>
        <v>0</v>
      </c>
      <c r="W131" s="157"/>
      <c r="X131" s="157" t="s">
        <v>218</v>
      </c>
      <c r="Y131" s="157" t="s">
        <v>174</v>
      </c>
      <c r="Z131" s="147"/>
      <c r="AA131" s="147"/>
      <c r="AB131" s="147"/>
      <c r="AC131" s="147"/>
      <c r="AD131" s="147"/>
      <c r="AE131" s="147"/>
      <c r="AF131" s="147"/>
      <c r="AG131" s="147" t="s">
        <v>219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5">
        <v>114</v>
      </c>
      <c r="B132" s="176" t="s">
        <v>1343</v>
      </c>
      <c r="C132" s="183" t="s">
        <v>1344</v>
      </c>
      <c r="D132" s="177" t="s">
        <v>1117</v>
      </c>
      <c r="E132" s="178">
        <v>54</v>
      </c>
      <c r="F132" s="179"/>
      <c r="G132" s="180">
        <f t="shared" si="35"/>
        <v>0</v>
      </c>
      <c r="H132" s="179"/>
      <c r="I132" s="180">
        <f t="shared" si="36"/>
        <v>0</v>
      </c>
      <c r="J132" s="179"/>
      <c r="K132" s="180">
        <f t="shared" si="37"/>
        <v>0</v>
      </c>
      <c r="L132" s="180">
        <v>21</v>
      </c>
      <c r="M132" s="180">
        <f t="shared" si="38"/>
        <v>0</v>
      </c>
      <c r="N132" s="178">
        <v>0</v>
      </c>
      <c r="O132" s="178">
        <f t="shared" si="39"/>
        <v>0</v>
      </c>
      <c r="P132" s="178">
        <v>0</v>
      </c>
      <c r="Q132" s="178">
        <f t="shared" si="40"/>
        <v>0</v>
      </c>
      <c r="R132" s="180"/>
      <c r="S132" s="180" t="s">
        <v>178</v>
      </c>
      <c r="T132" s="181" t="s">
        <v>172</v>
      </c>
      <c r="U132" s="157">
        <v>0</v>
      </c>
      <c r="V132" s="157">
        <f t="shared" si="41"/>
        <v>0</v>
      </c>
      <c r="W132" s="157"/>
      <c r="X132" s="157" t="s">
        <v>218</v>
      </c>
      <c r="Y132" s="157" t="s">
        <v>174</v>
      </c>
      <c r="Z132" s="147"/>
      <c r="AA132" s="147"/>
      <c r="AB132" s="147"/>
      <c r="AC132" s="147"/>
      <c r="AD132" s="147"/>
      <c r="AE132" s="147"/>
      <c r="AF132" s="147"/>
      <c r="AG132" s="147" t="s">
        <v>219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5">
        <v>115</v>
      </c>
      <c r="B133" s="176" t="s">
        <v>1345</v>
      </c>
      <c r="C133" s="183" t="s">
        <v>1346</v>
      </c>
      <c r="D133" s="177" t="s">
        <v>1117</v>
      </c>
      <c r="E133" s="178">
        <v>210</v>
      </c>
      <c r="F133" s="179"/>
      <c r="G133" s="180">
        <f t="shared" si="35"/>
        <v>0</v>
      </c>
      <c r="H133" s="179"/>
      <c r="I133" s="180">
        <f t="shared" si="36"/>
        <v>0</v>
      </c>
      <c r="J133" s="179"/>
      <c r="K133" s="180">
        <f t="shared" si="37"/>
        <v>0</v>
      </c>
      <c r="L133" s="180">
        <v>21</v>
      </c>
      <c r="M133" s="180">
        <f t="shared" si="38"/>
        <v>0</v>
      </c>
      <c r="N133" s="178">
        <v>0</v>
      </c>
      <c r="O133" s="178">
        <f t="shared" si="39"/>
        <v>0</v>
      </c>
      <c r="P133" s="178">
        <v>0</v>
      </c>
      <c r="Q133" s="178">
        <f t="shared" si="40"/>
        <v>0</v>
      </c>
      <c r="R133" s="180"/>
      <c r="S133" s="180" t="s">
        <v>178</v>
      </c>
      <c r="T133" s="181" t="s">
        <v>172</v>
      </c>
      <c r="U133" s="157">
        <v>0</v>
      </c>
      <c r="V133" s="157">
        <f t="shared" si="41"/>
        <v>0</v>
      </c>
      <c r="W133" s="157"/>
      <c r="X133" s="157" t="s">
        <v>218</v>
      </c>
      <c r="Y133" s="157" t="s">
        <v>174</v>
      </c>
      <c r="Z133" s="147"/>
      <c r="AA133" s="147"/>
      <c r="AB133" s="147"/>
      <c r="AC133" s="147"/>
      <c r="AD133" s="147"/>
      <c r="AE133" s="147"/>
      <c r="AF133" s="147"/>
      <c r="AG133" s="147" t="s">
        <v>219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5">
        <v>116</v>
      </c>
      <c r="B134" s="176" t="s">
        <v>1347</v>
      </c>
      <c r="C134" s="183" t="s">
        <v>1348</v>
      </c>
      <c r="D134" s="177" t="s">
        <v>1117</v>
      </c>
      <c r="E134" s="178">
        <v>54</v>
      </c>
      <c r="F134" s="179"/>
      <c r="G134" s="180">
        <f t="shared" si="35"/>
        <v>0</v>
      </c>
      <c r="H134" s="179"/>
      <c r="I134" s="180">
        <f t="shared" si="36"/>
        <v>0</v>
      </c>
      <c r="J134" s="179"/>
      <c r="K134" s="180">
        <f t="shared" si="37"/>
        <v>0</v>
      </c>
      <c r="L134" s="180">
        <v>21</v>
      </c>
      <c r="M134" s="180">
        <f t="shared" si="38"/>
        <v>0</v>
      </c>
      <c r="N134" s="178">
        <v>0</v>
      </c>
      <c r="O134" s="178">
        <f t="shared" si="39"/>
        <v>0</v>
      </c>
      <c r="P134" s="178">
        <v>0</v>
      </c>
      <c r="Q134" s="178">
        <f t="shared" si="40"/>
        <v>0</v>
      </c>
      <c r="R134" s="180"/>
      <c r="S134" s="180" t="s">
        <v>178</v>
      </c>
      <c r="T134" s="181" t="s">
        <v>172</v>
      </c>
      <c r="U134" s="157">
        <v>0</v>
      </c>
      <c r="V134" s="157">
        <f t="shared" si="41"/>
        <v>0</v>
      </c>
      <c r="W134" s="157"/>
      <c r="X134" s="157" t="s">
        <v>218</v>
      </c>
      <c r="Y134" s="157" t="s">
        <v>174</v>
      </c>
      <c r="Z134" s="147"/>
      <c r="AA134" s="147"/>
      <c r="AB134" s="147"/>
      <c r="AC134" s="147"/>
      <c r="AD134" s="147"/>
      <c r="AE134" s="147"/>
      <c r="AF134" s="147"/>
      <c r="AG134" s="147" t="s">
        <v>219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5">
        <v>117</v>
      </c>
      <c r="B135" s="176" t="s">
        <v>1349</v>
      </c>
      <c r="C135" s="183" t="s">
        <v>1350</v>
      </c>
      <c r="D135" s="177" t="s">
        <v>1117</v>
      </c>
      <c r="E135" s="178">
        <v>95</v>
      </c>
      <c r="F135" s="179"/>
      <c r="G135" s="180">
        <f t="shared" si="35"/>
        <v>0</v>
      </c>
      <c r="H135" s="179"/>
      <c r="I135" s="180">
        <f t="shared" si="36"/>
        <v>0</v>
      </c>
      <c r="J135" s="179"/>
      <c r="K135" s="180">
        <f t="shared" si="37"/>
        <v>0</v>
      </c>
      <c r="L135" s="180">
        <v>21</v>
      </c>
      <c r="M135" s="180">
        <f t="shared" si="38"/>
        <v>0</v>
      </c>
      <c r="N135" s="178">
        <v>0</v>
      </c>
      <c r="O135" s="178">
        <f t="shared" si="39"/>
        <v>0</v>
      </c>
      <c r="P135" s="178">
        <v>0</v>
      </c>
      <c r="Q135" s="178">
        <f t="shared" si="40"/>
        <v>0</v>
      </c>
      <c r="R135" s="180"/>
      <c r="S135" s="180" t="s">
        <v>178</v>
      </c>
      <c r="T135" s="181" t="s">
        <v>172</v>
      </c>
      <c r="U135" s="157">
        <v>0</v>
      </c>
      <c r="V135" s="157">
        <f t="shared" si="41"/>
        <v>0</v>
      </c>
      <c r="W135" s="157"/>
      <c r="X135" s="157" t="s">
        <v>218</v>
      </c>
      <c r="Y135" s="157" t="s">
        <v>174</v>
      </c>
      <c r="Z135" s="147"/>
      <c r="AA135" s="147"/>
      <c r="AB135" s="147"/>
      <c r="AC135" s="147"/>
      <c r="AD135" s="147"/>
      <c r="AE135" s="147"/>
      <c r="AF135" s="147"/>
      <c r="AG135" s="147" t="s">
        <v>219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5">
        <v>118</v>
      </c>
      <c r="B136" s="176" t="s">
        <v>1351</v>
      </c>
      <c r="C136" s="183" t="s">
        <v>1352</v>
      </c>
      <c r="D136" s="177" t="s">
        <v>1117</v>
      </c>
      <c r="E136" s="178">
        <v>190</v>
      </c>
      <c r="F136" s="179"/>
      <c r="G136" s="180">
        <f t="shared" si="35"/>
        <v>0</v>
      </c>
      <c r="H136" s="179"/>
      <c r="I136" s="180">
        <f t="shared" si="36"/>
        <v>0</v>
      </c>
      <c r="J136" s="179"/>
      <c r="K136" s="180">
        <f t="shared" si="37"/>
        <v>0</v>
      </c>
      <c r="L136" s="180">
        <v>21</v>
      </c>
      <c r="M136" s="180">
        <f t="shared" si="38"/>
        <v>0</v>
      </c>
      <c r="N136" s="178">
        <v>0</v>
      </c>
      <c r="O136" s="178">
        <f t="shared" si="39"/>
        <v>0</v>
      </c>
      <c r="P136" s="178">
        <v>0</v>
      </c>
      <c r="Q136" s="178">
        <f t="shared" si="40"/>
        <v>0</v>
      </c>
      <c r="R136" s="180"/>
      <c r="S136" s="180" t="s">
        <v>178</v>
      </c>
      <c r="T136" s="181" t="s">
        <v>172</v>
      </c>
      <c r="U136" s="157">
        <v>0</v>
      </c>
      <c r="V136" s="157">
        <f t="shared" si="41"/>
        <v>0</v>
      </c>
      <c r="W136" s="157"/>
      <c r="X136" s="157" t="s">
        <v>218</v>
      </c>
      <c r="Y136" s="157" t="s">
        <v>174</v>
      </c>
      <c r="Z136" s="147"/>
      <c r="AA136" s="147"/>
      <c r="AB136" s="147"/>
      <c r="AC136" s="147"/>
      <c r="AD136" s="147"/>
      <c r="AE136" s="147"/>
      <c r="AF136" s="147"/>
      <c r="AG136" s="147" t="s">
        <v>219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5">
        <v>119</v>
      </c>
      <c r="B137" s="176" t="s">
        <v>1353</v>
      </c>
      <c r="C137" s="183" t="s">
        <v>1354</v>
      </c>
      <c r="D137" s="177" t="s">
        <v>1117</v>
      </c>
      <c r="E137" s="178">
        <v>25</v>
      </c>
      <c r="F137" s="179"/>
      <c r="G137" s="180">
        <f t="shared" si="35"/>
        <v>0</v>
      </c>
      <c r="H137" s="179"/>
      <c r="I137" s="180">
        <f t="shared" si="36"/>
        <v>0</v>
      </c>
      <c r="J137" s="179"/>
      <c r="K137" s="180">
        <f t="shared" si="37"/>
        <v>0</v>
      </c>
      <c r="L137" s="180">
        <v>21</v>
      </c>
      <c r="M137" s="180">
        <f t="shared" si="38"/>
        <v>0</v>
      </c>
      <c r="N137" s="178">
        <v>0</v>
      </c>
      <c r="O137" s="178">
        <f t="shared" si="39"/>
        <v>0</v>
      </c>
      <c r="P137" s="178">
        <v>0</v>
      </c>
      <c r="Q137" s="178">
        <f t="shared" si="40"/>
        <v>0</v>
      </c>
      <c r="R137" s="180"/>
      <c r="S137" s="180" t="s">
        <v>178</v>
      </c>
      <c r="T137" s="181" t="s">
        <v>172</v>
      </c>
      <c r="U137" s="157">
        <v>0</v>
      </c>
      <c r="V137" s="157">
        <f t="shared" si="41"/>
        <v>0</v>
      </c>
      <c r="W137" s="157"/>
      <c r="X137" s="157" t="s">
        <v>218</v>
      </c>
      <c r="Y137" s="157" t="s">
        <v>174</v>
      </c>
      <c r="Z137" s="147"/>
      <c r="AA137" s="147"/>
      <c r="AB137" s="147"/>
      <c r="AC137" s="147"/>
      <c r="AD137" s="147"/>
      <c r="AE137" s="147"/>
      <c r="AF137" s="147"/>
      <c r="AG137" s="147" t="s">
        <v>219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5">
        <v>120</v>
      </c>
      <c r="B138" s="176" t="s">
        <v>1355</v>
      </c>
      <c r="C138" s="183" t="s">
        <v>1356</v>
      </c>
      <c r="D138" s="177" t="s">
        <v>1117</v>
      </c>
      <c r="E138" s="178">
        <v>28</v>
      </c>
      <c r="F138" s="179"/>
      <c r="G138" s="180">
        <f t="shared" si="35"/>
        <v>0</v>
      </c>
      <c r="H138" s="179"/>
      <c r="I138" s="180">
        <f t="shared" si="36"/>
        <v>0</v>
      </c>
      <c r="J138" s="179"/>
      <c r="K138" s="180">
        <f t="shared" si="37"/>
        <v>0</v>
      </c>
      <c r="L138" s="180">
        <v>21</v>
      </c>
      <c r="M138" s="180">
        <f t="shared" si="38"/>
        <v>0</v>
      </c>
      <c r="N138" s="178">
        <v>0</v>
      </c>
      <c r="O138" s="178">
        <f t="shared" si="39"/>
        <v>0</v>
      </c>
      <c r="P138" s="178">
        <v>0</v>
      </c>
      <c r="Q138" s="178">
        <f t="shared" si="40"/>
        <v>0</v>
      </c>
      <c r="R138" s="180"/>
      <c r="S138" s="180" t="s">
        <v>178</v>
      </c>
      <c r="T138" s="181" t="s">
        <v>172</v>
      </c>
      <c r="U138" s="157">
        <v>0</v>
      </c>
      <c r="V138" s="157">
        <f t="shared" si="41"/>
        <v>0</v>
      </c>
      <c r="W138" s="157"/>
      <c r="X138" s="157" t="s">
        <v>218</v>
      </c>
      <c r="Y138" s="157" t="s">
        <v>174</v>
      </c>
      <c r="Z138" s="147"/>
      <c r="AA138" s="147"/>
      <c r="AB138" s="147"/>
      <c r="AC138" s="147"/>
      <c r="AD138" s="147"/>
      <c r="AE138" s="147"/>
      <c r="AF138" s="147"/>
      <c r="AG138" s="147" t="s">
        <v>219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5">
        <v>121</v>
      </c>
      <c r="B139" s="176" t="s">
        <v>1357</v>
      </c>
      <c r="C139" s="183" t="s">
        <v>1358</v>
      </c>
      <c r="D139" s="177" t="s">
        <v>1319</v>
      </c>
      <c r="E139" s="178">
        <v>165</v>
      </c>
      <c r="F139" s="179"/>
      <c r="G139" s="180">
        <f t="shared" si="35"/>
        <v>0</v>
      </c>
      <c r="H139" s="179"/>
      <c r="I139" s="180">
        <f t="shared" si="36"/>
        <v>0</v>
      </c>
      <c r="J139" s="179"/>
      <c r="K139" s="180">
        <f t="shared" si="37"/>
        <v>0</v>
      </c>
      <c r="L139" s="180">
        <v>21</v>
      </c>
      <c r="M139" s="180">
        <f t="shared" si="38"/>
        <v>0</v>
      </c>
      <c r="N139" s="178">
        <v>0</v>
      </c>
      <c r="O139" s="178">
        <f t="shared" si="39"/>
        <v>0</v>
      </c>
      <c r="P139" s="178">
        <v>0</v>
      </c>
      <c r="Q139" s="178">
        <f t="shared" si="40"/>
        <v>0</v>
      </c>
      <c r="R139" s="180"/>
      <c r="S139" s="180" t="s">
        <v>178</v>
      </c>
      <c r="T139" s="181" t="s">
        <v>172</v>
      </c>
      <c r="U139" s="157">
        <v>0</v>
      </c>
      <c r="V139" s="157">
        <f t="shared" si="41"/>
        <v>0</v>
      </c>
      <c r="W139" s="157"/>
      <c r="X139" s="157" t="s">
        <v>218</v>
      </c>
      <c r="Y139" s="157" t="s">
        <v>174</v>
      </c>
      <c r="Z139" s="147"/>
      <c r="AA139" s="147"/>
      <c r="AB139" s="147"/>
      <c r="AC139" s="147"/>
      <c r="AD139" s="147"/>
      <c r="AE139" s="147"/>
      <c r="AF139" s="147"/>
      <c r="AG139" s="147" t="s">
        <v>219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5">
        <v>122</v>
      </c>
      <c r="B140" s="176" t="s">
        <v>1359</v>
      </c>
      <c r="C140" s="183" t="s">
        <v>1360</v>
      </c>
      <c r="D140" s="177" t="s">
        <v>1319</v>
      </c>
      <c r="E140" s="178">
        <v>6</v>
      </c>
      <c r="F140" s="179"/>
      <c r="G140" s="180">
        <f t="shared" si="35"/>
        <v>0</v>
      </c>
      <c r="H140" s="179"/>
      <c r="I140" s="180">
        <f t="shared" si="36"/>
        <v>0</v>
      </c>
      <c r="J140" s="179"/>
      <c r="K140" s="180">
        <f t="shared" si="37"/>
        <v>0</v>
      </c>
      <c r="L140" s="180">
        <v>21</v>
      </c>
      <c r="M140" s="180">
        <f t="shared" si="38"/>
        <v>0</v>
      </c>
      <c r="N140" s="178">
        <v>0.18906999999999999</v>
      </c>
      <c r="O140" s="178">
        <f t="shared" si="39"/>
        <v>1.1299999999999999</v>
      </c>
      <c r="P140" s="178">
        <v>0</v>
      </c>
      <c r="Q140" s="178">
        <f t="shared" si="40"/>
        <v>0</v>
      </c>
      <c r="R140" s="180"/>
      <c r="S140" s="180" t="s">
        <v>178</v>
      </c>
      <c r="T140" s="181" t="s">
        <v>172</v>
      </c>
      <c r="U140" s="157">
        <v>0</v>
      </c>
      <c r="V140" s="157">
        <f t="shared" si="41"/>
        <v>0</v>
      </c>
      <c r="W140" s="157"/>
      <c r="X140" s="157" t="s">
        <v>218</v>
      </c>
      <c r="Y140" s="157" t="s">
        <v>174</v>
      </c>
      <c r="Z140" s="147"/>
      <c r="AA140" s="147"/>
      <c r="AB140" s="147"/>
      <c r="AC140" s="147"/>
      <c r="AD140" s="147"/>
      <c r="AE140" s="147"/>
      <c r="AF140" s="147"/>
      <c r="AG140" s="147" t="s">
        <v>219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8">
        <v>123</v>
      </c>
      <c r="B141" s="169" t="s">
        <v>1361</v>
      </c>
      <c r="C141" s="184" t="s">
        <v>1362</v>
      </c>
      <c r="D141" s="170" t="s">
        <v>1319</v>
      </c>
      <c r="E141" s="171">
        <v>6</v>
      </c>
      <c r="F141" s="172"/>
      <c r="G141" s="173">
        <f t="shared" si="35"/>
        <v>0</v>
      </c>
      <c r="H141" s="172"/>
      <c r="I141" s="173">
        <f t="shared" si="36"/>
        <v>0</v>
      </c>
      <c r="J141" s="172"/>
      <c r="K141" s="173">
        <f t="shared" si="37"/>
        <v>0</v>
      </c>
      <c r="L141" s="173">
        <v>21</v>
      </c>
      <c r="M141" s="173">
        <f t="shared" si="38"/>
        <v>0</v>
      </c>
      <c r="N141" s="171">
        <v>0.24038000000000001</v>
      </c>
      <c r="O141" s="171">
        <f t="shared" si="39"/>
        <v>1.44</v>
      </c>
      <c r="P141" s="171">
        <v>0</v>
      </c>
      <c r="Q141" s="171">
        <f t="shared" si="40"/>
        <v>0</v>
      </c>
      <c r="R141" s="173"/>
      <c r="S141" s="173" t="s">
        <v>178</v>
      </c>
      <c r="T141" s="174" t="s">
        <v>172</v>
      </c>
      <c r="U141" s="157">
        <v>0</v>
      </c>
      <c r="V141" s="157">
        <f t="shared" si="41"/>
        <v>0</v>
      </c>
      <c r="W141" s="157"/>
      <c r="X141" s="157" t="s">
        <v>218</v>
      </c>
      <c r="Y141" s="157" t="s">
        <v>174</v>
      </c>
      <c r="Z141" s="147"/>
      <c r="AA141" s="147"/>
      <c r="AB141" s="147"/>
      <c r="AC141" s="147"/>
      <c r="AD141" s="147"/>
      <c r="AE141" s="147"/>
      <c r="AF141" s="147"/>
      <c r="AG141" s="147" t="s">
        <v>219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">
      <c r="A142" s="3"/>
      <c r="B142" s="4"/>
      <c r="C142" s="186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E142">
        <v>15</v>
      </c>
      <c r="AF142">
        <v>21</v>
      </c>
      <c r="AG142" t="s">
        <v>152</v>
      </c>
    </row>
    <row r="143" spans="1:60" x14ac:dyDescent="0.2">
      <c r="A143" s="150"/>
      <c r="B143" s="151" t="s">
        <v>29</v>
      </c>
      <c r="C143" s="187"/>
      <c r="D143" s="152"/>
      <c r="E143" s="153"/>
      <c r="F143" s="153"/>
      <c r="G143" s="167">
        <f>G8+G10+G15+G86+G97+G104+G116+G118</f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E143">
        <f>SUMIF(L7:L141,AE142,G7:G141)</f>
        <v>0</v>
      </c>
      <c r="AF143">
        <f>SUMIF(L7:L141,AF142,G7:G141)</f>
        <v>0</v>
      </c>
      <c r="AG143" t="s">
        <v>210</v>
      </c>
    </row>
    <row r="144" spans="1:60" x14ac:dyDescent="0.2">
      <c r="C144" s="188"/>
      <c r="D144" s="10"/>
      <c r="AG144" t="s">
        <v>211</v>
      </c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WI8qs8j/+jCtUQZA/tlR4DGR5L9WdgsNCL1UP87GP88OmgVZKJX/7iqn4LB7aDkWs9/2N8rW96wi9fPHqhxVg==" saltValue="BjH6C+xhKjNE0TOqU4Xyzg==" spinCount="100000" sheet="1"/>
  <mergeCells count="5">
    <mergeCell ref="A1:G1"/>
    <mergeCell ref="C2:G2"/>
    <mergeCell ref="C3:G3"/>
    <mergeCell ref="C4:G4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00 SO 00 Naklady</vt:lpstr>
      <vt:lpstr>SO 23 SO 23.1 Pol</vt:lpstr>
      <vt:lpstr>SO 23 SO 23.2 Pol</vt:lpstr>
      <vt:lpstr>SO 23 SO 23.3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SO 00 Naklady'!Názvy_tisku</vt:lpstr>
      <vt:lpstr>'SO 23 SO 23.1 Pol'!Názvy_tisku</vt:lpstr>
      <vt:lpstr>'SO 23 SO 23.2 Pol'!Názvy_tisku</vt:lpstr>
      <vt:lpstr>'SO 23 SO 23.3 Pol'!Názvy_tisku</vt:lpstr>
      <vt:lpstr>oadresa</vt:lpstr>
      <vt:lpstr>Stavba!Objednatel</vt:lpstr>
      <vt:lpstr>Stavba!Objekt</vt:lpstr>
      <vt:lpstr>'00 SO 00 Naklady'!Oblast_tisku</vt:lpstr>
      <vt:lpstr>'SO 23 SO 23.1 Pol'!Oblast_tisku</vt:lpstr>
      <vt:lpstr>'SO 23 SO 23.2 Pol'!Oblast_tisku</vt:lpstr>
      <vt:lpstr>'SO 23 SO 23.3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Kyncl</dc:creator>
  <cp:lastModifiedBy>Adam Pelikán</cp:lastModifiedBy>
  <cp:lastPrinted>2019-03-19T12:27:02Z</cp:lastPrinted>
  <dcterms:created xsi:type="dcterms:W3CDTF">2009-04-08T07:15:50Z</dcterms:created>
  <dcterms:modified xsi:type="dcterms:W3CDTF">2025-06-16T07:51:35Z</dcterms:modified>
</cp:coreProperties>
</file>