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7795" windowHeight="12840" activeTab="0"/>
  </bookViews>
  <sheets>
    <sheet name="Krycí list" sheetId="2" r:id="rId1"/>
    <sheet name="Rekapitulace" sheetId="3" r:id="rId2"/>
    <sheet name="VV SILNOPROUD" sheetId="1" r:id="rId3"/>
  </sheets>
  <externalReferences>
    <externalReference r:id="rId6"/>
  </externalReference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'Rekapitulace'!$G$19</definedName>
    <definedName name="Dodavka0">#REF!</definedName>
    <definedName name="HSV">'Rekapitulace'!$E$19</definedName>
    <definedName name="HSV0">#REF!</definedName>
    <definedName name="HZS">'Rekapitulace'!$I$19</definedName>
    <definedName name="HZS0">#REF!</definedName>
    <definedName name="JKSO">'Krycí list'!$G$2</definedName>
    <definedName name="MJ">'Krycí list'!$G$5</definedName>
    <definedName name="Mont">'Rekapitulace'!$H$19</definedName>
    <definedName name="Montaz0">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'Rekapitulace'!$F$19</definedName>
    <definedName name="PSV0">#REF!</definedName>
    <definedName name="SazbaDPH1">'Krycí list'!$C$30</definedName>
    <definedName name="SazbaDPH2">'Krycí list'!$C$32</definedName>
    <definedName name="Typ">#REF!</definedName>
    <definedName name="VRN">'Rekapitulace'!$H$25</definedName>
    <definedName name="VRNKc">'Rekapitulace'!$E$24</definedName>
    <definedName name="VRNnazev">'Rekapitulace'!$A$24</definedName>
    <definedName name="VRNproc">'Rekapitulace'!$F$24</definedName>
    <definedName name="VRNzakl">'Rekapitulace'!$G$24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'VV SILNOPROUD'!$1:$4</definedName>
  </definedNames>
  <calcPr calcId="145621"/>
</workbook>
</file>

<file path=xl/sharedStrings.xml><?xml version="1.0" encoding="utf-8"?>
<sst xmlns="http://schemas.openxmlformats.org/spreadsheetml/2006/main" count="386" uniqueCount="232">
  <si>
    <t>SŠ PTA Jihlava - Rekonstrukce učeben a šatny v 1 NP, Polenská</t>
  </si>
  <si>
    <t>SILNOPROUDÁ ELEKTROTECHNIKA</t>
  </si>
  <si>
    <t>Č.pol.</t>
  </si>
  <si>
    <t>Název</t>
  </si>
  <si>
    <t>Mj</t>
  </si>
  <si>
    <t>Počet</t>
  </si>
  <si>
    <t>Jedn.cena</t>
  </si>
  <si>
    <t>Cena celkem</t>
  </si>
  <si>
    <t>01. Elektroinstalační materiál</t>
  </si>
  <si>
    <t>Krabice kruhová přístrojová prům.73,5mm pro omítku</t>
  </si>
  <si>
    <t>ks</t>
  </si>
  <si>
    <t>Krabice kruhová odbočná pod omítku prům.100</t>
  </si>
  <si>
    <t>Plastová krabice šedá 117x117x58mm na povrch</t>
  </si>
  <si>
    <t>Příchytka kabelů na strop</t>
  </si>
  <si>
    <t>Pásek vázací 360/ 5 VPP</t>
  </si>
  <si>
    <t>2336.LPE-2 TRUBKA OHEBNA</t>
  </si>
  <si>
    <t>m</t>
  </si>
  <si>
    <t>Kanál parapetní plastový 140x70D /2m komplet vč.víka</t>
  </si>
  <si>
    <t>Kryt PK 140x70 D koncový 8461</t>
  </si>
  <si>
    <t>Kryt PK 140x70 D spojovací 8462</t>
  </si>
  <si>
    <t>Krabice přístrojová KP PK pro kanály PK</t>
  </si>
  <si>
    <t>Rámeček krycí 8440-12 2otvory pro PK140D a PK170D</t>
  </si>
  <si>
    <t>Montáž krabice odbočné s víčkem (1901, KO 68) kruh. bez zap</t>
  </si>
  <si>
    <t>Montáž krabice odbočné s víčkem (KO 97) kruhová bez zap</t>
  </si>
  <si>
    <t>Odvíčkování a zavíčkování krabice - závit</t>
  </si>
  <si>
    <t>Montáž Acidur 4 vývody</t>
  </si>
  <si>
    <t>Odvíčkování a zavíčkování krabice - 4 šrouby</t>
  </si>
  <si>
    <t>Osazení hmoždinky O 8mm ve zdi cihlové</t>
  </si>
  <si>
    <t>Montáž trubky ohebná el.instalační (pod) typ 23 36mm</t>
  </si>
  <si>
    <t>Montáž parapetního žlabu 140/70mm komplet</t>
  </si>
  <si>
    <t>Montáž krabice do parapetního kanálu</t>
  </si>
  <si>
    <t>02. Drátěné žlaby</t>
  </si>
  <si>
    <t>GZ DZM 2 držák žlabu</t>
  </si>
  <si>
    <t>GZ Závitová tyč 8mm/1m</t>
  </si>
  <si>
    <t>ŽZ 50/50 kabelový žlab (viz tech.list, kapitola 24)</t>
  </si>
  <si>
    <t>ŽZ 200/50 kabelový žlab (viz tech.list, kapitola 24)</t>
  </si>
  <si>
    <t>ŽZ Víko VZM 50</t>
  </si>
  <si>
    <t>ŽZ Spojka žlabu SZM 1 (spoj. mat. G5")"</t>
  </si>
  <si>
    <t>ŽZ Spojka víka SZM 1</t>
  </si>
  <si>
    <t>ŽZ Spojka tvarovací SZM4</t>
  </si>
  <si>
    <t>ŽZ Držák DZM 13</t>
  </si>
  <si>
    <t>ŽZ Podpěra PZM 200</t>
  </si>
  <si>
    <t>Sprej zinkový - zinek 98% 400ml</t>
  </si>
  <si>
    <t>ŽZ Tvarovací sada (TSM 50-100)</t>
  </si>
  <si>
    <t>ŽZ Víko VZM 200</t>
  </si>
  <si>
    <t>Šroub vratový M6/16 (bal = 100ks)</t>
  </si>
  <si>
    <t>bal</t>
  </si>
  <si>
    <t>Matice M6 límcová (podložková) (bal = 100ks)</t>
  </si>
  <si>
    <t>Montáž kabelového drátěného žlabu 50x50mm komplet včetně držáků</t>
  </si>
  <si>
    <t>Montáž kabelového drátěného žlabu 200x50mm komplet včetně držáků</t>
  </si>
  <si>
    <t>03. Kabelové rozvody</t>
  </si>
  <si>
    <t>CYKY-J 3 x 1.5</t>
  </si>
  <si>
    <t>CYKY-J 3 x 2.5</t>
  </si>
  <si>
    <t>CY  4 ZZ/HO7V-U/</t>
  </si>
  <si>
    <t>CYKY-J 5 x 2.5</t>
  </si>
  <si>
    <t>CY  6 ZZ ./HO7V-U/</t>
  </si>
  <si>
    <t>CY 10 ZZ ./HO7V-U/</t>
  </si>
  <si>
    <t>CY 16 ZZ/HO7V-U/</t>
  </si>
  <si>
    <t>CYKY-J 5 x 10</t>
  </si>
  <si>
    <t>CYKY-J 3 x 4</t>
  </si>
  <si>
    <t>CYKY-J 5 x 4</t>
  </si>
  <si>
    <t>CYKY-O 2 x 1.5</t>
  </si>
  <si>
    <t>CYKY-O 2 x 2.5</t>
  </si>
  <si>
    <t>CYKY-O 7 x 1.5 .</t>
  </si>
  <si>
    <t>CYKY-J 5 x 1.5</t>
  </si>
  <si>
    <t>Zatažení kabelu CYKY-CYKYm 3Cx1.5 mm2 750V (PU)</t>
  </si>
  <si>
    <t>Zatažení kabelu CYKY-CYKYm 3Cx2.5 mm2 750V (PU)</t>
  </si>
  <si>
    <t>Zatažení CY, CYA, CYAF 4mm2 (PU)</t>
  </si>
  <si>
    <t>Zatažení kabelu CYKY-CYKYm 5Cx2.5 mm2 750V (PU)</t>
  </si>
  <si>
    <t>Zatažení CY, CYA, CYAF 6mm2 (PU)</t>
  </si>
  <si>
    <t>Provedení ochrany pospojováním v místnosti D+M</t>
  </si>
  <si>
    <t>kpl</t>
  </si>
  <si>
    <t>Připojení vodiče CY6 ke svorkovnici ekvipotencionálního pospojení CUB (D+M)</t>
  </si>
  <si>
    <t>Připojení vodiče CY10 ke svorkovnici ekvipotencionálního pospojení CUB (D+M)</t>
  </si>
  <si>
    <t>Zatažení CY, CYA, CYAF 10mm2 (PU)</t>
  </si>
  <si>
    <t>Zatažení CY, CYA, CYAF 16mm2 (PU)</t>
  </si>
  <si>
    <t>Zatažení kabelu CYKY-CYKYm 4Bx10 mm2 750V (PU)</t>
  </si>
  <si>
    <t>Zatažení kabelu CYKY-CYKYm 3Cx4 mm2 750V (PU)</t>
  </si>
  <si>
    <t>Zatažení kabelu CYKY-CYKYm 5Cx4 mm2 750V (PU)</t>
  </si>
  <si>
    <t>M21 - Zatažení kabelu CYKY-CYKYm 2Bx1.5 mm2 750V (PU)</t>
  </si>
  <si>
    <t>M21 - Zatažení kabelu CYKY-CYKYm 2Bx2.5 mm2 750V (PU)</t>
  </si>
  <si>
    <t>M21 - Zatažení kabelu CYKY-CYKYm 7x1.5 mm2 750V (PU)</t>
  </si>
  <si>
    <t>M21 - Zatažení kabelu CYKY-CYKYm 3Cx1.5 mm2 750V (PU)</t>
  </si>
  <si>
    <t>04. Elektrické přístroje</t>
  </si>
  <si>
    <t>Strojek vypínače č.1 na WC (viz tech.list, kapitola 8)</t>
  </si>
  <si>
    <t>Kryt vypínače č.1 (viz tech.list, kapitola 8)</t>
  </si>
  <si>
    <t>Jednorámeček pro vypínač (viz tech.list, kapitola 8)</t>
  </si>
  <si>
    <t>Zásuvka jednonásobná s ochranným kolíkem komplet (viz tech.list, kapitola 10)</t>
  </si>
  <si>
    <t>Osoušeč rukou (viz tech.list, kapitola 11)</t>
  </si>
  <si>
    <t>Spínaný napájecí zdroj 230V AC/24V DC pro pisoáry (viz tech.list, kapitola 12)</t>
  </si>
  <si>
    <t>Zásuvka 5x16A/400V (viz tech.list, kapitola 9)</t>
  </si>
  <si>
    <t>Strojek vypínače č.6 (viz tech.list, kapitola 9)</t>
  </si>
  <si>
    <t>Kryt vypínače č.6 + jednorámeček (viz tech.list, kapitola 9)</t>
  </si>
  <si>
    <t>Strojek vypínače č.1/0So (viz tech.list, kapitola 14)</t>
  </si>
  <si>
    <t>Kryt vypínače č.1/0So + jednorámeček (viz tech.list, kapitola 14)</t>
  </si>
  <si>
    <t>Dvojnásobný rámeček pro zásuvku</t>
  </si>
  <si>
    <t>Trojnásobný rámeček pro zásuvku</t>
  </si>
  <si>
    <t>Zásuvka dvojnásobná s ochranným kolíkem, s clonkami (viz tech.list, kapitola 15)</t>
  </si>
  <si>
    <t>Zásuvka jednonásobná s ochranným kolíkem s ochranou před přepětím (viz tech.list, kapitola 16)</t>
  </si>
  <si>
    <t>Ovladač nouzového zastavení ve skříni, s okamž.aret., 1Z+1V - rudé (viz tech.list, kapitola 17)</t>
  </si>
  <si>
    <t>Ovladač nouzového zastavení do parapetního žlabu, s okamž.aret., 1Z+1V - rudé (viz tech.list, kapitola 18)</t>
  </si>
  <si>
    <t>Zásuvková kombinace 1x zás.400V/16A, 2x zás.230V/16A, jističe, chránič (viz tech.list, kapitola 19)</t>
  </si>
  <si>
    <t>Spínač uzamykatelný, 20A T0-2-1/I1/SVA(S)-RT (viz tech.list, kapitola 20)</t>
  </si>
  <si>
    <t>Zásuvka vestavná 24V CZ24-48 (viz tech.list, kapitola 21)</t>
  </si>
  <si>
    <t>Strojek vypínače č.1 (viz tech.list, kapitola 9)</t>
  </si>
  <si>
    <t>Kryt vypínače č.1 (viz tech.list, kapitola 9)</t>
  </si>
  <si>
    <t>Jednorámeček pro vypínač (viz tech.list, kapitola 9)</t>
  </si>
  <si>
    <t>Zapojení spínače zápustného vč.zap.1-pólový, řazení 1</t>
  </si>
  <si>
    <t>Zapojení zásuvky v krabici prost.obyč. 10/16A 250V 2P+Z</t>
  </si>
  <si>
    <t>Zapojení a montáž osoušeče rukou</t>
  </si>
  <si>
    <t>Zapojení a montáž napájecího zdroje pro pisoáry do podhledu</t>
  </si>
  <si>
    <t>Připojení pisoárového žlabu k napájecímu zdroji, odzkoušení</t>
  </si>
  <si>
    <t>Zapojení zásuvky nástěnné vč.zap.16A 380V 3P+N+Z</t>
  </si>
  <si>
    <t>Zapojení a montáž STOP tlačítka v krabici</t>
  </si>
  <si>
    <t>Zapojení a motnáž STOP tlačítka v krabici parap.žlabu</t>
  </si>
  <si>
    <t>Zapojení a montáž zásuvkové kombinace nástěnné</t>
  </si>
  <si>
    <t>Montáž vačkového spínače typu S 25 V 01 P0-P1 vypínač</t>
  </si>
  <si>
    <t>Zapojení a montáž zásuvky 24V do parapetního žlabu , atyp</t>
  </si>
  <si>
    <t>05. Svítidla</t>
  </si>
  <si>
    <t>Svítidlo A1 komplet (viz tech.list, kapitola 1)</t>
  </si>
  <si>
    <t>Svítidlo A2 komplet (viz tech.list, kapitola 2)</t>
  </si>
  <si>
    <t>Svítidlo A3 komplet (viz tech.list, kapitola 3)</t>
  </si>
  <si>
    <t>Svítidlo D1 komplet (viz tech.list, kapitola 4)</t>
  </si>
  <si>
    <t>Svítidlo N1 komplet (viz tech.list, kapitola 5)</t>
  </si>
  <si>
    <t>Svítidlo N2 komplet (viz tech.list, kapitola 6)</t>
  </si>
  <si>
    <t>Svítidlo N3 komplet (viz tech.list, kapitola 7)</t>
  </si>
  <si>
    <t>Montáž svítidel zářivkových se zapojením vodičů bytových nebo do spol.místností stropních vestavných</t>
  </si>
  <si>
    <t>Montáž svítidel LED se zapojením vodičů bytových nebo do spol.místností stropních vestavných</t>
  </si>
  <si>
    <t>Montáž nouzového svítidla na stěnu do boxu pod omítku</t>
  </si>
  <si>
    <t>Montáž nouzového svítidla na stěnu nebo na strop</t>
  </si>
  <si>
    <t>06. Rozvaděče</t>
  </si>
  <si>
    <t>Rozvaděč RE1 komplet viz výkr.dokumentace: D+M+PPV</t>
  </si>
  <si>
    <t>Rozvaděč RE2 komplet viz výkr.dokumentace: D+M+PPV</t>
  </si>
  <si>
    <t>Rozvaděč RK komplet viz výkr.dokumentace: D+M+PPV</t>
  </si>
  <si>
    <t>Připojení kabeláže do RH a změny v rozv.viz výkresová dokumentace: D+M+PPV</t>
  </si>
  <si>
    <t>Připojení kabeláže do RH1  a změny v rozv.viz výkresová dokumentace: D+M+PPV</t>
  </si>
  <si>
    <t>07. Stavební práce</t>
  </si>
  <si>
    <t>Vysekání rýhy do cihlového zdiva do hl.30mm š.do 30mm</t>
  </si>
  <si>
    <t>Vysekání rýhy do cihlového zdiva do hl.50mm š.do 100mm</t>
  </si>
  <si>
    <t>Vysekání rýhy do cihlového zdiva, do hl.100mm š.do 150mm</t>
  </si>
  <si>
    <t>Vybourání otvoru do zdi cihlové, malt.cem.O do 60mm tl.do 600mm</t>
  </si>
  <si>
    <t>Vybourání otvoru do zdi cihlové, malt.cem.do 0.09m2 tl.do 150mm</t>
  </si>
  <si>
    <t>Vybourání otvoru do zdi cihlové, malt.cem.do 0,0225m2 tl.do 150mm</t>
  </si>
  <si>
    <t>Sekání zdi cihlové, kapsy-krab.&lt;100x100x50mm</t>
  </si>
  <si>
    <t>Sekání zdi cihlové, klenby kapsy&lt;100x100x50mm</t>
  </si>
  <si>
    <t>08. Ostatní</t>
  </si>
  <si>
    <t>Protipožární ucpávka vertikálních a horizontálních prostupů 200x100 mm PO 90 minut : D+M+PPV</t>
  </si>
  <si>
    <t>Spolupráce s ostatními profesemi</t>
  </si>
  <si>
    <t>hod</t>
  </si>
  <si>
    <t>Mimostaveništní doprava</t>
  </si>
  <si>
    <t>Proměření a vyhledání stávající napojovacích bodů</t>
  </si>
  <si>
    <t>Přídavek na koordinaci slabo/rozvod NN</t>
  </si>
  <si>
    <t>Zapojení a oživení VZT zařízení dle výkr.dokumentace: D+M+PPV</t>
  </si>
  <si>
    <t>Drobný elektroinstalační materiál</t>
  </si>
  <si>
    <t>Podíl přidružených výkonů (PPV)</t>
  </si>
  <si>
    <t>soub</t>
  </si>
  <si>
    <t>Revize, vypracování a tisk revizní zprávy</t>
  </si>
  <si>
    <t>Uvedení do provozu, zaškolení obsluhy</t>
  </si>
  <si>
    <t>VRN+VON</t>
  </si>
  <si>
    <t>Vybudování, provoz a likvidace zařízení staveniště</t>
  </si>
  <si>
    <t>soub.</t>
  </si>
  <si>
    <t>Projektová dokumentace skutečného stavu (3 pare) + elektronická verze na CD</t>
  </si>
  <si>
    <t>Úklid prostorů dotčených stavbou</t>
  </si>
  <si>
    <t>Celkem bez DPH</t>
  </si>
  <si>
    <t>Celkem vč.DPH</t>
  </si>
  <si>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</si>
  <si>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</si>
  <si>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</si>
  <si>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</si>
  <si>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</si>
  <si>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</si>
  <si>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</si>
  <si>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SŠ PTA Jihlava</t>
  </si>
  <si>
    <t>Měrná jednotka</t>
  </si>
  <si>
    <t>Stavba</t>
  </si>
  <si>
    <t>Název stavby</t>
  </si>
  <si>
    <t>Počet jednotek</t>
  </si>
  <si>
    <t>Náklady na m.j.</t>
  </si>
  <si>
    <t>Projektant</t>
  </si>
  <si>
    <t>Martin Špaček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</si>
  <si>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</si>
  <si>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</si>
  <si>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</si>
  <si>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</si>
  <si>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</si>
  <si>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</si>
  <si>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</si>
  <si>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</si>
  <si>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</si>
  <si>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</si>
  <si>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</si>
  <si>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</si>
  <si>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</si>
  <si>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</si>
  <si>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</si>
  <si>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</si>
  <si>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</si>
  <si>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</si>
  <si>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</si>
  <si>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</si>
  <si>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</si>
  <si>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</si>
  <si>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</si>
  <si>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</si>
  <si>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</si>
  <si>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</si>
  <si>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</si>
  <si>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</si>
  <si>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</si>
  <si>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</si>
  <si>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</si>
  <si>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</si>
  <si>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</si>
  <si>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</si>
  <si>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</si>
  <si>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</si>
  <si>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</si>
  <si>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</si>
  <si>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</si>
  <si>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</si>
  <si>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</si>
  <si>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</si>
  <si>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</si>
  <si>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</si>
  <si>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</si>
  <si>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</si>
  <si>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</si>
  <si>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</si>
  <si>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</si>
  <si>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CELKEM VRN</t>
  </si>
  <si>
    <t>EL</t>
  </si>
  <si>
    <t>SŠ PTA Jihlava - Rekonstrukce učeben a šatny v 1.NP, Polenská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</si>
</sst>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dd/mm/yy"/>
    <numFmt numFmtId="165" formatCode="0.0"/>
    <numFmt numFmtId="166" formatCode="#,##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</cellStyleXfs>
  <cellXfs count="20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20" applyFo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44" fontId="16" fillId="0" borderId="0" xfId="20" applyFont="1"/>
    <xf numFmtId="0" fontId="16" fillId="0" borderId="0" xfId="0" applyFont="1"/>
    <xf numFmtId="44" fontId="0" fillId="0" borderId="0" xfId="20" applyFont="1" applyAlignment="1">
      <alignment horizontal="right"/>
    </xf>
    <xf numFmtId="0" fontId="16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4" fontId="0" fillId="33" borderId="10" xfId="20" applyFont="1" applyFill="1" applyBorder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4" fontId="0" fillId="0" borderId="10" xfId="20" applyFont="1" applyBorder="1" applyAlignment="1">
      <alignment vertical="top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center"/>
    </xf>
    <xf numFmtId="44" fontId="16" fillId="0" borderId="12" xfId="20" applyFont="1" applyBorder="1"/>
    <xf numFmtId="44" fontId="16" fillId="0" borderId="13" xfId="20" applyFont="1" applyBorder="1"/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wrapText="1"/>
    </xf>
    <xf numFmtId="0" fontId="16" fillId="0" borderId="15" xfId="0" applyFont="1" applyBorder="1" applyAlignment="1">
      <alignment horizontal="center"/>
    </xf>
    <xf numFmtId="44" fontId="16" fillId="0" borderId="15" xfId="20" applyFont="1" applyBorder="1"/>
    <xf numFmtId="44" fontId="16" fillId="0" borderId="16" xfId="20" applyFont="1" applyBorder="1"/>
    <xf numFmtId="0" fontId="19" fillId="0" borderId="15" xfId="62" applyFont="1" applyBorder="1" applyAlignment="1">
      <alignment horizontal="centerContinuous" vertical="top"/>
      <protection/>
    </xf>
    <xf numFmtId="0" fontId="1" fillId="0" borderId="15" xfId="62" applyFont="1" applyBorder="1" applyAlignment="1">
      <alignment horizontal="centerContinuous"/>
      <protection/>
    </xf>
    <xf numFmtId="0" fontId="18" fillId="0" borderId="0" xfId="62">
      <alignment/>
      <protection/>
    </xf>
    <xf numFmtId="0" fontId="20" fillId="34" borderId="17" xfId="62" applyFont="1" applyFill="1" applyBorder="1" applyAlignment="1">
      <alignment horizontal="left"/>
      <protection/>
    </xf>
    <xf numFmtId="0" fontId="21" fillId="34" borderId="18" xfId="62" applyFont="1" applyFill="1" applyBorder="1" applyAlignment="1">
      <alignment horizontal="centerContinuous"/>
      <protection/>
    </xf>
    <xf numFmtId="0" fontId="22" fillId="34" borderId="19" xfId="62" applyFont="1" applyFill="1" applyBorder="1" applyAlignment="1">
      <alignment horizontal="left"/>
      <protection/>
    </xf>
    <xf numFmtId="0" fontId="21" fillId="0" borderId="20" xfId="62" applyFont="1" applyBorder="1">
      <alignment/>
      <protection/>
    </xf>
    <xf numFmtId="49" fontId="21" fillId="0" borderId="21" xfId="62" applyNumberFormat="1" applyFont="1" applyBorder="1" applyAlignment="1">
      <alignment horizontal="left"/>
      <protection/>
    </xf>
    <xf numFmtId="0" fontId="1" fillId="0" borderId="22" xfId="62" applyFont="1" applyBorder="1">
      <alignment/>
      <protection/>
    </xf>
    <xf numFmtId="0" fontId="21" fillId="0" borderId="23" xfId="62" applyFont="1" applyBorder="1">
      <alignment/>
      <protection/>
    </xf>
    <xf numFmtId="0" fontId="21" fillId="0" borderId="24" xfId="62" applyFont="1" applyBorder="1">
      <alignment/>
      <protection/>
    </xf>
    <xf numFmtId="0" fontId="21" fillId="0" borderId="10" xfId="62" applyFont="1" applyBorder="1">
      <alignment/>
      <protection/>
    </xf>
    <xf numFmtId="0" fontId="21" fillId="0" borderId="25" xfId="62" applyFont="1" applyBorder="1" applyAlignment="1">
      <alignment horizontal="left"/>
      <protection/>
    </xf>
    <xf numFmtId="0" fontId="20" fillId="0" borderId="22" xfId="62" applyFont="1" applyBorder="1">
      <alignment/>
      <protection/>
    </xf>
    <xf numFmtId="49" fontId="21" fillId="0" borderId="25" xfId="62" applyNumberFormat="1" applyFont="1" applyBorder="1" applyAlignment="1">
      <alignment horizontal="left"/>
      <protection/>
    </xf>
    <xf numFmtId="49" fontId="20" fillId="34" borderId="22" xfId="62" applyNumberFormat="1" applyFont="1" applyFill="1" applyBorder="1">
      <alignment/>
      <protection/>
    </xf>
    <xf numFmtId="49" fontId="1" fillId="34" borderId="23" xfId="62" applyNumberFormat="1" applyFont="1" applyFill="1" applyBorder="1">
      <alignment/>
      <protection/>
    </xf>
    <xf numFmtId="0" fontId="20" fillId="34" borderId="24" xfId="62" applyFont="1" applyFill="1" applyBorder="1">
      <alignment/>
      <protection/>
    </xf>
    <xf numFmtId="0" fontId="1" fillId="34" borderId="24" xfId="62" applyFont="1" applyFill="1" applyBorder="1">
      <alignment/>
      <protection/>
    </xf>
    <xf numFmtId="0" fontId="1" fillId="34" borderId="23" xfId="62" applyFont="1" applyFill="1" applyBorder="1">
      <alignment/>
      <protection/>
    </xf>
    <xf numFmtId="0" fontId="21" fillId="0" borderId="10" xfId="62" applyFont="1" applyFill="1" applyBorder="1">
      <alignment/>
      <protection/>
    </xf>
    <xf numFmtId="3" fontId="21" fillId="0" borderId="25" xfId="62" applyNumberFormat="1" applyFont="1" applyBorder="1" applyAlignment="1">
      <alignment horizontal="left"/>
      <protection/>
    </xf>
    <xf numFmtId="0" fontId="18" fillId="0" borderId="0" xfId="62" applyFill="1">
      <alignment/>
      <protection/>
    </xf>
    <xf numFmtId="49" fontId="20" fillId="34" borderId="26" xfId="62" applyNumberFormat="1" applyFont="1" applyFill="1" applyBorder="1">
      <alignment/>
      <protection/>
    </xf>
    <xf numFmtId="49" fontId="1" fillId="34" borderId="27" xfId="62" applyNumberFormat="1" applyFont="1" applyFill="1" applyBorder="1">
      <alignment/>
      <protection/>
    </xf>
    <xf numFmtId="0" fontId="20" fillId="34" borderId="0" xfId="62" applyFont="1" applyFill="1" applyBorder="1">
      <alignment/>
      <protection/>
    </xf>
    <xf numFmtId="0" fontId="1" fillId="34" borderId="0" xfId="62" applyFont="1" applyFill="1" applyBorder="1">
      <alignment/>
      <protection/>
    </xf>
    <xf numFmtId="49" fontId="21" fillId="0" borderId="10" xfId="62" applyNumberFormat="1" applyFont="1" applyBorder="1" applyAlignment="1">
      <alignment horizontal="left"/>
      <protection/>
    </xf>
    <xf numFmtId="0" fontId="21" fillId="0" borderId="28" xfId="62" applyFont="1" applyBorder="1">
      <alignment/>
      <protection/>
    </xf>
    <xf numFmtId="0" fontId="21" fillId="0" borderId="10" xfId="62" applyNumberFormat="1" applyFont="1" applyBorder="1">
      <alignment/>
      <protection/>
    </xf>
    <xf numFmtId="0" fontId="21" fillId="0" borderId="29" xfId="62" applyNumberFormat="1" applyFont="1" applyBorder="1" applyAlignment="1">
      <alignment horizontal="left"/>
      <protection/>
    </xf>
    <xf numFmtId="0" fontId="18" fillId="0" borderId="0" xfId="62" applyNumberFormat="1" applyBorder="1">
      <alignment/>
      <protection/>
    </xf>
    <xf numFmtId="0" fontId="18" fillId="0" borderId="0" xfId="62" applyNumberFormat="1">
      <alignment/>
      <protection/>
    </xf>
    <xf numFmtId="0" fontId="21" fillId="0" borderId="29" xfId="62" applyFont="1" applyBorder="1" applyAlignment="1">
      <alignment horizontal="left"/>
      <protection/>
    </xf>
    <xf numFmtId="0" fontId="18" fillId="0" borderId="0" xfId="62" applyBorder="1">
      <alignment/>
      <protection/>
    </xf>
    <xf numFmtId="0" fontId="21" fillId="0" borderId="10" xfId="62" applyFont="1" applyFill="1" applyBorder="1" applyAlignment="1">
      <alignment/>
      <protection/>
    </xf>
    <xf numFmtId="0" fontId="21" fillId="0" borderId="29" xfId="62" applyFont="1" applyFill="1" applyBorder="1" applyAlignment="1">
      <alignment/>
      <protection/>
    </xf>
    <xf numFmtId="0" fontId="18" fillId="0" borderId="0" xfId="62" applyFont="1" applyFill="1" applyBorder="1" applyAlignment="1">
      <alignment/>
      <protection/>
    </xf>
    <xf numFmtId="0" fontId="21" fillId="0" borderId="10" xfId="62" applyFont="1" applyBorder="1" applyAlignment="1">
      <alignment/>
      <protection/>
    </xf>
    <xf numFmtId="0" fontId="21" fillId="0" borderId="29" xfId="62" applyFont="1" applyBorder="1" applyAlignment="1">
      <alignment/>
      <protection/>
    </xf>
    <xf numFmtId="3" fontId="18" fillId="0" borderId="0" xfId="62" applyNumberFormat="1">
      <alignment/>
      <protection/>
    </xf>
    <xf numFmtId="0" fontId="21" fillId="0" borderId="22" xfId="62" applyFont="1" applyBorder="1">
      <alignment/>
      <protection/>
    </xf>
    <xf numFmtId="0" fontId="21" fillId="0" borderId="20" xfId="62" applyFont="1" applyBorder="1" applyAlignment="1">
      <alignment horizontal="left"/>
      <protection/>
    </xf>
    <xf numFmtId="0" fontId="21" fillId="0" borderId="30" xfId="62" applyFont="1" applyBorder="1" applyAlignment="1">
      <alignment horizontal="left"/>
      <protection/>
    </xf>
    <xf numFmtId="0" fontId="19" fillId="0" borderId="31" xfId="62" applyFont="1" applyBorder="1" applyAlignment="1">
      <alignment horizontal="centerContinuous" vertical="center"/>
      <protection/>
    </xf>
    <xf numFmtId="0" fontId="23" fillId="0" borderId="32" xfId="62" applyFont="1" applyBorder="1" applyAlignment="1">
      <alignment horizontal="centerContinuous" vertical="center"/>
      <protection/>
    </xf>
    <xf numFmtId="0" fontId="1" fillId="0" borderId="32" xfId="62" applyFont="1" applyBorder="1" applyAlignment="1">
      <alignment horizontal="centerContinuous" vertical="center"/>
      <protection/>
    </xf>
    <xf numFmtId="0" fontId="1" fillId="0" borderId="33" xfId="62" applyFont="1" applyBorder="1" applyAlignment="1">
      <alignment horizontal="centerContinuous" vertical="center"/>
      <protection/>
    </xf>
    <xf numFmtId="0" fontId="20" fillId="34" borderId="34" xfId="62" applyFont="1" applyFill="1" applyBorder="1" applyAlignment="1">
      <alignment horizontal="left"/>
      <protection/>
    </xf>
    <xf numFmtId="0" fontId="1" fillId="34" borderId="35" xfId="62" applyFont="1" applyFill="1" applyBorder="1" applyAlignment="1">
      <alignment horizontal="left"/>
      <protection/>
    </xf>
    <xf numFmtId="0" fontId="1" fillId="34" borderId="36" xfId="62" applyFont="1" applyFill="1" applyBorder="1" applyAlignment="1">
      <alignment horizontal="centerContinuous"/>
      <protection/>
    </xf>
    <xf numFmtId="0" fontId="20" fillId="34" borderId="35" xfId="62" applyFont="1" applyFill="1" applyBorder="1" applyAlignment="1">
      <alignment horizontal="centerContinuous"/>
      <protection/>
    </xf>
    <xf numFmtId="0" fontId="1" fillId="34" borderId="35" xfId="62" applyFont="1" applyFill="1" applyBorder="1" applyAlignment="1">
      <alignment horizontal="centerContinuous"/>
      <protection/>
    </xf>
    <xf numFmtId="0" fontId="1" fillId="0" borderId="37" xfId="62" applyFont="1" applyBorder="1">
      <alignment/>
      <protection/>
    </xf>
    <xf numFmtId="0" fontId="1" fillId="0" borderId="38" xfId="62" applyFont="1" applyBorder="1">
      <alignment/>
      <protection/>
    </xf>
    <xf numFmtId="3" fontId="1" fillId="0" borderId="21" xfId="62" applyNumberFormat="1" applyFont="1" applyBorder="1">
      <alignment/>
      <protection/>
    </xf>
    <xf numFmtId="0" fontId="1" fillId="0" borderId="17" xfId="62" applyFont="1" applyBorder="1">
      <alignment/>
      <protection/>
    </xf>
    <xf numFmtId="3" fontId="1" fillId="0" borderId="19" xfId="62" applyNumberFormat="1" applyFont="1" applyBorder="1">
      <alignment/>
      <protection/>
    </xf>
    <xf numFmtId="0" fontId="1" fillId="0" borderId="18" xfId="62" applyFont="1" applyBorder="1">
      <alignment/>
      <protection/>
    </xf>
    <xf numFmtId="3" fontId="1" fillId="0" borderId="24" xfId="62" applyNumberFormat="1" applyFont="1" applyBorder="1">
      <alignment/>
      <protection/>
    </xf>
    <xf numFmtId="0" fontId="1" fillId="0" borderId="23" xfId="62" applyFont="1" applyBorder="1">
      <alignment/>
      <protection/>
    </xf>
    <xf numFmtId="0" fontId="1" fillId="0" borderId="39" xfId="62" applyFont="1" applyBorder="1">
      <alignment/>
      <protection/>
    </xf>
    <xf numFmtId="0" fontId="1" fillId="0" borderId="38" xfId="62" applyFont="1" applyBorder="1" applyAlignment="1">
      <alignment shrinkToFit="1"/>
      <protection/>
    </xf>
    <xf numFmtId="0" fontId="1" fillId="0" borderId="40" xfId="62" applyFont="1" applyBorder="1">
      <alignment/>
      <protection/>
    </xf>
    <xf numFmtId="0" fontId="1" fillId="0" borderId="26" xfId="62" applyFont="1" applyBorder="1">
      <alignment/>
      <protection/>
    </xf>
    <xf numFmtId="0" fontId="1" fillId="0" borderId="0" xfId="62" applyFont="1" applyBorder="1">
      <alignment/>
      <protection/>
    </xf>
    <xf numFmtId="3" fontId="1" fillId="0" borderId="41" xfId="62" applyNumberFormat="1" applyFont="1" applyBorder="1">
      <alignment/>
      <protection/>
    </xf>
    <xf numFmtId="0" fontId="1" fillId="0" borderId="42" xfId="62" applyFont="1" applyBorder="1">
      <alignment/>
      <protection/>
    </xf>
    <xf numFmtId="3" fontId="1" fillId="0" borderId="43" xfId="62" applyNumberFormat="1" applyFont="1" applyBorder="1">
      <alignment/>
      <protection/>
    </xf>
    <xf numFmtId="0" fontId="1" fillId="0" borderId="44" xfId="62" applyFont="1" applyBorder="1">
      <alignment/>
      <protection/>
    </xf>
    <xf numFmtId="0" fontId="20" fillId="34" borderId="17" xfId="62" applyFont="1" applyFill="1" applyBorder="1">
      <alignment/>
      <protection/>
    </xf>
    <xf numFmtId="0" fontId="20" fillId="34" borderId="19" xfId="62" applyFont="1" applyFill="1" applyBorder="1">
      <alignment/>
      <protection/>
    </xf>
    <xf numFmtId="0" fontId="20" fillId="34" borderId="18" xfId="62" applyFont="1" applyFill="1" applyBorder="1">
      <alignment/>
      <protection/>
    </xf>
    <xf numFmtId="0" fontId="20" fillId="34" borderId="45" xfId="62" applyFont="1" applyFill="1" applyBorder="1">
      <alignment/>
      <protection/>
    </xf>
    <xf numFmtId="0" fontId="20" fillId="34" borderId="46" xfId="62" applyFont="1" applyFill="1" applyBorder="1">
      <alignment/>
      <protection/>
    </xf>
    <xf numFmtId="0" fontId="1" fillId="0" borderId="27" xfId="62" applyFont="1" applyBorder="1">
      <alignment/>
      <protection/>
    </xf>
    <xf numFmtId="0" fontId="1" fillId="0" borderId="0" xfId="62" applyFont="1">
      <alignment/>
      <protection/>
    </xf>
    <xf numFmtId="0" fontId="1" fillId="0" borderId="47" xfId="62" applyFont="1" applyBorder="1">
      <alignment/>
      <protection/>
    </xf>
    <xf numFmtId="0" fontId="1" fillId="0" borderId="48" xfId="62" applyFont="1" applyBorder="1">
      <alignment/>
      <protection/>
    </xf>
    <xf numFmtId="0" fontId="1" fillId="0" borderId="0" xfId="62" applyFont="1" applyBorder="1" applyAlignment="1">
      <alignment horizontal="right"/>
      <protection/>
    </xf>
    <xf numFmtId="164" fontId="1" fillId="0" borderId="0" xfId="62" applyNumberFormat="1" applyFont="1" applyBorder="1">
      <alignment/>
      <protection/>
    </xf>
    <xf numFmtId="0" fontId="1" fillId="0" borderId="0" xfId="62" applyFont="1" applyFill="1" applyBorder="1">
      <alignment/>
      <protection/>
    </xf>
    <xf numFmtId="0" fontId="1" fillId="0" borderId="49" xfId="62" applyFont="1" applyBorder="1">
      <alignment/>
      <protection/>
    </xf>
    <xf numFmtId="0" fontId="1" fillId="0" borderId="50" xfId="62" applyFont="1" applyBorder="1">
      <alignment/>
      <protection/>
    </xf>
    <xf numFmtId="0" fontId="1" fillId="0" borderId="51" xfId="62" applyFont="1" applyBorder="1">
      <alignment/>
      <protection/>
    </xf>
    <xf numFmtId="0" fontId="1" fillId="0" borderId="52" xfId="62" applyFont="1" applyBorder="1">
      <alignment/>
      <protection/>
    </xf>
    <xf numFmtId="165" fontId="1" fillId="0" borderId="53" xfId="62" applyNumberFormat="1" applyFont="1" applyBorder="1" applyAlignment="1">
      <alignment horizontal="right"/>
      <protection/>
    </xf>
    <xf numFmtId="0" fontId="1" fillId="0" borderId="53" xfId="62" applyFont="1" applyBorder="1">
      <alignment/>
      <protection/>
    </xf>
    <xf numFmtId="0" fontId="1" fillId="0" borderId="24" xfId="62" applyFont="1" applyBorder="1">
      <alignment/>
      <protection/>
    </xf>
    <xf numFmtId="165" fontId="1" fillId="0" borderId="23" xfId="62" applyNumberFormat="1" applyFont="1" applyBorder="1" applyAlignment="1">
      <alignment horizontal="right"/>
      <protection/>
    </xf>
    <xf numFmtId="0" fontId="23" fillId="34" borderId="42" xfId="62" applyFont="1" applyFill="1" applyBorder="1">
      <alignment/>
      <protection/>
    </xf>
    <xf numFmtId="0" fontId="23" fillId="34" borderId="43" xfId="62" applyFont="1" applyFill="1" applyBorder="1">
      <alignment/>
      <protection/>
    </xf>
    <xf numFmtId="0" fontId="23" fillId="34" borderId="44" xfId="62" applyFont="1" applyFill="1" applyBorder="1">
      <alignment/>
      <protection/>
    </xf>
    <xf numFmtId="0" fontId="24" fillId="0" borderId="0" xfId="62" applyFont="1">
      <alignment/>
      <protection/>
    </xf>
    <xf numFmtId="0" fontId="18" fillId="0" borderId="0" xfId="62" applyAlignment="1">
      <alignment/>
      <protection/>
    </xf>
    <xf numFmtId="0" fontId="18" fillId="0" borderId="0" xfId="62" applyAlignment="1">
      <alignment vertical="justify"/>
      <protection/>
    </xf>
    <xf numFmtId="0" fontId="20" fillId="0" borderId="54" xfId="63" applyFont="1" applyBorder="1">
      <alignment/>
      <protection/>
    </xf>
    <xf numFmtId="0" fontId="1" fillId="0" borderId="54" xfId="63" applyFont="1" applyBorder="1">
      <alignment/>
      <protection/>
    </xf>
    <xf numFmtId="0" fontId="1" fillId="0" borderId="54" xfId="63" applyFont="1" applyBorder="1" applyAlignment="1">
      <alignment horizontal="right"/>
      <protection/>
    </xf>
    <xf numFmtId="0" fontId="1" fillId="0" borderId="55" xfId="63" applyFont="1" applyBorder="1">
      <alignment/>
      <protection/>
    </xf>
    <xf numFmtId="0" fontId="1" fillId="0" borderId="54" xfId="62" applyNumberFormat="1" applyFont="1" applyBorder="1" applyAlignment="1">
      <alignment horizontal="left"/>
      <protection/>
    </xf>
    <xf numFmtId="0" fontId="1" fillId="0" borderId="56" xfId="62" applyNumberFormat="1" applyFont="1" applyBorder="1">
      <alignment/>
      <protection/>
    </xf>
    <xf numFmtId="0" fontId="20" fillId="0" borderId="57" xfId="63" applyFont="1" applyBorder="1">
      <alignment/>
      <protection/>
    </xf>
    <xf numFmtId="0" fontId="1" fillId="0" borderId="57" xfId="63" applyFont="1" applyBorder="1">
      <alignment/>
      <protection/>
    </xf>
    <xf numFmtId="0" fontId="1" fillId="0" borderId="57" xfId="63" applyFont="1" applyBorder="1" applyAlignment="1">
      <alignment horizontal="right"/>
      <protection/>
    </xf>
    <xf numFmtId="49" fontId="19" fillId="0" borderId="0" xfId="62" applyNumberFormat="1" applyFont="1" applyAlignment="1">
      <alignment horizontal="centerContinuous"/>
      <protection/>
    </xf>
    <xf numFmtId="0" fontId="19" fillId="0" borderId="0" xfId="62" applyFont="1" applyAlignment="1">
      <alignment horizontal="centerContinuous"/>
      <protection/>
    </xf>
    <xf numFmtId="0" fontId="19" fillId="0" borderId="0" xfId="62" applyFont="1" applyBorder="1" applyAlignment="1">
      <alignment horizontal="centerContinuous"/>
      <protection/>
    </xf>
    <xf numFmtId="49" fontId="20" fillId="34" borderId="34" xfId="62" applyNumberFormat="1" applyFont="1" applyFill="1" applyBorder="1" applyAlignment="1">
      <alignment horizontal="center"/>
      <protection/>
    </xf>
    <xf numFmtId="0" fontId="20" fillId="34" borderId="35" xfId="62" applyFont="1" applyFill="1" applyBorder="1" applyAlignment="1">
      <alignment horizontal="center"/>
      <protection/>
    </xf>
    <xf numFmtId="0" fontId="20" fillId="34" borderId="36" xfId="62" applyFont="1" applyFill="1" applyBorder="1" applyAlignment="1">
      <alignment horizontal="center"/>
      <protection/>
    </xf>
    <xf numFmtId="0" fontId="20" fillId="34" borderId="58" xfId="62" applyFont="1" applyFill="1" applyBorder="1" applyAlignment="1">
      <alignment horizontal="center"/>
      <protection/>
    </xf>
    <xf numFmtId="0" fontId="20" fillId="34" borderId="59" xfId="62" applyFont="1" applyFill="1" applyBorder="1" applyAlignment="1">
      <alignment horizontal="center"/>
      <protection/>
    </xf>
    <xf numFmtId="0" fontId="20" fillId="34" borderId="60" xfId="62" applyFont="1" applyFill="1" applyBorder="1" applyAlignment="1">
      <alignment horizontal="center"/>
      <protection/>
    </xf>
    <xf numFmtId="49" fontId="21" fillId="0" borderId="26" xfId="62" applyNumberFormat="1" applyFont="1" applyBorder="1">
      <alignment/>
      <protection/>
    </xf>
    <xf numFmtId="0" fontId="21" fillId="0" borderId="0" xfId="62" applyFont="1" applyBorder="1">
      <alignment/>
      <protection/>
    </xf>
    <xf numFmtId="3" fontId="1" fillId="0" borderId="48" xfId="62" applyNumberFormat="1" applyFont="1" applyBorder="1">
      <alignment/>
      <protection/>
    </xf>
    <xf numFmtId="3" fontId="1" fillId="0" borderId="27" xfId="62" applyNumberFormat="1" applyFont="1" applyBorder="1">
      <alignment/>
      <protection/>
    </xf>
    <xf numFmtId="3" fontId="1" fillId="0" borderId="61" xfId="62" applyNumberFormat="1" applyFont="1" applyBorder="1">
      <alignment/>
      <protection/>
    </xf>
    <xf numFmtId="3" fontId="1" fillId="0" borderId="62" xfId="62" applyNumberFormat="1" applyFont="1" applyBorder="1">
      <alignment/>
      <protection/>
    </xf>
    <xf numFmtId="0" fontId="20" fillId="34" borderId="34" xfId="62" applyFont="1" applyFill="1" applyBorder="1">
      <alignment/>
      <protection/>
    </xf>
    <xf numFmtId="0" fontId="20" fillId="34" borderId="35" xfId="62" applyFont="1" applyFill="1" applyBorder="1">
      <alignment/>
      <protection/>
    </xf>
    <xf numFmtId="3" fontId="20" fillId="34" borderId="36" xfId="62" applyNumberFormat="1" applyFont="1" applyFill="1" applyBorder="1">
      <alignment/>
      <protection/>
    </xf>
    <xf numFmtId="3" fontId="20" fillId="34" borderId="58" xfId="62" applyNumberFormat="1" applyFont="1" applyFill="1" applyBorder="1">
      <alignment/>
      <protection/>
    </xf>
    <xf numFmtId="3" fontId="20" fillId="34" borderId="59" xfId="62" applyNumberFormat="1" applyFont="1" applyFill="1" applyBorder="1">
      <alignment/>
      <protection/>
    </xf>
    <xf numFmtId="3" fontId="20" fillId="34" borderId="60" xfId="62" applyNumberFormat="1" applyFont="1" applyFill="1" applyBorder="1">
      <alignment/>
      <protection/>
    </xf>
    <xf numFmtId="0" fontId="26" fillId="0" borderId="0" xfId="62" applyFont="1">
      <alignment/>
      <protection/>
    </xf>
    <xf numFmtId="3" fontId="19" fillId="0" borderId="0" xfId="62" applyNumberFormat="1" applyFont="1" applyAlignment="1">
      <alignment horizontal="centerContinuous"/>
      <protection/>
    </xf>
    <xf numFmtId="0" fontId="1" fillId="34" borderId="46" xfId="62" applyFont="1" applyFill="1" applyBorder="1">
      <alignment/>
      <protection/>
    </xf>
    <xf numFmtId="0" fontId="20" fillId="34" borderId="19" xfId="62" applyFont="1" applyFill="1" applyBorder="1" applyAlignment="1">
      <alignment horizontal="right"/>
      <protection/>
    </xf>
    <xf numFmtId="4" fontId="22" fillId="34" borderId="19" xfId="62" applyNumberFormat="1" applyFont="1" applyFill="1" applyBorder="1" applyAlignment="1">
      <alignment horizontal="right"/>
      <protection/>
    </xf>
    <xf numFmtId="4" fontId="22" fillId="34" borderId="46" xfId="62" applyNumberFormat="1" applyFont="1" applyFill="1" applyBorder="1" applyAlignment="1">
      <alignment horizontal="right"/>
      <protection/>
    </xf>
    <xf numFmtId="0" fontId="1" fillId="0" borderId="30" xfId="62" applyFont="1" applyBorder="1">
      <alignment/>
      <protection/>
    </xf>
    <xf numFmtId="4" fontId="1" fillId="0" borderId="38" xfId="62" applyNumberFormat="1" applyFont="1" applyBorder="1" applyAlignment="1">
      <alignment horizontal="right"/>
      <protection/>
    </xf>
    <xf numFmtId="3" fontId="1" fillId="0" borderId="30" xfId="62" applyNumberFormat="1" applyFont="1" applyBorder="1" applyAlignment="1">
      <alignment horizontal="right"/>
      <protection/>
    </xf>
    <xf numFmtId="0" fontId="1" fillId="34" borderId="42" xfId="62" applyFont="1" applyFill="1" applyBorder="1">
      <alignment/>
      <protection/>
    </xf>
    <xf numFmtId="0" fontId="20" fillId="34" borderId="43" xfId="62" applyFont="1" applyFill="1" applyBorder="1">
      <alignment/>
      <protection/>
    </xf>
    <xf numFmtId="0" fontId="1" fillId="34" borderId="43" xfId="62" applyFont="1" applyFill="1" applyBorder="1">
      <alignment/>
      <protection/>
    </xf>
    <xf numFmtId="4" fontId="1" fillId="34" borderId="63" xfId="62" applyNumberFormat="1" applyFont="1" applyFill="1" applyBorder="1">
      <alignment/>
      <protection/>
    </xf>
    <xf numFmtId="4" fontId="1" fillId="34" borderId="42" xfId="62" applyNumberFormat="1" applyFont="1" applyFill="1" applyBorder="1">
      <alignment/>
      <protection/>
    </xf>
    <xf numFmtId="4" fontId="1" fillId="34" borderId="43" xfId="62" applyNumberFormat="1" applyFont="1" applyFill="1" applyBorder="1">
      <alignment/>
      <protection/>
    </xf>
    <xf numFmtId="3" fontId="27" fillId="0" borderId="0" xfId="62" applyNumberFormat="1" applyFont="1">
      <alignment/>
      <protection/>
    </xf>
    <xf numFmtId="4" fontId="27" fillId="0" borderId="0" xfId="62" applyNumberFormat="1" applyFont="1">
      <alignment/>
      <protection/>
    </xf>
    <xf numFmtId="4" fontId="18" fillId="0" borderId="0" xfId="62" applyNumberFormat="1">
      <alignment/>
      <protection/>
    </xf>
    <xf numFmtId="0" fontId="20" fillId="34" borderId="17" xfId="62" applyFont="1" applyFill="1" applyBorder="1" applyAlignment="1">
      <alignment horizontal="right"/>
      <protection/>
    </xf>
    <xf numFmtId="3" fontId="1" fillId="0" borderId="40" xfId="62" applyNumberFormat="1" applyFont="1" applyBorder="1" applyAlignment="1">
      <alignment horizontal="right"/>
      <protection/>
    </xf>
    <xf numFmtId="0" fontId="20" fillId="34" borderId="19" xfId="62" applyFont="1" applyFill="1" applyBorder="1" applyAlignment="1">
      <alignment horizontal="center"/>
      <protection/>
    </xf>
    <xf numFmtId="165" fontId="1" fillId="0" borderId="24" xfId="62" applyNumberFormat="1" applyFont="1" applyBorder="1" applyAlignment="1">
      <alignment horizontal="right"/>
      <protection/>
    </xf>
    <xf numFmtId="3" fontId="1" fillId="0" borderId="38" xfId="62" applyNumberFormat="1" applyFont="1" applyBorder="1" applyAlignment="1">
      <alignment horizontal="right"/>
      <protection/>
    </xf>
    <xf numFmtId="0" fontId="18" fillId="0" borderId="0" xfId="62" applyAlignment="1">
      <alignment horizontal="left" wrapText="1"/>
      <protection/>
    </xf>
    <xf numFmtId="166" fontId="1" fillId="0" borderId="64" xfId="62" applyNumberFormat="1" applyFont="1" applyBorder="1" applyAlignment="1">
      <alignment horizontal="right" indent="2"/>
      <protection/>
    </xf>
    <xf numFmtId="166" fontId="1" fillId="0" borderId="29" xfId="62" applyNumberFormat="1" applyFont="1" applyBorder="1" applyAlignment="1">
      <alignment horizontal="right" indent="2"/>
      <protection/>
    </xf>
    <xf numFmtId="166" fontId="23" fillId="34" borderId="65" xfId="62" applyNumberFormat="1" applyFont="1" applyFill="1" applyBorder="1" applyAlignment="1">
      <alignment horizontal="right" indent="2"/>
      <protection/>
    </xf>
    <xf numFmtId="166" fontId="23" fillId="34" borderId="63" xfId="62" applyNumberFormat="1" applyFont="1" applyFill="1" applyBorder="1" applyAlignment="1">
      <alignment horizontal="right" indent="2"/>
      <protection/>
    </xf>
    <xf numFmtId="0" fontId="25" fillId="0" borderId="0" xfId="62" applyFont="1" applyAlignment="1">
      <alignment horizontal="left" vertical="top" wrapText="1"/>
      <protection/>
    </xf>
    <xf numFmtId="0" fontId="21" fillId="0" borderId="10" xfId="62" applyFont="1" applyBorder="1" applyAlignment="1">
      <alignment horizontal="left"/>
      <protection/>
    </xf>
    <xf numFmtId="0" fontId="21" fillId="0" borderId="64" xfId="62" applyFont="1" applyBorder="1" applyAlignment="1">
      <alignment horizontal="left"/>
      <protection/>
    </xf>
    <xf numFmtId="0" fontId="21" fillId="0" borderId="10" xfId="62" applyFont="1" applyBorder="1" applyAlignment="1">
      <alignment horizontal="center"/>
      <protection/>
    </xf>
    <xf numFmtId="0" fontId="1" fillId="0" borderId="42" xfId="62" applyFont="1" applyBorder="1" applyAlignment="1">
      <alignment horizontal="center" shrinkToFit="1"/>
      <protection/>
    </xf>
    <xf numFmtId="0" fontId="1" fillId="0" borderId="44" xfId="62" applyFont="1" applyBorder="1" applyAlignment="1">
      <alignment horizontal="center" shrinkToFit="1"/>
      <protection/>
    </xf>
    <xf numFmtId="0" fontId="1" fillId="0" borderId="66" xfId="63" applyFont="1" applyBorder="1" applyAlignment="1">
      <alignment horizontal="center"/>
      <protection/>
    </xf>
    <xf numFmtId="0" fontId="1" fillId="0" borderId="67" xfId="63" applyFont="1" applyBorder="1" applyAlignment="1">
      <alignment horizontal="center"/>
      <protection/>
    </xf>
    <xf numFmtId="0" fontId="1" fillId="0" borderId="68" xfId="63" applyFont="1" applyBorder="1" applyAlignment="1">
      <alignment horizontal="center"/>
      <protection/>
    </xf>
    <xf numFmtId="0" fontId="1" fillId="0" borderId="69" xfId="63" applyFont="1" applyBorder="1" applyAlignment="1">
      <alignment horizontal="center"/>
      <protection/>
    </xf>
    <xf numFmtId="0" fontId="1" fillId="0" borderId="70" xfId="63" applyFont="1" applyBorder="1" applyAlignment="1">
      <alignment horizontal="left"/>
      <protection/>
    </xf>
    <xf numFmtId="0" fontId="1" fillId="0" borderId="57" xfId="63" applyFont="1" applyBorder="1" applyAlignment="1">
      <alignment horizontal="left"/>
      <protection/>
    </xf>
    <xf numFmtId="0" fontId="1" fillId="0" borderId="71" xfId="63" applyFont="1" applyBorder="1" applyAlignment="1">
      <alignment horizontal="left"/>
      <protection/>
    </xf>
    <xf numFmtId="3" fontId="20" fillId="34" borderId="43" xfId="62" applyNumberFormat="1" applyFont="1" applyFill="1" applyBorder="1" applyAlignment="1">
      <alignment horizontal="right"/>
      <protection/>
    </xf>
    <xf numFmtId="3" fontId="20" fillId="34" borderId="63" xfId="62" applyNumberFormat="1" applyFont="1" applyFill="1" applyBorder="1" applyAlignment="1">
      <alignment horizontal="right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ázev" xfId="21"/>
    <cellStyle name="Nadpis 1" xfId="22"/>
    <cellStyle name="Nadpis 2" xfId="23"/>
    <cellStyle name="Nadpis 3" xfId="24"/>
    <cellStyle name="Nadpis 4" xfId="25"/>
    <cellStyle name="Správně" xfId="26"/>
    <cellStyle name="Chybně" xfId="27"/>
    <cellStyle name="Neutrální" xfId="28"/>
    <cellStyle name="Vstup" xfId="29"/>
    <cellStyle name="Výstup" xfId="30"/>
    <cellStyle name="Výpočet" xfId="31"/>
    <cellStyle name="Propojená buňka" xfId="32"/>
    <cellStyle name="Kontrolní buňka" xfId="33"/>
    <cellStyle name="Text upozornění" xfId="34"/>
    <cellStyle name="Poznámka" xfId="35"/>
    <cellStyle name="Vysvětlující text" xfId="36"/>
    <cellStyle name="Celkem" xfId="37"/>
    <cellStyle name="Zvýraznění 1" xfId="38"/>
    <cellStyle name="20 % – Zvýraznění1" xfId="39"/>
    <cellStyle name="40 % – Zvýraznění1" xfId="40"/>
    <cellStyle name="60 % – Zvýraznění1" xfId="41"/>
    <cellStyle name="Zvýraznění 2" xfId="42"/>
    <cellStyle name="20 % – Zvýraznění2" xfId="43"/>
    <cellStyle name="40 % – Zvýraznění2" xfId="44"/>
    <cellStyle name="60 % – Zvýraznění2" xfId="45"/>
    <cellStyle name="Zvýraznění 3" xfId="46"/>
    <cellStyle name="20 % – Zvýraznění3" xfId="47"/>
    <cellStyle name="40 % – Zvýraznění3" xfId="48"/>
    <cellStyle name="60 % – Zvýraznění3" xfId="49"/>
    <cellStyle name="Zvýraznění 4" xfId="50"/>
    <cellStyle name="20 % – Zvýraznění4" xfId="51"/>
    <cellStyle name="40 % – Zvýraznění4" xfId="52"/>
    <cellStyle name="60 % – Zvýraznění4" xfId="53"/>
    <cellStyle name="Zvýraznění 5" xfId="54"/>
    <cellStyle name="20 % – Zvýraznění5" xfId="55"/>
    <cellStyle name="40 % – Zvýraznění5" xfId="56"/>
    <cellStyle name="60 % – Zvýraznění5" xfId="57"/>
    <cellStyle name="Zvýraznění 6" xfId="58"/>
    <cellStyle name="20 % – Zvýraznění6" xfId="59"/>
    <cellStyle name="40 % – Zvýraznění6" xfId="60"/>
    <cellStyle name="60 % – Zvýraznění6" xfId="61"/>
    <cellStyle name="Normální 2" xfId="62"/>
    <cellStyle name="normální_POL.XLS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%20-%20Silnoproud_soupis%20prac&#237;%20(spr&#225;vn&#283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H13" sqref="H13"/>
    </sheetView>
  </sheetViews>
  <sheetFormatPr defaultColWidth="9.140625" defaultRowHeight="15"/>
  <cols>
    <col min="1" max="1" width="2.00390625" style="33" customWidth="1"/>
    <col min="2" max="2" width="15.00390625" style="33" customWidth="1"/>
    <col min="3" max="3" width="15.8515625" style="33" customWidth="1"/>
    <col min="4" max="4" width="14.57421875" style="33" customWidth="1"/>
    <col min="5" max="5" width="13.57421875" style="33" customWidth="1"/>
    <col min="6" max="6" width="16.57421875" style="33" customWidth="1"/>
    <col min="7" max="7" width="15.28125" style="33" customWidth="1"/>
    <col min="8" max="16384" width="9.140625" style="33" customWidth="1"/>
  </cols>
  <sheetData>
    <row r="1" spans="1:7" ht="24.75" customHeight="1" thickBot="1">
      <c r="A1" s="31" t="s">
        <v>165</v>
      </c>
      <c r="B1" s="32"/>
      <c r="C1" s="32"/>
      <c r="D1" s="32"/>
      <c r="E1" s="32"/>
      <c r="F1" s="32"/>
      <c r="G1" s="32"/>
    </row>
    <row r="2" spans="1:7" ht="12.75" customHeight="1">
      <c r="A2" s="34" t="s">
        <v>166</v>
      </c>
      <c r="B2" s="35"/>
      <c r="C2" s="36" t="s">
        <v>230</v>
      </c>
      <c r="D2" s="36" t="s">
        <v>1</v>
      </c>
      <c r="E2" s="35"/>
      <c r="F2" s="37" t="s">
        <v>167</v>
      </c>
      <c r="G2" s="38"/>
    </row>
    <row r="3" spans="1:7" ht="3" customHeight="1" hidden="1">
      <c r="A3" s="39"/>
      <c r="B3" s="40"/>
      <c r="C3" s="41"/>
      <c r="D3" s="41"/>
      <c r="E3" s="40"/>
      <c r="F3" s="42"/>
      <c r="G3" s="43"/>
    </row>
    <row r="4" spans="1:7" ht="12" customHeight="1">
      <c r="A4" s="44" t="s">
        <v>168</v>
      </c>
      <c r="B4" s="40"/>
      <c r="C4" s="41" t="s">
        <v>169</v>
      </c>
      <c r="D4" s="41"/>
      <c r="E4" s="40"/>
      <c r="F4" s="42" t="s">
        <v>170</v>
      </c>
      <c r="G4" s="45"/>
    </row>
    <row r="5" spans="1:7" ht="12.95" customHeight="1">
      <c r="A5" s="46" t="s">
        <v>171</v>
      </c>
      <c r="B5" s="47"/>
      <c r="C5" s="48" t="s">
        <v>172</v>
      </c>
      <c r="D5" s="49"/>
      <c r="E5" s="50"/>
      <c r="F5" s="42" t="s">
        <v>173</v>
      </c>
      <c r="G5" s="43"/>
    </row>
    <row r="6" spans="1:15" ht="12.95" customHeight="1">
      <c r="A6" s="44" t="s">
        <v>174</v>
      </c>
      <c r="B6" s="40"/>
      <c r="C6" s="41" t="s">
        <v>175</v>
      </c>
      <c r="D6" s="41"/>
      <c r="E6" s="40"/>
      <c r="F6" s="51" t="s">
        <v>176</v>
      </c>
      <c r="G6" s="52"/>
      <c r="O6" s="53"/>
    </row>
    <row r="7" spans="1:7" ht="12.95" customHeight="1">
      <c r="A7" s="54" t="s">
        <v>171</v>
      </c>
      <c r="B7" s="55"/>
      <c r="C7" s="56" t="s">
        <v>231</v>
      </c>
      <c r="D7" s="57"/>
      <c r="E7" s="57"/>
      <c r="F7" s="58" t="s">
        <v>177</v>
      </c>
      <c r="G7" s="52">
        <f>IF(PocetMJ=0,,ROUND((F30+F32)/PocetMJ,1))</f>
        <v>0</v>
      </c>
    </row>
    <row r="8" spans="1:9" ht="15">
      <c r="A8" s="59" t="s">
        <v>178</v>
      </c>
      <c r="B8" s="42"/>
      <c r="C8" s="186" t="s">
        <v>179</v>
      </c>
      <c r="D8" s="186"/>
      <c r="E8" s="187"/>
      <c r="F8" s="60" t="s">
        <v>180</v>
      </c>
      <c r="G8" s="61"/>
      <c r="H8" s="62"/>
      <c r="I8" s="63"/>
    </row>
    <row r="9" spans="1:8" ht="15">
      <c r="A9" s="59" t="s">
        <v>181</v>
      </c>
      <c r="B9" s="42"/>
      <c r="C9" s="186" t="str">
        <f>Projektant</f>
        <v>Martin Špaček</v>
      </c>
      <c r="D9" s="186"/>
      <c r="E9" s="187"/>
      <c r="F9" s="42"/>
      <c r="G9" s="64"/>
      <c r="H9" s="65"/>
    </row>
    <row r="10" spans="1:8" ht="15">
      <c r="A10" s="59" t="s">
        <v>182</v>
      </c>
      <c r="B10" s="42"/>
      <c r="C10" s="186"/>
      <c r="D10" s="186"/>
      <c r="E10" s="186"/>
      <c r="F10" s="66"/>
      <c r="G10" s="67"/>
      <c r="H10" s="68"/>
    </row>
    <row r="11" spans="1:57" ht="13.5" customHeight="1">
      <c r="A11" s="59" t="s">
        <v>183</v>
      </c>
      <c r="B11" s="42"/>
      <c r="C11" s="186"/>
      <c r="D11" s="186"/>
      <c r="E11" s="186"/>
      <c r="F11" s="69" t="s">
        <v>184</v>
      </c>
      <c r="G11" s="70"/>
      <c r="H11" s="65"/>
      <c r="BA11" s="71"/>
      <c r="BB11" s="71"/>
      <c r="BC11" s="71"/>
      <c r="BD11" s="71"/>
      <c r="BE11" s="71"/>
    </row>
    <row r="12" spans="1:8" ht="12.75" customHeight="1">
      <c r="A12" s="72" t="s">
        <v>185</v>
      </c>
      <c r="B12" s="40"/>
      <c r="C12" s="188"/>
      <c r="D12" s="188"/>
      <c r="E12" s="188"/>
      <c r="F12" s="73" t="s">
        <v>186</v>
      </c>
      <c r="G12" s="74"/>
      <c r="H12" s="65"/>
    </row>
    <row r="13" spans="1:8" ht="28.5" customHeight="1" thickBot="1">
      <c r="A13" s="75" t="s">
        <v>187</v>
      </c>
      <c r="B13" s="76"/>
      <c r="C13" s="76"/>
      <c r="D13" s="76"/>
      <c r="E13" s="77"/>
      <c r="F13" s="77"/>
      <c r="G13" s="78"/>
      <c r="H13" s="65"/>
    </row>
    <row r="14" spans="1:7" ht="17.25" customHeight="1" thickBot="1">
      <c r="A14" s="79" t="s">
        <v>188</v>
      </c>
      <c r="B14" s="80"/>
      <c r="C14" s="81"/>
      <c r="D14" s="82" t="s">
        <v>189</v>
      </c>
      <c r="E14" s="83"/>
      <c r="F14" s="83"/>
      <c r="G14" s="81"/>
    </row>
    <row r="15" spans="1:7" ht="15.95" customHeight="1">
      <c r="A15" s="84"/>
      <c r="B15" s="85" t="s">
        <v>190</v>
      </c>
      <c r="C15" s="86">
        <f>HSV</f>
        <v>0</v>
      </c>
      <c r="D15" s="87"/>
      <c r="E15" s="88"/>
      <c r="F15" s="89"/>
      <c r="G15" s="86"/>
    </row>
    <row r="16" spans="1:7" ht="15.95" customHeight="1">
      <c r="A16" s="84" t="s">
        <v>191</v>
      </c>
      <c r="B16" s="85" t="s">
        <v>192</v>
      </c>
      <c r="C16" s="86">
        <f>PSV</f>
        <v>0</v>
      </c>
      <c r="D16" s="39"/>
      <c r="E16" s="90"/>
      <c r="F16" s="91"/>
      <c r="G16" s="86"/>
    </row>
    <row r="17" spans="1:7" ht="15.95" customHeight="1">
      <c r="A17" s="84" t="s">
        <v>193</v>
      </c>
      <c r="B17" s="85" t="s">
        <v>194</v>
      </c>
      <c r="C17" s="86">
        <f>Mont</f>
        <v>0</v>
      </c>
      <c r="D17" s="39"/>
      <c r="E17" s="90"/>
      <c r="F17" s="91"/>
      <c r="G17" s="86"/>
    </row>
    <row r="18" spans="1:7" ht="15.95" customHeight="1">
      <c r="A18" s="92" t="s">
        <v>195</v>
      </c>
      <c r="B18" s="93" t="s">
        <v>196</v>
      </c>
      <c r="C18" s="86">
        <f>Dodavka</f>
        <v>0</v>
      </c>
      <c r="D18" s="39"/>
      <c r="E18" s="90"/>
      <c r="F18" s="91"/>
      <c r="G18" s="86"/>
    </row>
    <row r="19" spans="1:7" ht="15.95" customHeight="1">
      <c r="A19" s="94" t="s">
        <v>197</v>
      </c>
      <c r="B19" s="85"/>
      <c r="C19" s="86">
        <f>SUM(C15:C18)</f>
        <v>0</v>
      </c>
      <c r="D19" s="39"/>
      <c r="E19" s="90"/>
      <c r="F19" s="91"/>
      <c r="G19" s="86"/>
    </row>
    <row r="20" spans="1:7" ht="15.95" customHeight="1">
      <c r="A20" s="94"/>
      <c r="B20" s="85"/>
      <c r="C20" s="86"/>
      <c r="D20" s="39"/>
      <c r="E20" s="90"/>
      <c r="F20" s="91"/>
      <c r="G20" s="86"/>
    </row>
    <row r="21" spans="1:7" ht="15.95" customHeight="1">
      <c r="A21" s="94" t="s">
        <v>198</v>
      </c>
      <c r="B21" s="85"/>
      <c r="C21" s="86">
        <f>HZS</f>
        <v>0</v>
      </c>
      <c r="D21" s="39"/>
      <c r="E21" s="90"/>
      <c r="F21" s="91"/>
      <c r="G21" s="86"/>
    </row>
    <row r="22" spans="1:7" ht="15.95" customHeight="1">
      <c r="A22" s="95" t="s">
        <v>199</v>
      </c>
      <c r="B22" s="96"/>
      <c r="C22" s="86">
        <f>C19+C21</f>
        <v>0</v>
      </c>
      <c r="D22" s="39" t="s">
        <v>200</v>
      </c>
      <c r="E22" s="90"/>
      <c r="F22" s="91"/>
      <c r="G22" s="86">
        <f>G23-SUM(G15:G21)</f>
        <v>0</v>
      </c>
    </row>
    <row r="23" spans="1:7" ht="15.95" customHeight="1" thickBot="1">
      <c r="A23" s="189" t="s">
        <v>201</v>
      </c>
      <c r="B23" s="190"/>
      <c r="C23" s="97">
        <f>C22+G23</f>
        <v>0</v>
      </c>
      <c r="D23" s="98" t="s">
        <v>202</v>
      </c>
      <c r="E23" s="99"/>
      <c r="F23" s="100"/>
      <c r="G23" s="86">
        <f>VRN</f>
        <v>0</v>
      </c>
    </row>
    <row r="24" spans="1:7" ht="15">
      <c r="A24" s="101" t="s">
        <v>203</v>
      </c>
      <c r="B24" s="102"/>
      <c r="C24" s="103"/>
      <c r="D24" s="102" t="s">
        <v>204</v>
      </c>
      <c r="E24" s="102"/>
      <c r="F24" s="104" t="s">
        <v>205</v>
      </c>
      <c r="G24" s="105"/>
    </row>
    <row r="25" spans="1:7" ht="15">
      <c r="A25" s="95" t="s">
        <v>206</v>
      </c>
      <c r="B25" s="96"/>
      <c r="C25" s="106"/>
      <c r="D25" s="96" t="s">
        <v>206</v>
      </c>
      <c r="E25" s="107"/>
      <c r="F25" s="108" t="s">
        <v>206</v>
      </c>
      <c r="G25" s="109"/>
    </row>
    <row r="26" spans="1:7" ht="37.5" customHeight="1">
      <c r="A26" s="95" t="s">
        <v>207</v>
      </c>
      <c r="B26" s="110"/>
      <c r="C26" s="106"/>
      <c r="D26" s="96" t="s">
        <v>207</v>
      </c>
      <c r="E26" s="107"/>
      <c r="F26" s="108" t="s">
        <v>207</v>
      </c>
      <c r="G26" s="109"/>
    </row>
    <row r="27" spans="1:7" ht="15">
      <c r="A27" s="95"/>
      <c r="B27" s="111"/>
      <c r="C27" s="106"/>
      <c r="D27" s="96"/>
      <c r="E27" s="107"/>
      <c r="F27" s="108"/>
      <c r="G27" s="109"/>
    </row>
    <row r="28" spans="1:7" ht="15">
      <c r="A28" s="95" t="s">
        <v>208</v>
      </c>
      <c r="B28" s="96"/>
      <c r="C28" s="106"/>
      <c r="D28" s="108" t="s">
        <v>209</v>
      </c>
      <c r="E28" s="106"/>
      <c r="F28" s="112" t="s">
        <v>209</v>
      </c>
      <c r="G28" s="109"/>
    </row>
    <row r="29" spans="1:7" ht="69" customHeight="1">
      <c r="A29" s="95"/>
      <c r="B29" s="96"/>
      <c r="C29" s="113"/>
      <c r="D29" s="114"/>
      <c r="E29" s="113"/>
      <c r="F29" s="96"/>
      <c r="G29" s="109"/>
    </row>
    <row r="30" spans="1:7" ht="15">
      <c r="A30" s="115" t="s">
        <v>210</v>
      </c>
      <c r="B30" s="116"/>
      <c r="C30" s="117">
        <v>21</v>
      </c>
      <c r="D30" s="116" t="s">
        <v>211</v>
      </c>
      <c r="E30" s="118"/>
      <c r="F30" s="181">
        <f>ROUND(C23-F32,0)</f>
        <v>0</v>
      </c>
      <c r="G30" s="182"/>
    </row>
    <row r="31" spans="1:7" ht="15">
      <c r="A31" s="115" t="s">
        <v>212</v>
      </c>
      <c r="B31" s="116"/>
      <c r="C31" s="117">
        <v>21</v>
      </c>
      <c r="D31" s="116" t="s">
        <v>213</v>
      </c>
      <c r="E31" s="118"/>
      <c r="F31" s="181">
        <f>ROUND(PRODUCT(F30,C31/100),1)</f>
        <v>0</v>
      </c>
      <c r="G31" s="182"/>
    </row>
    <row r="32" spans="1:7" ht="15">
      <c r="A32" s="115" t="s">
        <v>210</v>
      </c>
      <c r="B32" s="116"/>
      <c r="C32" s="117">
        <v>0</v>
      </c>
      <c r="D32" s="116" t="s">
        <v>213</v>
      </c>
      <c r="E32" s="118"/>
      <c r="F32" s="181">
        <v>0</v>
      </c>
      <c r="G32" s="182"/>
    </row>
    <row r="33" spans="1:7" ht="15">
      <c r="A33" s="115" t="s">
        <v>212</v>
      </c>
      <c r="B33" s="119"/>
      <c r="C33" s="120">
        <f>SazbaDPH2</f>
        <v>0</v>
      </c>
      <c r="D33" s="116" t="s">
        <v>213</v>
      </c>
      <c r="E33" s="91"/>
      <c r="F33" s="181">
        <f>ROUND(PRODUCT(F32,C33/100),1)</f>
        <v>0</v>
      </c>
      <c r="G33" s="182"/>
    </row>
    <row r="34" spans="1:7" s="124" customFormat="1" ht="19.5" customHeight="1" thickBot="1">
      <c r="A34" s="121" t="s">
        <v>214</v>
      </c>
      <c r="B34" s="122"/>
      <c r="C34" s="122"/>
      <c r="D34" s="122"/>
      <c r="E34" s="123"/>
      <c r="F34" s="183">
        <f>CEILING(SUM(F30:F33),IF(SUM(F30:F33)&gt;=0,1,-1))</f>
        <v>0</v>
      </c>
      <c r="G34" s="184"/>
    </row>
    <row r="36" spans="1:8" ht="15">
      <c r="A36" s="125" t="s">
        <v>215</v>
      </c>
      <c r="B36" s="125"/>
      <c r="C36" s="125"/>
      <c r="D36" s="125"/>
      <c r="E36" s="125"/>
      <c r="F36" s="125"/>
      <c r="G36" s="125"/>
      <c r="H36" s="33" t="s">
        <v>171</v>
      </c>
    </row>
    <row r="37" spans="1:8" ht="14.25" customHeight="1">
      <c r="A37" s="125"/>
      <c r="B37" s="185"/>
      <c r="C37" s="185"/>
      <c r="D37" s="185"/>
      <c r="E37" s="185"/>
      <c r="F37" s="185"/>
      <c r="G37" s="185"/>
      <c r="H37" s="33" t="s">
        <v>171</v>
      </c>
    </row>
    <row r="38" spans="1:8" ht="12.75" customHeight="1">
      <c r="A38" s="126"/>
      <c r="B38" s="185"/>
      <c r="C38" s="185"/>
      <c r="D38" s="185"/>
      <c r="E38" s="185"/>
      <c r="F38" s="185"/>
      <c r="G38" s="185"/>
      <c r="H38" s="33" t="s">
        <v>171</v>
      </c>
    </row>
    <row r="39" spans="1:8" ht="15">
      <c r="A39" s="126"/>
      <c r="B39" s="185"/>
      <c r="C39" s="185"/>
      <c r="D39" s="185"/>
      <c r="E39" s="185"/>
      <c r="F39" s="185"/>
      <c r="G39" s="185"/>
      <c r="H39" s="33" t="s">
        <v>171</v>
      </c>
    </row>
    <row r="40" spans="1:8" ht="15">
      <c r="A40" s="126"/>
      <c r="B40" s="185"/>
      <c r="C40" s="185"/>
      <c r="D40" s="185"/>
      <c r="E40" s="185"/>
      <c r="F40" s="185"/>
      <c r="G40" s="185"/>
      <c r="H40" s="33" t="s">
        <v>171</v>
      </c>
    </row>
    <row r="41" spans="1:8" ht="15">
      <c r="A41" s="126"/>
      <c r="B41" s="185"/>
      <c r="C41" s="185"/>
      <c r="D41" s="185"/>
      <c r="E41" s="185"/>
      <c r="F41" s="185"/>
      <c r="G41" s="185"/>
      <c r="H41" s="33" t="s">
        <v>171</v>
      </c>
    </row>
    <row r="42" spans="1:8" ht="15">
      <c r="A42" s="126"/>
      <c r="B42" s="185"/>
      <c r="C42" s="185"/>
      <c r="D42" s="185"/>
      <c r="E42" s="185"/>
      <c r="F42" s="185"/>
      <c r="G42" s="185"/>
      <c r="H42" s="33" t="s">
        <v>171</v>
      </c>
    </row>
    <row r="43" spans="1:8" ht="15">
      <c r="A43" s="126"/>
      <c r="B43" s="185"/>
      <c r="C43" s="185"/>
      <c r="D43" s="185"/>
      <c r="E43" s="185"/>
      <c r="F43" s="185"/>
      <c r="G43" s="185"/>
      <c r="H43" s="33" t="s">
        <v>171</v>
      </c>
    </row>
    <row r="44" spans="1:8" ht="15">
      <c r="A44" s="126"/>
      <c r="B44" s="185"/>
      <c r="C44" s="185"/>
      <c r="D44" s="185"/>
      <c r="E44" s="185"/>
      <c r="F44" s="185"/>
      <c r="G44" s="185"/>
      <c r="H44" s="33" t="s">
        <v>171</v>
      </c>
    </row>
    <row r="45" spans="1:8" ht="0.75" customHeight="1">
      <c r="A45" s="126"/>
      <c r="B45" s="185"/>
      <c r="C45" s="185"/>
      <c r="D45" s="185"/>
      <c r="E45" s="185"/>
      <c r="F45" s="185"/>
      <c r="G45" s="185"/>
      <c r="H45" s="33" t="s">
        <v>171</v>
      </c>
    </row>
    <row r="46" spans="2:7" ht="15">
      <c r="B46" s="180"/>
      <c r="C46" s="180"/>
      <c r="D46" s="180"/>
      <c r="E46" s="180"/>
      <c r="F46" s="180"/>
      <c r="G46" s="180"/>
    </row>
    <row r="47" spans="2:7" ht="15">
      <c r="B47" s="180"/>
      <c r="C47" s="180"/>
      <c r="D47" s="180"/>
      <c r="E47" s="180"/>
      <c r="F47" s="180"/>
      <c r="G47" s="180"/>
    </row>
    <row r="48" spans="2:7" ht="15">
      <c r="B48" s="180"/>
      <c r="C48" s="180"/>
      <c r="D48" s="180"/>
      <c r="E48" s="180"/>
      <c r="F48" s="180"/>
      <c r="G48" s="180"/>
    </row>
    <row r="49" spans="2:7" ht="15">
      <c r="B49" s="180"/>
      <c r="C49" s="180"/>
      <c r="D49" s="180"/>
      <c r="E49" s="180"/>
      <c r="F49" s="180"/>
      <c r="G49" s="180"/>
    </row>
    <row r="50" spans="2:7" ht="15">
      <c r="B50" s="180"/>
      <c r="C50" s="180"/>
      <c r="D50" s="180"/>
      <c r="E50" s="180"/>
      <c r="F50" s="180"/>
      <c r="G50" s="180"/>
    </row>
    <row r="51" spans="2:7" ht="15">
      <c r="B51" s="180"/>
      <c r="C51" s="180"/>
      <c r="D51" s="180"/>
      <c r="E51" s="180"/>
      <c r="F51" s="180"/>
      <c r="G51" s="180"/>
    </row>
    <row r="52" spans="2:7" ht="15">
      <c r="B52" s="180"/>
      <c r="C52" s="180"/>
      <c r="D52" s="180"/>
      <c r="E52" s="180"/>
      <c r="F52" s="180"/>
      <c r="G52" s="180"/>
    </row>
    <row r="53" spans="2:7" ht="15">
      <c r="B53" s="180"/>
      <c r="C53" s="180"/>
      <c r="D53" s="180"/>
      <c r="E53" s="180"/>
      <c r="F53" s="180"/>
      <c r="G53" s="180"/>
    </row>
    <row r="54" spans="2:7" ht="15">
      <c r="B54" s="180"/>
      <c r="C54" s="180"/>
      <c r="D54" s="180"/>
      <c r="E54" s="180"/>
      <c r="F54" s="180"/>
      <c r="G54" s="180"/>
    </row>
    <row r="55" spans="2:7" ht="15">
      <c r="B55" s="180"/>
      <c r="C55" s="180"/>
      <c r="D55" s="180"/>
      <c r="E55" s="180"/>
      <c r="F55" s="180"/>
      <c r="G55" s="180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9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6"/>
  <sheetViews>
    <sheetView workbookViewId="0" topLeftCell="A1">
      <selection activeCell="H13" sqref="H13"/>
    </sheetView>
  </sheetViews>
  <sheetFormatPr defaultColWidth="9.140625" defaultRowHeight="15"/>
  <cols>
    <col min="1" max="1" width="5.8515625" style="33" customWidth="1"/>
    <col min="2" max="2" width="6.140625" style="33" customWidth="1"/>
    <col min="3" max="3" width="11.421875" style="33" customWidth="1"/>
    <col min="4" max="4" width="15.8515625" style="33" customWidth="1"/>
    <col min="5" max="5" width="11.28125" style="33" customWidth="1"/>
    <col min="6" max="6" width="10.8515625" style="33" customWidth="1"/>
    <col min="7" max="7" width="11.00390625" style="33" customWidth="1"/>
    <col min="8" max="8" width="11.140625" style="33" customWidth="1"/>
    <col min="9" max="9" width="10.7109375" style="33" customWidth="1"/>
    <col min="10" max="16384" width="9.140625" style="33" customWidth="1"/>
  </cols>
  <sheetData>
    <row r="1" spans="1:9" ht="13.5" thickTop="1">
      <c r="A1" s="191" t="s">
        <v>216</v>
      </c>
      <c r="B1" s="192"/>
      <c r="C1" s="127" t="str">
        <f>CONCATENATE(cislostavby," ",nazevstavby)</f>
        <v xml:space="preserve">  SŠ PTA Jihlava - Rekonstrukce učeben a šatny v 1.NP, Polenská</v>
      </c>
      <c r="D1" s="128"/>
      <c r="E1" s="129"/>
      <c r="F1" s="128"/>
      <c r="G1" s="130" t="s">
        <v>217</v>
      </c>
      <c r="H1" s="131" t="str">
        <f>'Krycí list'!C2</f>
        <v>EL</v>
      </c>
      <c r="I1" s="132"/>
    </row>
    <row r="2" spans="1:9" ht="13.5" thickBot="1">
      <c r="A2" s="193" t="s">
        <v>218</v>
      </c>
      <c r="B2" s="194"/>
      <c r="C2" s="133" t="str">
        <f>CONCATENATE(cisloobjektu," ",nazevobjektu)</f>
        <v xml:space="preserve">  SŠ PTA Jihlava</v>
      </c>
      <c r="D2" s="134"/>
      <c r="E2" s="135"/>
      <c r="F2" s="134"/>
      <c r="G2" s="195" t="str">
        <f>'Krycí list'!D2</f>
        <v>SILNOPROUDÁ ELEKTROTECHNIKA</v>
      </c>
      <c r="H2" s="196"/>
      <c r="I2" s="197"/>
    </row>
    <row r="3" spans="1:9" ht="13.5" thickTop="1">
      <c r="A3" s="107"/>
      <c r="B3" s="107"/>
      <c r="C3" s="107"/>
      <c r="D3" s="107"/>
      <c r="E3" s="107"/>
      <c r="F3" s="96"/>
      <c r="G3" s="107"/>
      <c r="H3" s="107"/>
      <c r="I3" s="107"/>
    </row>
    <row r="4" spans="1:9" ht="19.5" customHeight="1">
      <c r="A4" s="136" t="s">
        <v>219</v>
      </c>
      <c r="B4" s="137"/>
      <c r="C4" s="137"/>
      <c r="D4" s="137"/>
      <c r="E4" s="138"/>
      <c r="F4" s="137"/>
      <c r="G4" s="137"/>
      <c r="H4" s="137"/>
      <c r="I4" s="137"/>
    </row>
    <row r="5" spans="1:9" ht="13.5" thickBot="1">
      <c r="A5" s="107"/>
      <c r="B5" s="107"/>
      <c r="C5" s="107"/>
      <c r="D5" s="107"/>
      <c r="E5" s="107"/>
      <c r="F5" s="107"/>
      <c r="G5" s="107"/>
      <c r="H5" s="107"/>
      <c r="I5" s="107"/>
    </row>
    <row r="6" spans="1:9" s="65" customFormat="1" ht="13.5" thickBot="1">
      <c r="A6" s="139"/>
      <c r="B6" s="140" t="s">
        <v>220</v>
      </c>
      <c r="C6" s="140"/>
      <c r="D6" s="141"/>
      <c r="E6" s="142" t="s">
        <v>221</v>
      </c>
      <c r="F6" s="143" t="s">
        <v>222</v>
      </c>
      <c r="G6" s="143" t="s">
        <v>223</v>
      </c>
      <c r="H6" s="143" t="s">
        <v>224</v>
      </c>
      <c r="I6" s="144" t="s">
        <v>198</v>
      </c>
    </row>
    <row r="7" spans="1:9" s="65" customFormat="1" ht="15">
      <c r="A7" s="145"/>
      <c r="B7" s="146" t="str">
        <f>'VV SILNOPROUD'!A5</f>
        <v>01. Elektroinstalační materiál</v>
      </c>
      <c r="C7" s="96"/>
      <c r="D7" s="147"/>
      <c r="E7" s="148">
        <v>0</v>
      </c>
      <c r="F7" s="149">
        <v>0</v>
      </c>
      <c r="G7" s="149">
        <v>0</v>
      </c>
      <c r="H7" s="149">
        <f>SUM('VV SILNOPROUD'!F6:F25)</f>
        <v>0</v>
      </c>
      <c r="I7" s="150">
        <v>0</v>
      </c>
    </row>
    <row r="8" spans="1:9" s="65" customFormat="1" ht="15">
      <c r="A8" s="145"/>
      <c r="B8" s="146" t="str">
        <f>'VV SILNOPROUD'!A26</f>
        <v>02. Drátěné žlaby</v>
      </c>
      <c r="C8" s="96"/>
      <c r="D8" s="147"/>
      <c r="E8" s="148">
        <v>0</v>
      </c>
      <c r="F8" s="149">
        <v>0</v>
      </c>
      <c r="G8" s="149">
        <v>0</v>
      </c>
      <c r="H8" s="149">
        <f>SUM('VV SILNOPROUD'!F27:F43)</f>
        <v>0</v>
      </c>
      <c r="I8" s="150">
        <v>0</v>
      </c>
    </row>
    <row r="9" spans="1:9" s="65" customFormat="1" ht="15">
      <c r="A9" s="145"/>
      <c r="B9" s="146" t="str">
        <f>'VV SILNOPROUD'!A44</f>
        <v>03. Kabelové rozvody</v>
      </c>
      <c r="C9" s="96"/>
      <c r="D9" s="147"/>
      <c r="E9" s="148">
        <v>0</v>
      </c>
      <c r="F9" s="149">
        <v>0</v>
      </c>
      <c r="G9" s="149">
        <v>0</v>
      </c>
      <c r="H9" s="149">
        <f>SUM('VV SILNOPROUD'!F45:F75)</f>
        <v>0</v>
      </c>
      <c r="I9" s="150">
        <v>0</v>
      </c>
    </row>
    <row r="10" spans="1:9" s="65" customFormat="1" ht="15">
      <c r="A10" s="145"/>
      <c r="B10" s="146" t="str">
        <f>'VV SILNOPROUD'!A76</f>
        <v>04. Elektrické přístroje</v>
      </c>
      <c r="C10" s="96"/>
      <c r="D10" s="147"/>
      <c r="E10" s="148">
        <v>0</v>
      </c>
      <c r="F10" s="149">
        <v>0</v>
      </c>
      <c r="G10" s="149">
        <v>0</v>
      </c>
      <c r="H10" s="149">
        <f>SUM('VV SILNOPROUD'!F77:F110)</f>
        <v>0</v>
      </c>
      <c r="I10" s="150">
        <v>0</v>
      </c>
    </row>
    <row r="11" spans="1:9" s="65" customFormat="1" ht="15">
      <c r="A11" s="145"/>
      <c r="B11" s="146" t="str">
        <f>'VV SILNOPROUD'!A111</f>
        <v>05. Svítidla</v>
      </c>
      <c r="C11" s="96"/>
      <c r="D11" s="147"/>
      <c r="E11" s="148">
        <v>0</v>
      </c>
      <c r="F11" s="149">
        <v>0</v>
      </c>
      <c r="G11" s="149">
        <v>0</v>
      </c>
      <c r="H11" s="149">
        <f>SUM('VV SILNOPROUD'!F112:F122)</f>
        <v>0</v>
      </c>
      <c r="I11" s="150">
        <v>0</v>
      </c>
    </row>
    <row r="12" spans="1:9" s="65" customFormat="1" ht="15">
      <c r="A12" s="145"/>
      <c r="B12" s="146" t="str">
        <f>'VV SILNOPROUD'!A123</f>
        <v>06. Rozvaděče</v>
      </c>
      <c r="C12" s="96"/>
      <c r="D12" s="147"/>
      <c r="E12" s="148">
        <v>0</v>
      </c>
      <c r="F12" s="149">
        <v>0</v>
      </c>
      <c r="G12" s="149">
        <v>0</v>
      </c>
      <c r="H12" s="149">
        <f>SUM('VV SILNOPROUD'!F124:F128)</f>
        <v>0</v>
      </c>
      <c r="I12" s="150">
        <v>0</v>
      </c>
    </row>
    <row r="13" spans="1:9" s="65" customFormat="1" ht="15">
      <c r="A13" s="145"/>
      <c r="B13" s="146" t="str">
        <f>'VV SILNOPROUD'!A129</f>
        <v>07. Stavební práce</v>
      </c>
      <c r="C13" s="96"/>
      <c r="D13" s="147"/>
      <c r="E13" s="148">
        <v>0</v>
      </c>
      <c r="F13" s="149">
        <v>0</v>
      </c>
      <c r="G13" s="149">
        <v>0</v>
      </c>
      <c r="H13" s="149">
        <f>SUM('VV SILNOPROUD'!F130:F137)</f>
        <v>0</v>
      </c>
      <c r="I13" s="150">
        <v>0</v>
      </c>
    </row>
    <row r="14" spans="1:9" s="65" customFormat="1" ht="15">
      <c r="A14" s="145"/>
      <c r="B14" s="146" t="str">
        <f>'VV SILNOPROUD'!A138</f>
        <v>08. Ostatní</v>
      </c>
      <c r="C14" s="96"/>
      <c r="D14" s="147"/>
      <c r="E14" s="148">
        <v>0</v>
      </c>
      <c r="F14" s="149">
        <v>0</v>
      </c>
      <c r="G14" s="149">
        <v>0</v>
      </c>
      <c r="H14" s="149">
        <f>SUM('VV SILNOPROUD'!F139:F148)</f>
        <v>0</v>
      </c>
      <c r="I14" s="150">
        <v>0</v>
      </c>
    </row>
    <row r="15" spans="1:9" s="65" customFormat="1" ht="15">
      <c r="A15" s="145"/>
      <c r="B15" s="146"/>
      <c r="C15" s="96"/>
      <c r="D15" s="147"/>
      <c r="E15" s="148">
        <v>0</v>
      </c>
      <c r="F15" s="149">
        <v>0</v>
      </c>
      <c r="G15" s="149">
        <v>0</v>
      </c>
      <c r="H15" s="149">
        <v>0</v>
      </c>
      <c r="I15" s="150">
        <v>0</v>
      </c>
    </row>
    <row r="16" spans="1:9" s="65" customFormat="1" ht="15">
      <c r="A16" s="145"/>
      <c r="B16" s="146"/>
      <c r="C16" s="96"/>
      <c r="D16" s="147"/>
      <c r="E16" s="148">
        <v>0</v>
      </c>
      <c r="F16" s="149">
        <v>0</v>
      </c>
      <c r="G16" s="149">
        <v>0</v>
      </c>
      <c r="H16" s="149">
        <v>0</v>
      </c>
      <c r="I16" s="150">
        <v>0</v>
      </c>
    </row>
    <row r="17" spans="1:9" s="65" customFormat="1" ht="15">
      <c r="A17" s="145"/>
      <c r="B17" s="146"/>
      <c r="C17" s="96"/>
      <c r="D17" s="147"/>
      <c r="E17" s="148">
        <v>0</v>
      </c>
      <c r="F17" s="149">
        <v>0</v>
      </c>
      <c r="G17" s="149">
        <v>0</v>
      </c>
      <c r="H17" s="149">
        <v>0</v>
      </c>
      <c r="I17" s="150">
        <v>0</v>
      </c>
    </row>
    <row r="18" spans="1:9" s="65" customFormat="1" ht="13.5" thickBot="1">
      <c r="A18" s="145"/>
      <c r="B18" s="146"/>
      <c r="C18" s="96"/>
      <c r="D18" s="147"/>
      <c r="E18" s="148">
        <v>0</v>
      </c>
      <c r="F18" s="149">
        <v>0</v>
      </c>
      <c r="G18" s="149">
        <v>0</v>
      </c>
      <c r="H18" s="149">
        <v>0</v>
      </c>
      <c r="I18" s="150">
        <v>0</v>
      </c>
    </row>
    <row r="19" spans="1:9" s="157" customFormat="1" ht="13.5" thickBot="1">
      <c r="A19" s="151"/>
      <c r="B19" s="152" t="s">
        <v>225</v>
      </c>
      <c r="C19" s="152"/>
      <c r="D19" s="153"/>
      <c r="E19" s="154">
        <f>SUM(E7:E18)</f>
        <v>0</v>
      </c>
      <c r="F19" s="155">
        <f>SUM(F7:F18)</f>
        <v>0</v>
      </c>
      <c r="G19" s="155">
        <f>SUM(G7:G18)</f>
        <v>0</v>
      </c>
      <c r="H19" s="155">
        <f>SUM(H7:H18)</f>
        <v>0</v>
      </c>
      <c r="I19" s="156">
        <f>SUM(I7:I18)</f>
        <v>0</v>
      </c>
    </row>
    <row r="20" spans="1:9" ht="15">
      <c r="A20" s="96"/>
      <c r="B20" s="96"/>
      <c r="C20" s="96"/>
      <c r="D20" s="96"/>
      <c r="E20" s="96"/>
      <c r="F20" s="96"/>
      <c r="G20" s="96"/>
      <c r="H20" s="96"/>
      <c r="I20" s="96"/>
    </row>
    <row r="21" spans="1:57" ht="19.5" customHeight="1">
      <c r="A21" s="137" t="s">
        <v>226</v>
      </c>
      <c r="B21" s="137"/>
      <c r="C21" s="137"/>
      <c r="D21" s="137"/>
      <c r="E21" s="137"/>
      <c r="F21" s="137"/>
      <c r="G21" s="158"/>
      <c r="H21" s="137"/>
      <c r="I21" s="137"/>
      <c r="BA21" s="71"/>
      <c r="BB21" s="71"/>
      <c r="BC21" s="71"/>
      <c r="BD21" s="71"/>
      <c r="BE21" s="71"/>
    </row>
    <row r="22" spans="1:9" ht="13.5" thickBot="1">
      <c r="A22" s="107"/>
      <c r="B22" s="107"/>
      <c r="C22" s="107"/>
      <c r="D22" s="107"/>
      <c r="E22" s="107"/>
      <c r="F22" s="107"/>
      <c r="G22" s="107"/>
      <c r="H22" s="107"/>
      <c r="I22" s="107"/>
    </row>
    <row r="23" spans="1:9" ht="15">
      <c r="A23" s="101" t="s">
        <v>227</v>
      </c>
      <c r="B23" s="102"/>
      <c r="C23" s="102"/>
      <c r="D23" s="159"/>
      <c r="E23" s="175"/>
      <c r="F23" s="160"/>
      <c r="G23" s="177"/>
      <c r="H23" s="161"/>
      <c r="I23" s="162" t="s">
        <v>228</v>
      </c>
    </row>
    <row r="24" spans="1:53" ht="15">
      <c r="A24" s="94"/>
      <c r="B24" s="85" t="str">
        <f>'VV SILNOPROUD'!A149</f>
        <v>VRN+VON</v>
      </c>
      <c r="C24" s="85"/>
      <c r="D24" s="163"/>
      <c r="E24" s="176"/>
      <c r="F24" s="178"/>
      <c r="G24" s="179"/>
      <c r="H24" s="164"/>
      <c r="I24" s="165">
        <f>SUM('VV SILNOPROUD'!F150:F152)</f>
        <v>0</v>
      </c>
      <c r="BA24" s="33">
        <v>8</v>
      </c>
    </row>
    <row r="25" spans="1:9" ht="13.5" thickBot="1">
      <c r="A25" s="166"/>
      <c r="B25" s="167" t="s">
        <v>229</v>
      </c>
      <c r="C25" s="168"/>
      <c r="D25" s="169"/>
      <c r="E25" s="170"/>
      <c r="F25" s="171"/>
      <c r="G25" s="171"/>
      <c r="H25" s="198">
        <f>SUM(I24)</f>
        <v>0</v>
      </c>
      <c r="I25" s="199"/>
    </row>
    <row r="27" spans="2:9" ht="15">
      <c r="B27" s="157"/>
      <c r="F27" s="172"/>
      <c r="G27" s="173"/>
      <c r="H27" s="173"/>
      <c r="I27" s="174"/>
    </row>
    <row r="28" spans="6:9" ht="15">
      <c r="F28" s="172"/>
      <c r="G28" s="173"/>
      <c r="H28" s="173"/>
      <c r="I28" s="174"/>
    </row>
    <row r="29" spans="6:9" ht="15">
      <c r="F29" s="172"/>
      <c r="G29" s="173"/>
      <c r="H29" s="173"/>
      <c r="I29" s="174"/>
    </row>
    <row r="30" spans="6:9" ht="15">
      <c r="F30" s="172"/>
      <c r="G30" s="173"/>
      <c r="H30" s="173"/>
      <c r="I30" s="174"/>
    </row>
    <row r="31" spans="6:9" ht="15">
      <c r="F31" s="172"/>
      <c r="G31" s="173"/>
      <c r="H31" s="173"/>
      <c r="I31" s="174"/>
    </row>
    <row r="32" spans="6:9" ht="15">
      <c r="F32" s="172"/>
      <c r="G32" s="173"/>
      <c r="H32" s="173"/>
      <c r="I32" s="174"/>
    </row>
    <row r="33" spans="6:9" ht="15">
      <c r="F33" s="172"/>
      <c r="G33" s="173"/>
      <c r="H33" s="173"/>
      <c r="I33" s="174"/>
    </row>
    <row r="34" spans="6:9" ht="15">
      <c r="F34" s="172"/>
      <c r="G34" s="173"/>
      <c r="H34" s="173"/>
      <c r="I34" s="174"/>
    </row>
    <row r="35" spans="6:9" ht="15">
      <c r="F35" s="172"/>
      <c r="G35" s="173"/>
      <c r="H35" s="173"/>
      <c r="I35" s="174"/>
    </row>
    <row r="36" spans="6:9" ht="15">
      <c r="F36" s="172"/>
      <c r="G36" s="173"/>
      <c r="H36" s="173"/>
      <c r="I36" s="174"/>
    </row>
    <row r="37" spans="6:9" ht="15">
      <c r="F37" s="172"/>
      <c r="G37" s="173"/>
      <c r="H37" s="173"/>
      <c r="I37" s="174"/>
    </row>
    <row r="38" spans="6:9" ht="15">
      <c r="F38" s="172"/>
      <c r="G38" s="173"/>
      <c r="H38" s="173"/>
      <c r="I38" s="174"/>
    </row>
    <row r="39" spans="6:9" ht="15">
      <c r="F39" s="172"/>
      <c r="G39" s="173"/>
      <c r="H39" s="173"/>
      <c r="I39" s="174"/>
    </row>
    <row r="40" spans="6:9" ht="15">
      <c r="F40" s="172"/>
      <c r="G40" s="173"/>
      <c r="H40" s="173"/>
      <c r="I40" s="174"/>
    </row>
    <row r="41" spans="6:9" ht="15">
      <c r="F41" s="172"/>
      <c r="G41" s="173"/>
      <c r="H41" s="173"/>
      <c r="I41" s="174"/>
    </row>
    <row r="42" spans="6:9" ht="15">
      <c r="F42" s="172"/>
      <c r="G42" s="173"/>
      <c r="H42" s="173"/>
      <c r="I42" s="174"/>
    </row>
    <row r="43" spans="6:9" ht="15">
      <c r="F43" s="172"/>
      <c r="G43" s="173"/>
      <c r="H43" s="173"/>
      <c r="I43" s="174"/>
    </row>
    <row r="44" spans="6:9" ht="15">
      <c r="F44" s="172"/>
      <c r="G44" s="173"/>
      <c r="H44" s="173"/>
      <c r="I44" s="174"/>
    </row>
    <row r="45" spans="6:9" ht="15">
      <c r="F45" s="172"/>
      <c r="G45" s="173"/>
      <c r="H45" s="173"/>
      <c r="I45" s="174"/>
    </row>
    <row r="46" spans="6:9" ht="15">
      <c r="F46" s="172"/>
      <c r="G46" s="173"/>
      <c r="H46" s="173"/>
      <c r="I46" s="174"/>
    </row>
    <row r="47" spans="6:9" ht="15">
      <c r="F47" s="172"/>
      <c r="G47" s="173"/>
      <c r="H47" s="173"/>
      <c r="I47" s="174"/>
    </row>
    <row r="48" spans="6:9" ht="15">
      <c r="F48" s="172"/>
      <c r="G48" s="173"/>
      <c r="H48" s="173"/>
      <c r="I48" s="174"/>
    </row>
    <row r="49" spans="6:9" ht="15">
      <c r="F49" s="172"/>
      <c r="G49" s="173"/>
      <c r="H49" s="173"/>
      <c r="I49" s="174"/>
    </row>
    <row r="50" spans="6:9" ht="15">
      <c r="F50" s="172"/>
      <c r="G50" s="173"/>
      <c r="H50" s="173"/>
      <c r="I50" s="174"/>
    </row>
    <row r="51" spans="6:9" ht="15">
      <c r="F51" s="172"/>
      <c r="G51" s="173"/>
      <c r="H51" s="173"/>
      <c r="I51" s="174"/>
    </row>
    <row r="52" spans="6:9" ht="15">
      <c r="F52" s="172"/>
      <c r="G52" s="173"/>
      <c r="H52" s="173"/>
      <c r="I52" s="174"/>
    </row>
    <row r="53" spans="6:9" ht="15">
      <c r="F53" s="172"/>
      <c r="G53" s="173"/>
      <c r="H53" s="173"/>
      <c r="I53" s="174"/>
    </row>
    <row r="54" spans="6:9" ht="15">
      <c r="F54" s="172"/>
      <c r="G54" s="173"/>
      <c r="H54" s="173"/>
      <c r="I54" s="174"/>
    </row>
    <row r="55" spans="6:9" ht="15">
      <c r="F55" s="172"/>
      <c r="G55" s="173"/>
      <c r="H55" s="173"/>
      <c r="I55" s="174"/>
    </row>
    <row r="56" spans="6:9" ht="15">
      <c r="F56" s="172"/>
      <c r="G56" s="173"/>
      <c r="H56" s="173"/>
      <c r="I56" s="174"/>
    </row>
    <row r="57" spans="6:9" ht="15">
      <c r="F57" s="172"/>
      <c r="G57" s="173"/>
      <c r="H57" s="173"/>
      <c r="I57" s="174"/>
    </row>
    <row r="58" spans="6:9" ht="15">
      <c r="F58" s="172"/>
      <c r="G58" s="173"/>
      <c r="H58" s="173"/>
      <c r="I58" s="174"/>
    </row>
    <row r="59" spans="6:9" ht="15">
      <c r="F59" s="172"/>
      <c r="G59" s="173"/>
      <c r="H59" s="173"/>
      <c r="I59" s="174"/>
    </row>
    <row r="60" spans="6:9" ht="15">
      <c r="F60" s="172"/>
      <c r="G60" s="173"/>
      <c r="H60" s="173"/>
      <c r="I60" s="174"/>
    </row>
    <row r="61" spans="6:9" ht="15">
      <c r="F61" s="172"/>
      <c r="G61" s="173"/>
      <c r="H61" s="173"/>
      <c r="I61" s="174"/>
    </row>
    <row r="62" spans="6:9" ht="15">
      <c r="F62" s="172"/>
      <c r="G62" s="173"/>
      <c r="H62" s="173"/>
      <c r="I62" s="174"/>
    </row>
    <row r="63" spans="6:9" ht="15">
      <c r="F63" s="172"/>
      <c r="G63" s="173"/>
      <c r="H63" s="173"/>
      <c r="I63" s="174"/>
    </row>
    <row r="64" spans="6:9" ht="15">
      <c r="F64" s="172"/>
      <c r="G64" s="173"/>
      <c r="H64" s="173"/>
      <c r="I64" s="174"/>
    </row>
    <row r="65" spans="6:9" ht="15">
      <c r="F65" s="172"/>
      <c r="G65" s="173"/>
      <c r="H65" s="173"/>
      <c r="I65" s="174"/>
    </row>
    <row r="66" spans="6:9" ht="15">
      <c r="F66" s="172"/>
      <c r="G66" s="173"/>
      <c r="H66" s="173"/>
      <c r="I66" s="174"/>
    </row>
    <row r="67" spans="6:9" ht="15">
      <c r="F67" s="172"/>
      <c r="G67" s="173"/>
      <c r="H67" s="173"/>
      <c r="I67" s="174"/>
    </row>
    <row r="68" spans="6:9" ht="15">
      <c r="F68" s="172"/>
      <c r="G68" s="173"/>
      <c r="H68" s="173"/>
      <c r="I68" s="174"/>
    </row>
    <row r="69" spans="6:9" ht="15">
      <c r="F69" s="172"/>
      <c r="G69" s="173"/>
      <c r="H69" s="173"/>
      <c r="I69" s="174"/>
    </row>
    <row r="70" spans="6:9" ht="15">
      <c r="F70" s="172"/>
      <c r="G70" s="173"/>
      <c r="H70" s="173"/>
      <c r="I70" s="174"/>
    </row>
    <row r="71" spans="6:9" ht="15">
      <c r="F71" s="172"/>
      <c r="G71" s="173"/>
      <c r="H71" s="173"/>
      <c r="I71" s="174"/>
    </row>
    <row r="72" spans="6:9" ht="15">
      <c r="F72" s="172"/>
      <c r="G72" s="173"/>
      <c r="H72" s="173"/>
      <c r="I72" s="174"/>
    </row>
    <row r="73" spans="6:9" ht="15">
      <c r="F73" s="172"/>
      <c r="G73" s="173"/>
      <c r="H73" s="173"/>
      <c r="I73" s="174"/>
    </row>
    <row r="74" spans="6:9" ht="15">
      <c r="F74" s="172"/>
      <c r="G74" s="173"/>
      <c r="H74" s="173"/>
      <c r="I74" s="174"/>
    </row>
    <row r="75" spans="6:9" ht="15">
      <c r="F75" s="172"/>
      <c r="G75" s="173"/>
      <c r="H75" s="173"/>
      <c r="I75" s="174"/>
    </row>
    <row r="76" spans="6:9" ht="15">
      <c r="F76" s="172"/>
      <c r="G76" s="173"/>
      <c r="H76" s="173"/>
      <c r="I76" s="174"/>
    </row>
  </sheetData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98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workbookViewId="0" topLeftCell="A1">
      <selection activeCell="H13" sqref="H13"/>
    </sheetView>
  </sheetViews>
  <sheetFormatPr defaultColWidth="9.140625" defaultRowHeight="15"/>
  <cols>
    <col min="1" max="1" width="9.140625" style="1" customWidth="1"/>
    <col min="2" max="2" width="30.00390625" style="6" customWidth="1"/>
    <col min="3" max="3" width="9.140625" style="2" customWidth="1"/>
    <col min="4" max="4" width="7.140625" style="2" customWidth="1"/>
    <col min="5" max="5" width="14.28125" style="3" customWidth="1"/>
    <col min="6" max="6" width="15.7109375" style="3" customWidth="1"/>
  </cols>
  <sheetData>
    <row r="1" spans="1:6" s="11" customFormat="1" ht="15">
      <c r="A1" s="7" t="s">
        <v>0</v>
      </c>
      <c r="B1" s="8"/>
      <c r="C1" s="9"/>
      <c r="D1" s="9"/>
      <c r="E1" s="10"/>
      <c r="F1" s="10"/>
    </row>
    <row r="2" spans="1:6" s="11" customFormat="1" ht="15">
      <c r="A2" s="7" t="s">
        <v>1</v>
      </c>
      <c r="B2" s="8"/>
      <c r="C2" s="9"/>
      <c r="D2" s="9"/>
      <c r="E2" s="10"/>
      <c r="F2" s="10"/>
    </row>
    <row r="4" spans="1:6" ht="15">
      <c r="A4" s="1" t="s">
        <v>2</v>
      </c>
      <c r="B4" s="6" t="s">
        <v>3</v>
      </c>
      <c r="C4" s="2" t="s">
        <v>4</v>
      </c>
      <c r="D4" s="2" t="s">
        <v>5</v>
      </c>
      <c r="E4" s="12" t="s">
        <v>6</v>
      </c>
      <c r="F4" s="12" t="s">
        <v>7</v>
      </c>
    </row>
    <row r="5" spans="1:6" s="4" customFormat="1" ht="15">
      <c r="A5" s="13" t="s">
        <v>8</v>
      </c>
      <c r="B5" s="14"/>
      <c r="C5" s="15"/>
      <c r="D5" s="15"/>
      <c r="E5" s="16"/>
      <c r="F5" s="16"/>
    </row>
    <row r="6" spans="1:6" s="5" customFormat="1" ht="30">
      <c r="A6" s="17">
        <v>11001</v>
      </c>
      <c r="B6" s="18" t="s">
        <v>9</v>
      </c>
      <c r="C6" s="19" t="s">
        <v>10</v>
      </c>
      <c r="D6" s="19">
        <v>63</v>
      </c>
      <c r="E6" s="20"/>
      <c r="F6" s="20">
        <f>E6*D6</f>
        <v>0</v>
      </c>
    </row>
    <row r="7" spans="1:6" s="5" customFormat="1" ht="30">
      <c r="A7" s="17">
        <v>11002</v>
      </c>
      <c r="B7" s="18" t="s">
        <v>11</v>
      </c>
      <c r="C7" s="19" t="s">
        <v>10</v>
      </c>
      <c r="D7" s="19">
        <v>25</v>
      </c>
      <c r="E7" s="20"/>
      <c r="F7" s="20">
        <f aca="true" t="shared" si="0" ref="F7:F25">E7*D7</f>
        <v>0</v>
      </c>
    </row>
    <row r="8" spans="1:6" s="5" customFormat="1" ht="30">
      <c r="A8" s="17">
        <v>11003</v>
      </c>
      <c r="B8" s="18" t="s">
        <v>12</v>
      </c>
      <c r="C8" s="19" t="s">
        <v>10</v>
      </c>
      <c r="D8" s="19">
        <v>18</v>
      </c>
      <c r="E8" s="20"/>
      <c r="F8" s="20">
        <f t="shared" si="0"/>
        <v>0</v>
      </c>
    </row>
    <row r="9" spans="1:6" s="5" customFormat="1" ht="15">
      <c r="A9" s="17">
        <v>11004</v>
      </c>
      <c r="B9" s="18" t="s">
        <v>13</v>
      </c>
      <c r="C9" s="19" t="s">
        <v>10</v>
      </c>
      <c r="D9" s="19">
        <v>480</v>
      </c>
      <c r="E9" s="20"/>
      <c r="F9" s="20">
        <f t="shared" si="0"/>
        <v>0</v>
      </c>
    </row>
    <row r="10" spans="1:6" s="5" customFormat="1" ht="15">
      <c r="A10" s="17">
        <v>11005</v>
      </c>
      <c r="B10" s="18" t="s">
        <v>14</v>
      </c>
      <c r="C10" s="19" t="s">
        <v>10</v>
      </c>
      <c r="D10" s="19">
        <v>480</v>
      </c>
      <c r="E10" s="20"/>
      <c r="F10" s="20">
        <f t="shared" si="0"/>
        <v>0</v>
      </c>
    </row>
    <row r="11" spans="1:6" s="5" customFormat="1" ht="15">
      <c r="A11" s="17">
        <v>11006</v>
      </c>
      <c r="B11" s="18" t="s">
        <v>15</v>
      </c>
      <c r="C11" s="19" t="s">
        <v>16</v>
      </c>
      <c r="D11" s="19">
        <v>50</v>
      </c>
      <c r="E11" s="20"/>
      <c r="F11" s="20">
        <f t="shared" si="0"/>
        <v>0</v>
      </c>
    </row>
    <row r="12" spans="1:6" s="5" customFormat="1" ht="30">
      <c r="A12" s="17">
        <v>11007</v>
      </c>
      <c r="B12" s="18" t="s">
        <v>17</v>
      </c>
      <c r="C12" s="19" t="s">
        <v>16</v>
      </c>
      <c r="D12" s="19">
        <v>16</v>
      </c>
      <c r="E12" s="20"/>
      <c r="F12" s="20">
        <f t="shared" si="0"/>
        <v>0</v>
      </c>
    </row>
    <row r="13" spans="1:6" s="5" customFormat="1" ht="15">
      <c r="A13" s="17">
        <v>11008</v>
      </c>
      <c r="B13" s="18" t="s">
        <v>18</v>
      </c>
      <c r="C13" s="19" t="s">
        <v>10</v>
      </c>
      <c r="D13" s="19">
        <v>4</v>
      </c>
      <c r="E13" s="20"/>
      <c r="F13" s="20">
        <f t="shared" si="0"/>
        <v>0</v>
      </c>
    </row>
    <row r="14" spans="1:6" s="5" customFormat="1" ht="15">
      <c r="A14" s="17">
        <v>11009</v>
      </c>
      <c r="B14" s="18" t="s">
        <v>19</v>
      </c>
      <c r="C14" s="19" t="s">
        <v>10</v>
      </c>
      <c r="D14" s="19">
        <v>16</v>
      </c>
      <c r="E14" s="20"/>
      <c r="F14" s="20">
        <f t="shared" si="0"/>
        <v>0</v>
      </c>
    </row>
    <row r="15" spans="1:6" s="5" customFormat="1" ht="30">
      <c r="A15" s="17">
        <v>11010</v>
      </c>
      <c r="B15" s="18" t="s">
        <v>20</v>
      </c>
      <c r="C15" s="19" t="s">
        <v>10</v>
      </c>
      <c r="D15" s="19">
        <v>48</v>
      </c>
      <c r="E15" s="20"/>
      <c r="F15" s="20">
        <f t="shared" si="0"/>
        <v>0</v>
      </c>
    </row>
    <row r="16" spans="1:6" s="5" customFormat="1" ht="30">
      <c r="A16" s="17">
        <v>11011</v>
      </c>
      <c r="B16" s="18" t="s">
        <v>21</v>
      </c>
      <c r="C16" s="19" t="s">
        <v>10</v>
      </c>
      <c r="D16" s="19">
        <v>24</v>
      </c>
      <c r="E16" s="20"/>
      <c r="F16" s="20">
        <f t="shared" si="0"/>
        <v>0</v>
      </c>
    </row>
    <row r="17" spans="1:6" s="5" customFormat="1" ht="45">
      <c r="A17" s="17">
        <v>11012</v>
      </c>
      <c r="B17" s="18" t="s">
        <v>22</v>
      </c>
      <c r="C17" s="19" t="s">
        <v>10</v>
      </c>
      <c r="D17" s="19">
        <v>63</v>
      </c>
      <c r="E17" s="20"/>
      <c r="F17" s="20">
        <f t="shared" si="0"/>
        <v>0</v>
      </c>
    </row>
    <row r="18" spans="1:6" s="5" customFormat="1" ht="30">
      <c r="A18" s="17">
        <v>11013</v>
      </c>
      <c r="B18" s="18" t="s">
        <v>23</v>
      </c>
      <c r="C18" s="19" t="s">
        <v>10</v>
      </c>
      <c r="D18" s="19">
        <v>25</v>
      </c>
      <c r="E18" s="20"/>
      <c r="F18" s="20">
        <f t="shared" si="0"/>
        <v>0</v>
      </c>
    </row>
    <row r="19" spans="1:6" s="5" customFormat="1" ht="30">
      <c r="A19" s="17">
        <v>11014</v>
      </c>
      <c r="B19" s="18" t="s">
        <v>24</v>
      </c>
      <c r="C19" s="19" t="s">
        <v>10</v>
      </c>
      <c r="D19" s="19">
        <v>25</v>
      </c>
      <c r="E19" s="20"/>
      <c r="F19" s="20">
        <f t="shared" si="0"/>
        <v>0</v>
      </c>
    </row>
    <row r="20" spans="1:6" s="5" customFormat="1" ht="15">
      <c r="A20" s="17">
        <v>11015</v>
      </c>
      <c r="B20" s="18" t="s">
        <v>25</v>
      </c>
      <c r="C20" s="19" t="s">
        <v>10</v>
      </c>
      <c r="D20" s="19">
        <v>18</v>
      </c>
      <c r="E20" s="20"/>
      <c r="F20" s="20">
        <f t="shared" si="0"/>
        <v>0</v>
      </c>
    </row>
    <row r="21" spans="1:6" s="5" customFormat="1" ht="30">
      <c r="A21" s="17">
        <v>11016</v>
      </c>
      <c r="B21" s="18" t="s">
        <v>26</v>
      </c>
      <c r="C21" s="19" t="s">
        <v>10</v>
      </c>
      <c r="D21" s="19">
        <v>18</v>
      </c>
      <c r="E21" s="20"/>
      <c r="F21" s="20">
        <f t="shared" si="0"/>
        <v>0</v>
      </c>
    </row>
    <row r="22" spans="1:6" s="5" customFormat="1" ht="30">
      <c r="A22" s="17">
        <v>11017</v>
      </c>
      <c r="B22" s="18" t="s">
        <v>27</v>
      </c>
      <c r="C22" s="19" t="s">
        <v>10</v>
      </c>
      <c r="D22" s="19">
        <v>480</v>
      </c>
      <c r="E22" s="20"/>
      <c r="F22" s="20">
        <f t="shared" si="0"/>
        <v>0</v>
      </c>
    </row>
    <row r="23" spans="1:6" s="5" customFormat="1" ht="30">
      <c r="A23" s="17">
        <v>11018</v>
      </c>
      <c r="B23" s="18" t="s">
        <v>28</v>
      </c>
      <c r="C23" s="19" t="s">
        <v>16</v>
      </c>
      <c r="D23" s="19">
        <v>50</v>
      </c>
      <c r="E23" s="20"/>
      <c r="F23" s="20">
        <f t="shared" si="0"/>
        <v>0</v>
      </c>
    </row>
    <row r="24" spans="1:6" s="5" customFormat="1" ht="30">
      <c r="A24" s="17">
        <v>11019</v>
      </c>
      <c r="B24" s="18" t="s">
        <v>29</v>
      </c>
      <c r="C24" s="19" t="s">
        <v>16</v>
      </c>
      <c r="D24" s="19">
        <v>16</v>
      </c>
      <c r="E24" s="20"/>
      <c r="F24" s="20">
        <f t="shared" si="0"/>
        <v>0</v>
      </c>
    </row>
    <row r="25" spans="1:6" s="5" customFormat="1" ht="30">
      <c r="A25" s="17">
        <v>11020</v>
      </c>
      <c r="B25" s="18" t="s">
        <v>30</v>
      </c>
      <c r="C25" s="19" t="s">
        <v>10</v>
      </c>
      <c r="D25" s="19">
        <v>48</v>
      </c>
      <c r="E25" s="20"/>
      <c r="F25" s="20">
        <f t="shared" si="0"/>
        <v>0</v>
      </c>
    </row>
    <row r="26" spans="1:6" s="4" customFormat="1" ht="15">
      <c r="A26" s="13" t="s">
        <v>31</v>
      </c>
      <c r="B26" s="14"/>
      <c r="C26" s="15"/>
      <c r="D26" s="15"/>
      <c r="E26" s="16"/>
      <c r="F26" s="16"/>
    </row>
    <row r="27" spans="1:6" s="5" customFormat="1" ht="15">
      <c r="A27" s="17">
        <v>12001</v>
      </c>
      <c r="B27" s="18" t="s">
        <v>32</v>
      </c>
      <c r="C27" s="19" t="s">
        <v>10</v>
      </c>
      <c r="D27" s="19">
        <v>79</v>
      </c>
      <c r="E27" s="20"/>
      <c r="F27" s="20">
        <f aca="true" t="shared" si="1" ref="F27:F43">E27*D27</f>
        <v>0</v>
      </c>
    </row>
    <row r="28" spans="1:6" s="5" customFormat="1" ht="15">
      <c r="A28" s="17">
        <v>12002</v>
      </c>
      <c r="B28" s="18" t="s">
        <v>33</v>
      </c>
      <c r="C28" s="19" t="s">
        <v>10</v>
      </c>
      <c r="D28" s="19">
        <v>79</v>
      </c>
      <c r="E28" s="20"/>
      <c r="F28" s="20">
        <f t="shared" si="1"/>
        <v>0</v>
      </c>
    </row>
    <row r="29" spans="1:6" s="5" customFormat="1" ht="30">
      <c r="A29" s="17">
        <v>12003</v>
      </c>
      <c r="B29" s="18" t="s">
        <v>34</v>
      </c>
      <c r="C29" s="19" t="s">
        <v>16</v>
      </c>
      <c r="D29" s="19">
        <v>22</v>
      </c>
      <c r="E29" s="20"/>
      <c r="F29" s="20">
        <f t="shared" si="1"/>
        <v>0</v>
      </c>
    </row>
    <row r="30" spans="1:6" s="5" customFormat="1" ht="30">
      <c r="A30" s="17">
        <v>12004</v>
      </c>
      <c r="B30" s="18" t="s">
        <v>35</v>
      </c>
      <c r="C30" s="19" t="s">
        <v>16</v>
      </c>
      <c r="D30" s="19">
        <v>68</v>
      </c>
      <c r="E30" s="20"/>
      <c r="F30" s="20">
        <f t="shared" si="1"/>
        <v>0</v>
      </c>
    </row>
    <row r="31" spans="1:6" s="5" customFormat="1" ht="15">
      <c r="A31" s="17">
        <v>12005</v>
      </c>
      <c r="B31" s="18" t="s">
        <v>36</v>
      </c>
      <c r="C31" s="19" t="s">
        <v>16</v>
      </c>
      <c r="D31" s="19">
        <v>22</v>
      </c>
      <c r="E31" s="20"/>
      <c r="F31" s="20">
        <f t="shared" si="1"/>
        <v>0</v>
      </c>
    </row>
    <row r="32" spans="1:6" s="5" customFormat="1" ht="30">
      <c r="A32" s="17">
        <v>12006</v>
      </c>
      <c r="B32" s="18" t="s">
        <v>37</v>
      </c>
      <c r="C32" s="19" t="s">
        <v>10</v>
      </c>
      <c r="D32" s="19">
        <v>86</v>
      </c>
      <c r="E32" s="20"/>
      <c r="F32" s="20">
        <f t="shared" si="1"/>
        <v>0</v>
      </c>
    </row>
    <row r="33" spans="1:6" s="5" customFormat="1" ht="15">
      <c r="A33" s="17">
        <v>12007</v>
      </c>
      <c r="B33" s="18" t="s">
        <v>38</v>
      </c>
      <c r="C33" s="19" t="s">
        <v>10</v>
      </c>
      <c r="D33" s="19">
        <v>132</v>
      </c>
      <c r="E33" s="20"/>
      <c r="F33" s="20">
        <f t="shared" si="1"/>
        <v>0</v>
      </c>
    </row>
    <row r="34" spans="1:6" s="5" customFormat="1" ht="15">
      <c r="A34" s="17">
        <v>12008</v>
      </c>
      <c r="B34" s="18" t="s">
        <v>39</v>
      </c>
      <c r="C34" s="19" t="s">
        <v>10</v>
      </c>
      <c r="D34" s="19">
        <v>2</v>
      </c>
      <c r="E34" s="20"/>
      <c r="F34" s="20">
        <f t="shared" si="1"/>
        <v>0</v>
      </c>
    </row>
    <row r="35" spans="1:6" s="5" customFormat="1" ht="15">
      <c r="A35" s="17">
        <v>12009</v>
      </c>
      <c r="B35" s="18" t="s">
        <v>40</v>
      </c>
      <c r="C35" s="19" t="s">
        <v>10</v>
      </c>
      <c r="D35" s="19">
        <v>11</v>
      </c>
      <c r="E35" s="20"/>
      <c r="F35" s="20">
        <f t="shared" si="1"/>
        <v>0</v>
      </c>
    </row>
    <row r="36" spans="1:6" s="5" customFormat="1" ht="15">
      <c r="A36" s="17">
        <v>12010</v>
      </c>
      <c r="B36" s="18" t="s">
        <v>41</v>
      </c>
      <c r="C36" s="19" t="s">
        <v>10</v>
      </c>
      <c r="D36" s="19">
        <v>34</v>
      </c>
      <c r="E36" s="20"/>
      <c r="F36" s="20">
        <f t="shared" si="1"/>
        <v>0</v>
      </c>
    </row>
    <row r="37" spans="1:6" s="5" customFormat="1" ht="15">
      <c r="A37" s="17">
        <v>12011</v>
      </c>
      <c r="B37" s="18" t="s">
        <v>42</v>
      </c>
      <c r="C37" s="19" t="s">
        <v>10</v>
      </c>
      <c r="D37" s="19">
        <v>1</v>
      </c>
      <c r="E37" s="20"/>
      <c r="F37" s="20">
        <f t="shared" si="1"/>
        <v>0</v>
      </c>
    </row>
    <row r="38" spans="1:6" s="5" customFormat="1" ht="15">
      <c r="A38" s="17">
        <v>12012</v>
      </c>
      <c r="B38" s="18" t="s">
        <v>43</v>
      </c>
      <c r="C38" s="19" t="s">
        <v>10</v>
      </c>
      <c r="D38" s="19">
        <v>1</v>
      </c>
      <c r="E38" s="20"/>
      <c r="F38" s="20">
        <f t="shared" si="1"/>
        <v>0</v>
      </c>
    </row>
    <row r="39" spans="1:6" s="5" customFormat="1" ht="15">
      <c r="A39" s="17">
        <v>12013</v>
      </c>
      <c r="B39" s="18" t="s">
        <v>44</v>
      </c>
      <c r="C39" s="19" t="s">
        <v>16</v>
      </c>
      <c r="D39" s="19">
        <v>66</v>
      </c>
      <c r="E39" s="20"/>
      <c r="F39" s="20">
        <f t="shared" si="1"/>
        <v>0</v>
      </c>
    </row>
    <row r="40" spans="1:6" s="5" customFormat="1" ht="30">
      <c r="A40" s="17">
        <v>12014</v>
      </c>
      <c r="B40" s="18" t="s">
        <v>45</v>
      </c>
      <c r="C40" s="19" t="s">
        <v>46</v>
      </c>
      <c r="D40" s="19">
        <v>1</v>
      </c>
      <c r="E40" s="20"/>
      <c r="F40" s="20">
        <f t="shared" si="1"/>
        <v>0</v>
      </c>
    </row>
    <row r="41" spans="1:6" s="5" customFormat="1" ht="30">
      <c r="A41" s="17">
        <v>12015</v>
      </c>
      <c r="B41" s="18" t="s">
        <v>47</v>
      </c>
      <c r="C41" s="19" t="s">
        <v>46</v>
      </c>
      <c r="D41" s="19">
        <v>1</v>
      </c>
      <c r="E41" s="20"/>
      <c r="F41" s="20">
        <f t="shared" si="1"/>
        <v>0</v>
      </c>
    </row>
    <row r="42" spans="1:6" s="5" customFormat="1" ht="45">
      <c r="A42" s="17">
        <v>12016</v>
      </c>
      <c r="B42" s="18" t="s">
        <v>48</v>
      </c>
      <c r="C42" s="19" t="s">
        <v>16</v>
      </c>
      <c r="D42" s="19">
        <v>22</v>
      </c>
      <c r="E42" s="20"/>
      <c r="F42" s="20">
        <f t="shared" si="1"/>
        <v>0</v>
      </c>
    </row>
    <row r="43" spans="1:6" s="5" customFormat="1" ht="45">
      <c r="A43" s="17">
        <v>12017</v>
      </c>
      <c r="B43" s="18" t="s">
        <v>49</v>
      </c>
      <c r="C43" s="19" t="s">
        <v>16</v>
      </c>
      <c r="D43" s="19">
        <v>68</v>
      </c>
      <c r="E43" s="20"/>
      <c r="F43" s="20">
        <f t="shared" si="1"/>
        <v>0</v>
      </c>
    </row>
    <row r="44" spans="1:6" s="4" customFormat="1" ht="15">
      <c r="A44" s="13" t="s">
        <v>50</v>
      </c>
      <c r="B44" s="14"/>
      <c r="C44" s="15"/>
      <c r="D44" s="15"/>
      <c r="E44" s="16"/>
      <c r="F44" s="16"/>
    </row>
    <row r="45" spans="1:6" s="5" customFormat="1" ht="15">
      <c r="A45" s="17">
        <v>13001</v>
      </c>
      <c r="B45" s="18" t="s">
        <v>51</v>
      </c>
      <c r="C45" s="19" t="s">
        <v>16</v>
      </c>
      <c r="D45" s="19">
        <v>650</v>
      </c>
      <c r="E45" s="20"/>
      <c r="F45" s="20">
        <f aca="true" t="shared" si="2" ref="F45:F75">E45*D45</f>
        <v>0</v>
      </c>
    </row>
    <row r="46" spans="1:6" s="5" customFormat="1" ht="15">
      <c r="A46" s="17">
        <v>13002</v>
      </c>
      <c r="B46" s="18" t="s">
        <v>52</v>
      </c>
      <c r="C46" s="19" t="s">
        <v>16</v>
      </c>
      <c r="D46" s="19">
        <v>620</v>
      </c>
      <c r="E46" s="20"/>
      <c r="F46" s="20">
        <f t="shared" si="2"/>
        <v>0</v>
      </c>
    </row>
    <row r="47" spans="1:6" s="5" customFormat="1" ht="15">
      <c r="A47" s="17">
        <v>13003</v>
      </c>
      <c r="B47" s="18" t="s">
        <v>53</v>
      </c>
      <c r="C47" s="19" t="s">
        <v>16</v>
      </c>
      <c r="D47" s="19">
        <v>25</v>
      </c>
      <c r="E47" s="20"/>
      <c r="F47" s="20">
        <f t="shared" si="2"/>
        <v>0</v>
      </c>
    </row>
    <row r="48" spans="1:6" s="5" customFormat="1" ht="15">
      <c r="A48" s="17">
        <v>13004</v>
      </c>
      <c r="B48" s="18" t="s">
        <v>54</v>
      </c>
      <c r="C48" s="19" t="s">
        <v>16</v>
      </c>
      <c r="D48" s="19">
        <v>60</v>
      </c>
      <c r="E48" s="20"/>
      <c r="F48" s="20">
        <f t="shared" si="2"/>
        <v>0</v>
      </c>
    </row>
    <row r="49" spans="1:6" s="5" customFormat="1" ht="15">
      <c r="A49" s="17">
        <v>13005</v>
      </c>
      <c r="B49" s="18" t="s">
        <v>55</v>
      </c>
      <c r="C49" s="19" t="s">
        <v>16</v>
      </c>
      <c r="D49" s="19">
        <v>120</v>
      </c>
      <c r="E49" s="20"/>
      <c r="F49" s="20">
        <f t="shared" si="2"/>
        <v>0</v>
      </c>
    </row>
    <row r="50" spans="1:6" s="5" customFormat="1" ht="15">
      <c r="A50" s="17">
        <v>13006</v>
      </c>
      <c r="B50" s="18" t="s">
        <v>56</v>
      </c>
      <c r="C50" s="19" t="s">
        <v>16</v>
      </c>
      <c r="D50" s="19">
        <v>100</v>
      </c>
      <c r="E50" s="20"/>
      <c r="F50" s="20">
        <f t="shared" si="2"/>
        <v>0</v>
      </c>
    </row>
    <row r="51" spans="1:6" s="5" customFormat="1" ht="15">
      <c r="A51" s="17">
        <v>13007</v>
      </c>
      <c r="B51" s="18" t="s">
        <v>57</v>
      </c>
      <c r="C51" s="19" t="s">
        <v>16</v>
      </c>
      <c r="D51" s="19">
        <v>23</v>
      </c>
      <c r="E51" s="20"/>
      <c r="F51" s="20">
        <f t="shared" si="2"/>
        <v>0</v>
      </c>
    </row>
    <row r="52" spans="1:6" s="5" customFormat="1" ht="15">
      <c r="A52" s="17">
        <v>13008</v>
      </c>
      <c r="B52" s="18" t="s">
        <v>58</v>
      </c>
      <c r="C52" s="19" t="s">
        <v>16</v>
      </c>
      <c r="D52" s="19">
        <v>110</v>
      </c>
      <c r="E52" s="20"/>
      <c r="F52" s="20">
        <f t="shared" si="2"/>
        <v>0</v>
      </c>
    </row>
    <row r="53" spans="1:6" s="5" customFormat="1" ht="15">
      <c r="A53" s="17">
        <v>13009</v>
      </c>
      <c r="B53" s="18" t="s">
        <v>59</v>
      </c>
      <c r="C53" s="19" t="s">
        <v>16</v>
      </c>
      <c r="D53" s="19">
        <v>50</v>
      </c>
      <c r="E53" s="20"/>
      <c r="F53" s="20">
        <f t="shared" si="2"/>
        <v>0</v>
      </c>
    </row>
    <row r="54" spans="1:6" s="5" customFormat="1" ht="15">
      <c r="A54" s="17">
        <v>13010</v>
      </c>
      <c r="B54" s="18" t="s">
        <v>60</v>
      </c>
      <c r="C54" s="19" t="s">
        <v>16</v>
      </c>
      <c r="D54" s="19">
        <v>35</v>
      </c>
      <c r="E54" s="20"/>
      <c r="F54" s="20">
        <f t="shared" si="2"/>
        <v>0</v>
      </c>
    </row>
    <row r="55" spans="1:6" s="5" customFormat="1" ht="15">
      <c r="A55" s="17">
        <v>13011</v>
      </c>
      <c r="B55" s="18" t="s">
        <v>61</v>
      </c>
      <c r="C55" s="19" t="s">
        <v>16</v>
      </c>
      <c r="D55" s="19">
        <v>110</v>
      </c>
      <c r="E55" s="20"/>
      <c r="F55" s="20">
        <f t="shared" si="2"/>
        <v>0</v>
      </c>
    </row>
    <row r="56" spans="1:6" s="5" customFormat="1" ht="15">
      <c r="A56" s="17">
        <v>13012</v>
      </c>
      <c r="B56" s="18" t="s">
        <v>62</v>
      </c>
      <c r="C56" s="19" t="s">
        <v>16</v>
      </c>
      <c r="D56" s="19">
        <v>380</v>
      </c>
      <c r="E56" s="20"/>
      <c r="F56" s="20">
        <f t="shared" si="2"/>
        <v>0</v>
      </c>
    </row>
    <row r="57" spans="1:6" s="5" customFormat="1" ht="15">
      <c r="A57" s="17">
        <v>13013</v>
      </c>
      <c r="B57" s="18" t="s">
        <v>63</v>
      </c>
      <c r="C57" s="19" t="s">
        <v>16</v>
      </c>
      <c r="D57" s="19">
        <v>35</v>
      </c>
      <c r="E57" s="20"/>
      <c r="F57" s="20">
        <f t="shared" si="2"/>
        <v>0</v>
      </c>
    </row>
    <row r="58" spans="1:6" s="5" customFormat="1" ht="15">
      <c r="A58" s="17">
        <v>13014</v>
      </c>
      <c r="B58" s="18" t="s">
        <v>64</v>
      </c>
      <c r="C58" s="19" t="s">
        <v>16</v>
      </c>
      <c r="D58" s="19">
        <v>200</v>
      </c>
      <c r="E58" s="20"/>
      <c r="F58" s="20">
        <f t="shared" si="2"/>
        <v>0</v>
      </c>
    </row>
    <row r="59" spans="1:6" s="5" customFormat="1" ht="30">
      <c r="A59" s="17">
        <v>13015</v>
      </c>
      <c r="B59" s="18" t="s">
        <v>65</v>
      </c>
      <c r="C59" s="19" t="s">
        <v>16</v>
      </c>
      <c r="D59" s="19">
        <v>650</v>
      </c>
      <c r="E59" s="20"/>
      <c r="F59" s="20">
        <f t="shared" si="2"/>
        <v>0</v>
      </c>
    </row>
    <row r="60" spans="1:6" s="5" customFormat="1" ht="30">
      <c r="A60" s="17">
        <v>13016</v>
      </c>
      <c r="B60" s="18" t="s">
        <v>66</v>
      </c>
      <c r="C60" s="19" t="s">
        <v>16</v>
      </c>
      <c r="D60" s="19">
        <v>620</v>
      </c>
      <c r="E60" s="20"/>
      <c r="F60" s="20">
        <f t="shared" si="2"/>
        <v>0</v>
      </c>
    </row>
    <row r="61" spans="1:6" s="5" customFormat="1" ht="30">
      <c r="A61" s="17">
        <v>13017</v>
      </c>
      <c r="B61" s="18" t="s">
        <v>67</v>
      </c>
      <c r="C61" s="19" t="s">
        <v>16</v>
      </c>
      <c r="D61" s="19">
        <v>25</v>
      </c>
      <c r="E61" s="20"/>
      <c r="F61" s="20">
        <f t="shared" si="2"/>
        <v>0</v>
      </c>
    </row>
    <row r="62" spans="1:6" s="5" customFormat="1" ht="30">
      <c r="A62" s="17">
        <v>13018</v>
      </c>
      <c r="B62" s="18" t="s">
        <v>68</v>
      </c>
      <c r="C62" s="19" t="s">
        <v>16</v>
      </c>
      <c r="D62" s="19">
        <v>60</v>
      </c>
      <c r="E62" s="20"/>
      <c r="F62" s="20">
        <f t="shared" si="2"/>
        <v>0</v>
      </c>
    </row>
    <row r="63" spans="1:6" s="5" customFormat="1" ht="30">
      <c r="A63" s="17">
        <v>13019</v>
      </c>
      <c r="B63" s="18" t="s">
        <v>69</v>
      </c>
      <c r="C63" s="19" t="s">
        <v>16</v>
      </c>
      <c r="D63" s="19">
        <v>120</v>
      </c>
      <c r="E63" s="20"/>
      <c r="F63" s="20">
        <f t="shared" si="2"/>
        <v>0</v>
      </c>
    </row>
    <row r="64" spans="1:6" s="5" customFormat="1" ht="30">
      <c r="A64" s="17">
        <v>13020</v>
      </c>
      <c r="B64" s="18" t="s">
        <v>70</v>
      </c>
      <c r="C64" s="19" t="s">
        <v>71</v>
      </c>
      <c r="D64" s="19">
        <v>2</v>
      </c>
      <c r="E64" s="20"/>
      <c r="F64" s="20">
        <f t="shared" si="2"/>
        <v>0</v>
      </c>
    </row>
    <row r="65" spans="1:6" s="5" customFormat="1" ht="60">
      <c r="A65" s="17">
        <v>13021</v>
      </c>
      <c r="B65" s="18" t="s">
        <v>72</v>
      </c>
      <c r="C65" s="19" t="s">
        <v>71</v>
      </c>
      <c r="D65" s="19">
        <v>1</v>
      </c>
      <c r="E65" s="20"/>
      <c r="F65" s="20">
        <f t="shared" si="2"/>
        <v>0</v>
      </c>
    </row>
    <row r="66" spans="1:6" s="5" customFormat="1" ht="60">
      <c r="A66" s="17">
        <v>13022</v>
      </c>
      <c r="B66" s="18" t="s">
        <v>73</v>
      </c>
      <c r="C66" s="19" t="s">
        <v>71</v>
      </c>
      <c r="D66" s="19">
        <v>2</v>
      </c>
      <c r="E66" s="20"/>
      <c r="F66" s="20">
        <f t="shared" si="2"/>
        <v>0</v>
      </c>
    </row>
    <row r="67" spans="1:6" s="5" customFormat="1" ht="30">
      <c r="A67" s="17">
        <v>13023</v>
      </c>
      <c r="B67" s="18" t="s">
        <v>74</v>
      </c>
      <c r="C67" s="19" t="s">
        <v>16</v>
      </c>
      <c r="D67" s="19">
        <v>100</v>
      </c>
      <c r="E67" s="20"/>
      <c r="F67" s="20">
        <f t="shared" si="2"/>
        <v>0</v>
      </c>
    </row>
    <row r="68" spans="1:6" s="5" customFormat="1" ht="30">
      <c r="A68" s="17">
        <v>13024</v>
      </c>
      <c r="B68" s="18" t="s">
        <v>75</v>
      </c>
      <c r="C68" s="19" t="s">
        <v>16</v>
      </c>
      <c r="D68" s="19">
        <v>23</v>
      </c>
      <c r="E68" s="20"/>
      <c r="F68" s="20">
        <f t="shared" si="2"/>
        <v>0</v>
      </c>
    </row>
    <row r="69" spans="1:6" s="5" customFormat="1" ht="30">
      <c r="A69" s="17">
        <v>13025</v>
      </c>
      <c r="B69" s="18" t="s">
        <v>76</v>
      </c>
      <c r="C69" s="19" t="s">
        <v>16</v>
      </c>
      <c r="D69" s="19">
        <v>110</v>
      </c>
      <c r="E69" s="20"/>
      <c r="F69" s="20">
        <f t="shared" si="2"/>
        <v>0</v>
      </c>
    </row>
    <row r="70" spans="1:6" s="5" customFormat="1" ht="30">
      <c r="A70" s="17">
        <v>13026</v>
      </c>
      <c r="B70" s="18" t="s">
        <v>77</v>
      </c>
      <c r="C70" s="19" t="s">
        <v>16</v>
      </c>
      <c r="D70" s="19">
        <v>50</v>
      </c>
      <c r="E70" s="20"/>
      <c r="F70" s="20">
        <f t="shared" si="2"/>
        <v>0</v>
      </c>
    </row>
    <row r="71" spans="1:6" s="5" customFormat="1" ht="30">
      <c r="A71" s="17">
        <v>13027</v>
      </c>
      <c r="B71" s="18" t="s">
        <v>78</v>
      </c>
      <c r="C71" s="19" t="s">
        <v>16</v>
      </c>
      <c r="D71" s="19">
        <v>35</v>
      </c>
      <c r="E71" s="20"/>
      <c r="F71" s="20">
        <f t="shared" si="2"/>
        <v>0</v>
      </c>
    </row>
    <row r="72" spans="1:6" s="5" customFormat="1" ht="30">
      <c r="A72" s="17">
        <v>13028</v>
      </c>
      <c r="B72" s="18" t="s">
        <v>79</v>
      </c>
      <c r="C72" s="19" t="s">
        <v>16</v>
      </c>
      <c r="D72" s="19">
        <v>110</v>
      </c>
      <c r="E72" s="20"/>
      <c r="F72" s="20">
        <f t="shared" si="2"/>
        <v>0</v>
      </c>
    </row>
    <row r="73" spans="1:6" s="5" customFormat="1" ht="30">
      <c r="A73" s="17">
        <v>13029</v>
      </c>
      <c r="B73" s="18" t="s">
        <v>80</v>
      </c>
      <c r="C73" s="19" t="s">
        <v>16</v>
      </c>
      <c r="D73" s="19">
        <v>380</v>
      </c>
      <c r="E73" s="20"/>
      <c r="F73" s="20">
        <f t="shared" si="2"/>
        <v>0</v>
      </c>
    </row>
    <row r="74" spans="1:6" s="5" customFormat="1" ht="30">
      <c r="A74" s="17">
        <v>13030</v>
      </c>
      <c r="B74" s="18" t="s">
        <v>81</v>
      </c>
      <c r="C74" s="19" t="s">
        <v>16</v>
      </c>
      <c r="D74" s="19">
        <v>35</v>
      </c>
      <c r="E74" s="20"/>
      <c r="F74" s="20">
        <f t="shared" si="2"/>
        <v>0</v>
      </c>
    </row>
    <row r="75" spans="1:6" s="5" customFormat="1" ht="30">
      <c r="A75" s="17">
        <v>13031</v>
      </c>
      <c r="B75" s="18" t="s">
        <v>82</v>
      </c>
      <c r="C75" s="19" t="s">
        <v>16</v>
      </c>
      <c r="D75" s="19">
        <v>200</v>
      </c>
      <c r="E75" s="20"/>
      <c r="F75" s="20">
        <f t="shared" si="2"/>
        <v>0</v>
      </c>
    </row>
    <row r="76" spans="1:6" s="4" customFormat="1" ht="15">
      <c r="A76" s="13" t="s">
        <v>83</v>
      </c>
      <c r="B76" s="14"/>
      <c r="C76" s="15"/>
      <c r="D76" s="15"/>
      <c r="E76" s="16"/>
      <c r="F76" s="16"/>
    </row>
    <row r="77" spans="1:6" s="5" customFormat="1" ht="30">
      <c r="A77" s="17">
        <v>14001</v>
      </c>
      <c r="B77" s="18" t="s">
        <v>84</v>
      </c>
      <c r="C77" s="19" t="s">
        <v>10</v>
      </c>
      <c r="D77" s="19">
        <v>2</v>
      </c>
      <c r="E77" s="20"/>
      <c r="F77" s="20">
        <f aca="true" t="shared" si="3" ref="F77:F110">E77*D77</f>
        <v>0</v>
      </c>
    </row>
    <row r="78" spans="1:6" s="5" customFormat="1" ht="30">
      <c r="A78" s="17">
        <v>14002</v>
      </c>
      <c r="B78" s="18" t="s">
        <v>85</v>
      </c>
      <c r="C78" s="19" t="s">
        <v>10</v>
      </c>
      <c r="D78" s="19">
        <v>2</v>
      </c>
      <c r="E78" s="20"/>
      <c r="F78" s="20">
        <f t="shared" si="3"/>
        <v>0</v>
      </c>
    </row>
    <row r="79" spans="1:6" s="5" customFormat="1" ht="30">
      <c r="A79" s="17">
        <v>14003</v>
      </c>
      <c r="B79" s="18" t="s">
        <v>86</v>
      </c>
      <c r="C79" s="19" t="s">
        <v>10</v>
      </c>
      <c r="D79" s="19">
        <v>2</v>
      </c>
      <c r="E79" s="20"/>
      <c r="F79" s="20">
        <f t="shared" si="3"/>
        <v>0</v>
      </c>
    </row>
    <row r="80" spans="1:6" s="5" customFormat="1" ht="45">
      <c r="A80" s="17">
        <v>14004</v>
      </c>
      <c r="B80" s="18" t="s">
        <v>87</v>
      </c>
      <c r="C80" s="19" t="s">
        <v>10</v>
      </c>
      <c r="D80" s="19">
        <v>34</v>
      </c>
      <c r="E80" s="20"/>
      <c r="F80" s="20">
        <f t="shared" si="3"/>
        <v>0</v>
      </c>
    </row>
    <row r="81" spans="1:6" s="5" customFormat="1" ht="30">
      <c r="A81" s="17">
        <v>14005</v>
      </c>
      <c r="B81" s="18" t="s">
        <v>88</v>
      </c>
      <c r="C81" s="19" t="s">
        <v>10</v>
      </c>
      <c r="D81" s="19">
        <v>1</v>
      </c>
      <c r="E81" s="20"/>
      <c r="F81" s="20">
        <f t="shared" si="3"/>
        <v>0</v>
      </c>
    </row>
    <row r="82" spans="1:6" s="5" customFormat="1" ht="45">
      <c r="A82" s="17">
        <v>14006</v>
      </c>
      <c r="B82" s="18" t="s">
        <v>89</v>
      </c>
      <c r="C82" s="19" t="s">
        <v>10</v>
      </c>
      <c r="D82" s="19">
        <v>1</v>
      </c>
      <c r="E82" s="20"/>
      <c r="F82" s="20">
        <f t="shared" si="3"/>
        <v>0</v>
      </c>
    </row>
    <row r="83" spans="1:6" s="5" customFormat="1" ht="30">
      <c r="A83" s="17">
        <v>14007</v>
      </c>
      <c r="B83" s="18" t="s">
        <v>90</v>
      </c>
      <c r="C83" s="19" t="s">
        <v>10</v>
      </c>
      <c r="D83" s="19">
        <v>2</v>
      </c>
      <c r="E83" s="20"/>
      <c r="F83" s="20">
        <f t="shared" si="3"/>
        <v>0</v>
      </c>
    </row>
    <row r="84" spans="1:6" s="5" customFormat="1" ht="30">
      <c r="A84" s="17">
        <v>14008</v>
      </c>
      <c r="B84" s="18" t="s">
        <v>91</v>
      </c>
      <c r="C84" s="19" t="s">
        <v>10</v>
      </c>
      <c r="D84" s="19">
        <v>14</v>
      </c>
      <c r="E84" s="20"/>
      <c r="F84" s="20">
        <f t="shared" si="3"/>
        <v>0</v>
      </c>
    </row>
    <row r="85" spans="1:6" s="5" customFormat="1" ht="45">
      <c r="A85" s="17">
        <v>14009</v>
      </c>
      <c r="B85" s="18" t="s">
        <v>92</v>
      </c>
      <c r="C85" s="19" t="s">
        <v>10</v>
      </c>
      <c r="D85" s="19">
        <v>14</v>
      </c>
      <c r="E85" s="20"/>
      <c r="F85" s="20">
        <f t="shared" si="3"/>
        <v>0</v>
      </c>
    </row>
    <row r="86" spans="1:6" s="5" customFormat="1" ht="30">
      <c r="A86" s="17">
        <v>14010</v>
      </c>
      <c r="B86" s="18" t="s">
        <v>93</v>
      </c>
      <c r="C86" s="19" t="s">
        <v>10</v>
      </c>
      <c r="D86" s="19">
        <v>7</v>
      </c>
      <c r="E86" s="20"/>
      <c r="F86" s="20">
        <f t="shared" si="3"/>
        <v>0</v>
      </c>
    </row>
    <row r="87" spans="1:6" s="5" customFormat="1" ht="45">
      <c r="A87" s="17">
        <v>14011</v>
      </c>
      <c r="B87" s="18" t="s">
        <v>94</v>
      </c>
      <c r="C87" s="19" t="s">
        <v>10</v>
      </c>
      <c r="D87" s="19">
        <v>7</v>
      </c>
      <c r="E87" s="20"/>
      <c r="F87" s="20">
        <f t="shared" si="3"/>
        <v>0</v>
      </c>
    </row>
    <row r="88" spans="1:6" s="5" customFormat="1" ht="30">
      <c r="A88" s="17">
        <v>14012</v>
      </c>
      <c r="B88" s="18" t="s">
        <v>95</v>
      </c>
      <c r="C88" s="19" t="s">
        <v>10</v>
      </c>
      <c r="D88" s="19">
        <v>12</v>
      </c>
      <c r="E88" s="20"/>
      <c r="F88" s="20">
        <f t="shared" si="3"/>
        <v>0</v>
      </c>
    </row>
    <row r="89" spans="1:6" s="5" customFormat="1" ht="30">
      <c r="A89" s="17">
        <v>14013</v>
      </c>
      <c r="B89" s="18" t="s">
        <v>96</v>
      </c>
      <c r="C89" s="19" t="s">
        <v>10</v>
      </c>
      <c r="D89" s="19">
        <v>1</v>
      </c>
      <c r="E89" s="20"/>
      <c r="F89" s="20">
        <f t="shared" si="3"/>
        <v>0</v>
      </c>
    </row>
    <row r="90" spans="1:6" s="5" customFormat="1" ht="45">
      <c r="A90" s="17">
        <v>14014</v>
      </c>
      <c r="B90" s="18" t="s">
        <v>97</v>
      </c>
      <c r="C90" s="19" t="s">
        <v>10</v>
      </c>
      <c r="D90" s="19">
        <v>9</v>
      </c>
      <c r="E90" s="20"/>
      <c r="F90" s="20">
        <f t="shared" si="3"/>
        <v>0</v>
      </c>
    </row>
    <row r="91" spans="1:6" s="5" customFormat="1" ht="60">
      <c r="A91" s="17">
        <v>14015</v>
      </c>
      <c r="B91" s="18" t="s">
        <v>98</v>
      </c>
      <c r="C91" s="19" t="s">
        <v>10</v>
      </c>
      <c r="D91" s="19">
        <v>2</v>
      </c>
      <c r="E91" s="20"/>
      <c r="F91" s="20">
        <f t="shared" si="3"/>
        <v>0</v>
      </c>
    </row>
    <row r="92" spans="1:6" s="5" customFormat="1" ht="45">
      <c r="A92" s="17">
        <v>14016</v>
      </c>
      <c r="B92" s="18" t="s">
        <v>99</v>
      </c>
      <c r="C92" s="19" t="s">
        <v>10</v>
      </c>
      <c r="D92" s="19">
        <v>4</v>
      </c>
      <c r="E92" s="20"/>
      <c r="F92" s="20">
        <f t="shared" si="3"/>
        <v>0</v>
      </c>
    </row>
    <row r="93" spans="1:6" s="5" customFormat="1" ht="60">
      <c r="A93" s="17">
        <v>14017</v>
      </c>
      <c r="B93" s="18" t="s">
        <v>100</v>
      </c>
      <c r="C93" s="19" t="s">
        <v>10</v>
      </c>
      <c r="D93" s="19">
        <v>14</v>
      </c>
      <c r="E93" s="20"/>
      <c r="F93" s="20">
        <f t="shared" si="3"/>
        <v>0</v>
      </c>
    </row>
    <row r="94" spans="1:6" s="5" customFormat="1" ht="60">
      <c r="A94" s="17">
        <v>14018</v>
      </c>
      <c r="B94" s="18" t="s">
        <v>101</v>
      </c>
      <c r="C94" s="19" t="s">
        <v>10</v>
      </c>
      <c r="D94" s="19">
        <v>3</v>
      </c>
      <c r="E94" s="20"/>
      <c r="F94" s="20">
        <f t="shared" si="3"/>
        <v>0</v>
      </c>
    </row>
    <row r="95" spans="1:6" s="5" customFormat="1" ht="45">
      <c r="A95" s="17">
        <v>14019</v>
      </c>
      <c r="B95" s="18" t="s">
        <v>102</v>
      </c>
      <c r="C95" s="19" t="s">
        <v>10</v>
      </c>
      <c r="D95" s="19">
        <v>2</v>
      </c>
      <c r="E95" s="20"/>
      <c r="F95" s="20">
        <f t="shared" si="3"/>
        <v>0</v>
      </c>
    </row>
    <row r="96" spans="1:6" s="5" customFormat="1" ht="30">
      <c r="A96" s="17">
        <v>14020</v>
      </c>
      <c r="B96" s="18" t="s">
        <v>103</v>
      </c>
      <c r="C96" s="19" t="s">
        <v>10</v>
      </c>
      <c r="D96" s="19">
        <v>12</v>
      </c>
      <c r="E96" s="20"/>
      <c r="F96" s="20">
        <f t="shared" si="3"/>
        <v>0</v>
      </c>
    </row>
    <row r="97" spans="1:6" s="5" customFormat="1" ht="30">
      <c r="A97" s="17">
        <v>14021</v>
      </c>
      <c r="B97" s="18" t="s">
        <v>104</v>
      </c>
      <c r="C97" s="19" t="s">
        <v>10</v>
      </c>
      <c r="D97" s="19">
        <v>2</v>
      </c>
      <c r="E97" s="20"/>
      <c r="F97" s="20">
        <f t="shared" si="3"/>
        <v>0</v>
      </c>
    </row>
    <row r="98" spans="1:6" s="5" customFormat="1" ht="30">
      <c r="A98" s="17">
        <v>14022</v>
      </c>
      <c r="B98" s="18" t="s">
        <v>105</v>
      </c>
      <c r="C98" s="19" t="s">
        <v>10</v>
      </c>
      <c r="D98" s="19">
        <v>2</v>
      </c>
      <c r="E98" s="20"/>
      <c r="F98" s="20">
        <f t="shared" si="3"/>
        <v>0</v>
      </c>
    </row>
    <row r="99" spans="1:6" s="5" customFormat="1" ht="30">
      <c r="A99" s="17">
        <v>14023</v>
      </c>
      <c r="B99" s="18" t="s">
        <v>106</v>
      </c>
      <c r="C99" s="19" t="s">
        <v>10</v>
      </c>
      <c r="D99" s="19">
        <v>2</v>
      </c>
      <c r="E99" s="20"/>
      <c r="F99" s="20">
        <f t="shared" si="3"/>
        <v>0</v>
      </c>
    </row>
    <row r="100" spans="1:6" s="5" customFormat="1" ht="30">
      <c r="A100" s="17">
        <v>14024</v>
      </c>
      <c r="B100" s="18" t="s">
        <v>107</v>
      </c>
      <c r="C100" s="19" t="s">
        <v>10</v>
      </c>
      <c r="D100" s="19">
        <v>25</v>
      </c>
      <c r="E100" s="20"/>
      <c r="F100" s="20">
        <f t="shared" si="3"/>
        <v>0</v>
      </c>
    </row>
    <row r="101" spans="1:6" s="5" customFormat="1" ht="30">
      <c r="A101" s="17">
        <v>14025</v>
      </c>
      <c r="B101" s="18" t="s">
        <v>108</v>
      </c>
      <c r="C101" s="19" t="s">
        <v>10</v>
      </c>
      <c r="D101" s="19">
        <v>45</v>
      </c>
      <c r="E101" s="20"/>
      <c r="F101" s="20">
        <f t="shared" si="3"/>
        <v>0</v>
      </c>
    </row>
    <row r="102" spans="1:6" s="5" customFormat="1" ht="30">
      <c r="A102" s="17">
        <v>14026</v>
      </c>
      <c r="B102" s="18" t="s">
        <v>109</v>
      </c>
      <c r="C102" s="19" t="s">
        <v>10</v>
      </c>
      <c r="D102" s="19">
        <v>1</v>
      </c>
      <c r="E102" s="20"/>
      <c r="F102" s="20">
        <f t="shared" si="3"/>
        <v>0</v>
      </c>
    </row>
    <row r="103" spans="1:6" s="5" customFormat="1" ht="30">
      <c r="A103" s="17">
        <v>14027</v>
      </c>
      <c r="B103" s="18" t="s">
        <v>110</v>
      </c>
      <c r="C103" s="19" t="s">
        <v>10</v>
      </c>
      <c r="D103" s="19">
        <v>1</v>
      </c>
      <c r="E103" s="20"/>
      <c r="F103" s="20">
        <f t="shared" si="3"/>
        <v>0</v>
      </c>
    </row>
    <row r="104" spans="1:6" s="5" customFormat="1" ht="30">
      <c r="A104" s="17">
        <v>14028</v>
      </c>
      <c r="B104" s="18" t="s">
        <v>111</v>
      </c>
      <c r="C104" s="19" t="s">
        <v>10</v>
      </c>
      <c r="D104" s="19">
        <v>1</v>
      </c>
      <c r="E104" s="20"/>
      <c r="F104" s="20">
        <f t="shared" si="3"/>
        <v>0</v>
      </c>
    </row>
    <row r="105" spans="1:6" s="5" customFormat="1" ht="30">
      <c r="A105" s="17">
        <v>14029</v>
      </c>
      <c r="B105" s="18" t="s">
        <v>112</v>
      </c>
      <c r="C105" s="19" t="s">
        <v>10</v>
      </c>
      <c r="D105" s="19">
        <v>2</v>
      </c>
      <c r="E105" s="20"/>
      <c r="F105" s="20">
        <f t="shared" si="3"/>
        <v>0</v>
      </c>
    </row>
    <row r="106" spans="1:6" s="5" customFormat="1" ht="30">
      <c r="A106" s="17">
        <v>14030</v>
      </c>
      <c r="B106" s="18" t="s">
        <v>113</v>
      </c>
      <c r="C106" s="19" t="s">
        <v>10</v>
      </c>
      <c r="D106" s="19">
        <v>4</v>
      </c>
      <c r="E106" s="20"/>
      <c r="F106" s="20">
        <f t="shared" si="3"/>
        <v>0</v>
      </c>
    </row>
    <row r="107" spans="1:6" s="5" customFormat="1" ht="30">
      <c r="A107" s="17">
        <v>14031</v>
      </c>
      <c r="B107" s="18" t="s">
        <v>114</v>
      </c>
      <c r="C107" s="19" t="s">
        <v>10</v>
      </c>
      <c r="D107" s="19">
        <v>14</v>
      </c>
      <c r="E107" s="20"/>
      <c r="F107" s="20">
        <f t="shared" si="3"/>
        <v>0</v>
      </c>
    </row>
    <row r="108" spans="1:6" s="5" customFormat="1" ht="30">
      <c r="A108" s="17">
        <v>14032</v>
      </c>
      <c r="B108" s="18" t="s">
        <v>115</v>
      </c>
      <c r="C108" s="19" t="s">
        <v>10</v>
      </c>
      <c r="D108" s="19">
        <v>3</v>
      </c>
      <c r="E108" s="20"/>
      <c r="F108" s="20">
        <f t="shared" si="3"/>
        <v>0</v>
      </c>
    </row>
    <row r="109" spans="1:6" s="5" customFormat="1" ht="30">
      <c r="A109" s="17">
        <v>14033</v>
      </c>
      <c r="B109" s="18" t="s">
        <v>116</v>
      </c>
      <c r="C109" s="19" t="s">
        <v>10</v>
      </c>
      <c r="D109" s="19">
        <v>2</v>
      </c>
      <c r="E109" s="20"/>
      <c r="F109" s="20">
        <f t="shared" si="3"/>
        <v>0</v>
      </c>
    </row>
    <row r="110" spans="1:6" s="5" customFormat="1" ht="30">
      <c r="A110" s="17">
        <v>14034</v>
      </c>
      <c r="B110" s="18" t="s">
        <v>117</v>
      </c>
      <c r="C110" s="19" t="s">
        <v>10</v>
      </c>
      <c r="D110" s="19">
        <v>12</v>
      </c>
      <c r="E110" s="20"/>
      <c r="F110" s="20">
        <f t="shared" si="3"/>
        <v>0</v>
      </c>
    </row>
    <row r="111" spans="1:6" s="4" customFormat="1" ht="15">
      <c r="A111" s="13" t="s">
        <v>118</v>
      </c>
      <c r="B111" s="14"/>
      <c r="C111" s="15"/>
      <c r="D111" s="15"/>
      <c r="E111" s="16"/>
      <c r="F111" s="16"/>
    </row>
    <row r="112" spans="1:6" s="5" customFormat="1" ht="30">
      <c r="A112" s="17">
        <v>15001</v>
      </c>
      <c r="B112" s="18" t="s">
        <v>119</v>
      </c>
      <c r="C112" s="19" t="s">
        <v>10</v>
      </c>
      <c r="D112" s="19">
        <v>8</v>
      </c>
      <c r="E112" s="20"/>
      <c r="F112" s="20">
        <f aca="true" t="shared" si="4" ref="F112:F122">E112*D112</f>
        <v>0</v>
      </c>
    </row>
    <row r="113" spans="1:6" s="5" customFormat="1" ht="30">
      <c r="A113" s="17">
        <v>15002</v>
      </c>
      <c r="B113" s="18" t="s">
        <v>120</v>
      </c>
      <c r="C113" s="19" t="s">
        <v>10</v>
      </c>
      <c r="D113" s="19">
        <v>1</v>
      </c>
      <c r="E113" s="20"/>
      <c r="F113" s="20">
        <f t="shared" si="4"/>
        <v>0</v>
      </c>
    </row>
    <row r="114" spans="1:6" s="5" customFormat="1" ht="30">
      <c r="A114" s="17">
        <v>15003</v>
      </c>
      <c r="B114" s="18" t="s">
        <v>121</v>
      </c>
      <c r="C114" s="19" t="s">
        <v>10</v>
      </c>
      <c r="D114" s="19">
        <v>21</v>
      </c>
      <c r="E114" s="20"/>
      <c r="F114" s="20">
        <f t="shared" si="4"/>
        <v>0</v>
      </c>
    </row>
    <row r="115" spans="1:6" s="5" customFormat="1" ht="30">
      <c r="A115" s="17">
        <v>15004</v>
      </c>
      <c r="B115" s="18" t="s">
        <v>122</v>
      </c>
      <c r="C115" s="19" t="s">
        <v>10</v>
      </c>
      <c r="D115" s="19">
        <v>6</v>
      </c>
      <c r="E115" s="20"/>
      <c r="F115" s="20">
        <f t="shared" si="4"/>
        <v>0</v>
      </c>
    </row>
    <row r="116" spans="1:6" s="5" customFormat="1" ht="30">
      <c r="A116" s="17">
        <v>15005</v>
      </c>
      <c r="B116" s="18" t="s">
        <v>123</v>
      </c>
      <c r="C116" s="19" t="s">
        <v>10</v>
      </c>
      <c r="D116" s="19">
        <v>2</v>
      </c>
      <c r="E116" s="20"/>
      <c r="F116" s="20">
        <f t="shared" si="4"/>
        <v>0</v>
      </c>
    </row>
    <row r="117" spans="1:6" s="5" customFormat="1" ht="30">
      <c r="A117" s="17">
        <v>15006</v>
      </c>
      <c r="B117" s="18" t="s">
        <v>124</v>
      </c>
      <c r="C117" s="19" t="s">
        <v>10</v>
      </c>
      <c r="D117" s="19">
        <v>7</v>
      </c>
      <c r="E117" s="20"/>
      <c r="F117" s="20">
        <f t="shared" si="4"/>
        <v>0</v>
      </c>
    </row>
    <row r="118" spans="1:6" s="5" customFormat="1" ht="30">
      <c r="A118" s="17">
        <v>15007</v>
      </c>
      <c r="B118" s="18" t="s">
        <v>125</v>
      </c>
      <c r="C118" s="19" t="s">
        <v>10</v>
      </c>
      <c r="D118" s="19">
        <v>3</v>
      </c>
      <c r="E118" s="20"/>
      <c r="F118" s="20">
        <f t="shared" si="4"/>
        <v>0</v>
      </c>
    </row>
    <row r="119" spans="1:6" s="5" customFormat="1" ht="60">
      <c r="A119" s="17">
        <v>15008</v>
      </c>
      <c r="B119" s="18" t="s">
        <v>126</v>
      </c>
      <c r="C119" s="19" t="s">
        <v>10</v>
      </c>
      <c r="D119" s="19">
        <v>32</v>
      </c>
      <c r="E119" s="20"/>
      <c r="F119" s="20">
        <f t="shared" si="4"/>
        <v>0</v>
      </c>
    </row>
    <row r="120" spans="1:6" s="5" customFormat="1" ht="60">
      <c r="A120" s="17">
        <v>15009</v>
      </c>
      <c r="B120" s="18" t="s">
        <v>127</v>
      </c>
      <c r="C120" s="19" t="s">
        <v>10</v>
      </c>
      <c r="D120" s="19">
        <v>6</v>
      </c>
      <c r="E120" s="20"/>
      <c r="F120" s="20">
        <f t="shared" si="4"/>
        <v>0</v>
      </c>
    </row>
    <row r="121" spans="1:6" s="5" customFormat="1" ht="30">
      <c r="A121" s="17">
        <v>15010</v>
      </c>
      <c r="B121" s="18" t="s">
        <v>128</v>
      </c>
      <c r="C121" s="19" t="s">
        <v>10</v>
      </c>
      <c r="D121" s="19">
        <v>3</v>
      </c>
      <c r="E121" s="20"/>
      <c r="F121" s="20">
        <f t="shared" si="4"/>
        <v>0</v>
      </c>
    </row>
    <row r="122" spans="1:6" s="5" customFormat="1" ht="30">
      <c r="A122" s="17">
        <v>15011</v>
      </c>
      <c r="B122" s="18" t="s">
        <v>129</v>
      </c>
      <c r="C122" s="19" t="s">
        <v>10</v>
      </c>
      <c r="D122" s="19">
        <v>7</v>
      </c>
      <c r="E122" s="20"/>
      <c r="F122" s="20">
        <f t="shared" si="4"/>
        <v>0</v>
      </c>
    </row>
    <row r="123" spans="1:6" s="4" customFormat="1" ht="15">
      <c r="A123" s="13" t="s">
        <v>130</v>
      </c>
      <c r="B123" s="14"/>
      <c r="C123" s="15"/>
      <c r="D123" s="15"/>
      <c r="E123" s="16"/>
      <c r="F123" s="16"/>
    </row>
    <row r="124" spans="1:6" s="5" customFormat="1" ht="30">
      <c r="A124" s="17">
        <v>16001</v>
      </c>
      <c r="B124" s="18" t="s">
        <v>131</v>
      </c>
      <c r="C124" s="19" t="s">
        <v>71</v>
      </c>
      <c r="D124" s="19">
        <v>1</v>
      </c>
      <c r="E124" s="20"/>
      <c r="F124" s="20">
        <f aca="true" t="shared" si="5" ref="F124:F128">E124*D124</f>
        <v>0</v>
      </c>
    </row>
    <row r="125" spans="1:6" s="5" customFormat="1" ht="30">
      <c r="A125" s="17">
        <v>16002</v>
      </c>
      <c r="B125" s="18" t="s">
        <v>132</v>
      </c>
      <c r="C125" s="19" t="s">
        <v>71</v>
      </c>
      <c r="D125" s="19">
        <v>1</v>
      </c>
      <c r="E125" s="20"/>
      <c r="F125" s="20">
        <f t="shared" si="5"/>
        <v>0</v>
      </c>
    </row>
    <row r="126" spans="1:6" s="5" customFormat="1" ht="30">
      <c r="A126" s="17">
        <v>16003</v>
      </c>
      <c r="B126" s="18" t="s">
        <v>133</v>
      </c>
      <c r="C126" s="19" t="s">
        <v>71</v>
      </c>
      <c r="D126" s="19">
        <v>2</v>
      </c>
      <c r="E126" s="20"/>
      <c r="F126" s="20">
        <f t="shared" si="5"/>
        <v>0</v>
      </c>
    </row>
    <row r="127" spans="1:6" s="5" customFormat="1" ht="45">
      <c r="A127" s="17">
        <v>16004</v>
      </c>
      <c r="B127" s="18" t="s">
        <v>134</v>
      </c>
      <c r="C127" s="19" t="s">
        <v>71</v>
      </c>
      <c r="D127" s="19">
        <v>1</v>
      </c>
      <c r="E127" s="20"/>
      <c r="F127" s="20">
        <f t="shared" si="5"/>
        <v>0</v>
      </c>
    </row>
    <row r="128" spans="1:6" s="5" customFormat="1" ht="45">
      <c r="A128" s="17">
        <v>16005</v>
      </c>
      <c r="B128" s="18" t="s">
        <v>135</v>
      </c>
      <c r="C128" s="19" t="s">
        <v>71</v>
      </c>
      <c r="D128" s="19">
        <v>1</v>
      </c>
      <c r="E128" s="20"/>
      <c r="F128" s="20">
        <f t="shared" si="5"/>
        <v>0</v>
      </c>
    </row>
    <row r="129" spans="1:6" s="4" customFormat="1" ht="15">
      <c r="A129" s="13" t="s">
        <v>136</v>
      </c>
      <c r="B129" s="14"/>
      <c r="C129" s="15"/>
      <c r="D129" s="15"/>
      <c r="E129" s="16"/>
      <c r="F129" s="16"/>
    </row>
    <row r="130" spans="1:6" s="5" customFormat="1" ht="30">
      <c r="A130" s="17">
        <v>17001</v>
      </c>
      <c r="B130" s="18" t="s">
        <v>137</v>
      </c>
      <c r="C130" s="19" t="s">
        <v>16</v>
      </c>
      <c r="D130" s="19">
        <v>85</v>
      </c>
      <c r="E130" s="20"/>
      <c r="F130" s="20">
        <f aca="true" t="shared" si="6" ref="F130:F137">E130*D130</f>
        <v>0</v>
      </c>
    </row>
    <row r="131" spans="1:6" s="5" customFormat="1" ht="30">
      <c r="A131" s="17">
        <v>17002</v>
      </c>
      <c r="B131" s="18" t="s">
        <v>138</v>
      </c>
      <c r="C131" s="19" t="s">
        <v>16</v>
      </c>
      <c r="D131" s="19">
        <v>150</v>
      </c>
      <c r="E131" s="20"/>
      <c r="F131" s="20">
        <f t="shared" si="6"/>
        <v>0</v>
      </c>
    </row>
    <row r="132" spans="1:6" s="5" customFormat="1" ht="30">
      <c r="A132" s="17">
        <v>17003</v>
      </c>
      <c r="B132" s="18" t="s">
        <v>139</v>
      </c>
      <c r="C132" s="19" t="s">
        <v>16</v>
      </c>
      <c r="D132" s="19">
        <v>45</v>
      </c>
      <c r="E132" s="20"/>
      <c r="F132" s="20">
        <f t="shared" si="6"/>
        <v>0</v>
      </c>
    </row>
    <row r="133" spans="1:6" s="5" customFormat="1" ht="45">
      <c r="A133" s="17">
        <v>17004</v>
      </c>
      <c r="B133" s="18" t="s">
        <v>140</v>
      </c>
      <c r="C133" s="19" t="s">
        <v>10</v>
      </c>
      <c r="D133" s="19">
        <v>7</v>
      </c>
      <c r="E133" s="20"/>
      <c r="F133" s="20">
        <f t="shared" si="6"/>
        <v>0</v>
      </c>
    </row>
    <row r="134" spans="1:6" s="5" customFormat="1" ht="45">
      <c r="A134" s="17">
        <v>17005</v>
      </c>
      <c r="B134" s="18" t="s">
        <v>141</v>
      </c>
      <c r="C134" s="19" t="s">
        <v>10</v>
      </c>
      <c r="D134" s="19">
        <v>12</v>
      </c>
      <c r="E134" s="20"/>
      <c r="F134" s="20">
        <f t="shared" si="6"/>
        <v>0</v>
      </c>
    </row>
    <row r="135" spans="1:6" s="5" customFormat="1" ht="45">
      <c r="A135" s="17">
        <v>17006</v>
      </c>
      <c r="B135" s="18" t="s">
        <v>142</v>
      </c>
      <c r="C135" s="19" t="s">
        <v>10</v>
      </c>
      <c r="D135" s="19">
        <v>25</v>
      </c>
      <c r="E135" s="20"/>
      <c r="F135" s="20">
        <f t="shared" si="6"/>
        <v>0</v>
      </c>
    </row>
    <row r="136" spans="1:6" s="5" customFormat="1" ht="30">
      <c r="A136" s="17">
        <v>17007</v>
      </c>
      <c r="B136" s="18" t="s">
        <v>143</v>
      </c>
      <c r="C136" s="19" t="s">
        <v>10</v>
      </c>
      <c r="D136" s="19">
        <v>63</v>
      </c>
      <c r="E136" s="20"/>
      <c r="F136" s="20">
        <f t="shared" si="6"/>
        <v>0</v>
      </c>
    </row>
    <row r="137" spans="1:6" s="5" customFormat="1" ht="30">
      <c r="A137" s="17">
        <v>17008</v>
      </c>
      <c r="B137" s="18" t="s">
        <v>144</v>
      </c>
      <c r="C137" s="19" t="s">
        <v>10</v>
      </c>
      <c r="D137" s="19">
        <v>25</v>
      </c>
      <c r="E137" s="20"/>
      <c r="F137" s="20">
        <f t="shared" si="6"/>
        <v>0</v>
      </c>
    </row>
    <row r="138" spans="1:6" s="4" customFormat="1" ht="15">
      <c r="A138" s="13" t="s">
        <v>145</v>
      </c>
      <c r="B138" s="14"/>
      <c r="C138" s="15"/>
      <c r="D138" s="15"/>
      <c r="E138" s="16"/>
      <c r="F138" s="16"/>
    </row>
    <row r="139" spans="1:6" s="5" customFormat="1" ht="60">
      <c r="A139" s="17">
        <v>18001</v>
      </c>
      <c r="B139" s="18" t="s">
        <v>146</v>
      </c>
      <c r="C139" s="19" t="s">
        <v>10</v>
      </c>
      <c r="D139" s="19">
        <v>8</v>
      </c>
      <c r="E139" s="20"/>
      <c r="F139" s="20">
        <f aca="true" t="shared" si="7" ref="F139:F148">E139*D139</f>
        <v>0</v>
      </c>
    </row>
    <row r="140" spans="1:6" s="5" customFormat="1" ht="30">
      <c r="A140" s="17">
        <v>18002</v>
      </c>
      <c r="B140" s="18" t="s">
        <v>147</v>
      </c>
      <c r="C140" s="19" t="s">
        <v>148</v>
      </c>
      <c r="D140" s="19">
        <v>18</v>
      </c>
      <c r="E140" s="20"/>
      <c r="F140" s="20">
        <f t="shared" si="7"/>
        <v>0</v>
      </c>
    </row>
    <row r="141" spans="1:6" s="5" customFormat="1" ht="15">
      <c r="A141" s="17">
        <v>18003</v>
      </c>
      <c r="B141" s="18" t="s">
        <v>149</v>
      </c>
      <c r="C141" s="19" t="s">
        <v>71</v>
      </c>
      <c r="D141" s="19">
        <v>1</v>
      </c>
      <c r="E141" s="20"/>
      <c r="F141" s="20">
        <f t="shared" si="7"/>
        <v>0</v>
      </c>
    </row>
    <row r="142" spans="1:6" s="5" customFormat="1" ht="30">
      <c r="A142" s="17">
        <v>18004</v>
      </c>
      <c r="B142" s="18" t="s">
        <v>150</v>
      </c>
      <c r="C142" s="19" t="s">
        <v>148</v>
      </c>
      <c r="D142" s="19">
        <v>6</v>
      </c>
      <c r="E142" s="20"/>
      <c r="F142" s="20">
        <f t="shared" si="7"/>
        <v>0</v>
      </c>
    </row>
    <row r="143" spans="1:6" s="5" customFormat="1" ht="30">
      <c r="A143" s="17">
        <v>18005</v>
      </c>
      <c r="B143" s="18" t="s">
        <v>151</v>
      </c>
      <c r="C143" s="19" t="s">
        <v>148</v>
      </c>
      <c r="D143" s="19">
        <v>4</v>
      </c>
      <c r="E143" s="20"/>
      <c r="F143" s="20">
        <f t="shared" si="7"/>
        <v>0</v>
      </c>
    </row>
    <row r="144" spans="1:6" s="5" customFormat="1" ht="45">
      <c r="A144" s="17">
        <v>18006</v>
      </c>
      <c r="B144" s="18" t="s">
        <v>152</v>
      </c>
      <c r="C144" s="19" t="s">
        <v>71</v>
      </c>
      <c r="D144" s="19">
        <v>1</v>
      </c>
      <c r="E144" s="20"/>
      <c r="F144" s="20">
        <f t="shared" si="7"/>
        <v>0</v>
      </c>
    </row>
    <row r="145" spans="1:6" s="5" customFormat="1" ht="30">
      <c r="A145" s="17">
        <v>18007</v>
      </c>
      <c r="B145" s="18" t="s">
        <v>153</v>
      </c>
      <c r="C145" s="19" t="s">
        <v>71</v>
      </c>
      <c r="D145" s="19">
        <v>1</v>
      </c>
      <c r="E145" s="20"/>
      <c r="F145" s="20">
        <f t="shared" si="7"/>
        <v>0</v>
      </c>
    </row>
    <row r="146" spans="1:6" s="5" customFormat="1" ht="30">
      <c r="A146" s="17">
        <v>18008</v>
      </c>
      <c r="B146" s="18" t="s">
        <v>154</v>
      </c>
      <c r="C146" s="19" t="s">
        <v>155</v>
      </c>
      <c r="D146" s="19">
        <v>1</v>
      </c>
      <c r="E146" s="20"/>
      <c r="F146" s="20">
        <f t="shared" si="7"/>
        <v>0</v>
      </c>
    </row>
    <row r="147" spans="1:6" s="5" customFormat="1" ht="30">
      <c r="A147" s="17">
        <v>18009</v>
      </c>
      <c r="B147" s="18" t="s">
        <v>156</v>
      </c>
      <c r="C147" s="19" t="s">
        <v>71</v>
      </c>
      <c r="D147" s="19">
        <v>1</v>
      </c>
      <c r="E147" s="20"/>
      <c r="F147" s="20">
        <f t="shared" si="7"/>
        <v>0</v>
      </c>
    </row>
    <row r="148" spans="1:6" s="5" customFormat="1" ht="30">
      <c r="A148" s="17">
        <v>18010</v>
      </c>
      <c r="B148" s="18" t="s">
        <v>157</v>
      </c>
      <c r="C148" s="19" t="s">
        <v>71</v>
      </c>
      <c r="D148" s="19">
        <v>1</v>
      </c>
      <c r="E148" s="20"/>
      <c r="F148" s="20">
        <f t="shared" si="7"/>
        <v>0</v>
      </c>
    </row>
    <row r="149" spans="1:6" s="4" customFormat="1" ht="15">
      <c r="A149" s="13" t="s">
        <v>158</v>
      </c>
      <c r="B149" s="14"/>
      <c r="C149" s="15"/>
      <c r="D149" s="15"/>
      <c r="E149" s="16"/>
      <c r="F149" s="16"/>
    </row>
    <row r="150" spans="1:6" s="5" customFormat="1" ht="30">
      <c r="A150" s="17">
        <v>19001</v>
      </c>
      <c r="B150" s="18" t="s">
        <v>159</v>
      </c>
      <c r="C150" s="19" t="s">
        <v>160</v>
      </c>
      <c r="D150" s="19">
        <v>1</v>
      </c>
      <c r="E150" s="20"/>
      <c r="F150" s="20">
        <f aca="true" t="shared" si="8" ref="F150:F152">E150*D150</f>
        <v>0</v>
      </c>
    </row>
    <row r="151" spans="1:6" s="5" customFormat="1" ht="45">
      <c r="A151" s="17">
        <v>19002</v>
      </c>
      <c r="B151" s="18" t="s">
        <v>161</v>
      </c>
      <c r="C151" s="19" t="s">
        <v>71</v>
      </c>
      <c r="D151" s="19">
        <v>1</v>
      </c>
      <c r="E151" s="20"/>
      <c r="F151" s="20">
        <f t="shared" si="8"/>
        <v>0</v>
      </c>
    </row>
    <row r="152" spans="1:6" s="5" customFormat="1" ht="30">
      <c r="A152" s="17">
        <v>19003</v>
      </c>
      <c r="B152" s="18" t="s">
        <v>162</v>
      </c>
      <c r="C152" s="19" t="s">
        <v>71</v>
      </c>
      <c r="D152" s="19">
        <v>1</v>
      </c>
      <c r="E152" s="20"/>
      <c r="F152" s="20">
        <f t="shared" si="8"/>
        <v>0</v>
      </c>
    </row>
    <row r="154" ht="15.75" thickBot="1"/>
    <row r="155" spans="1:6" ht="15">
      <c r="A155" s="21" t="s">
        <v>163</v>
      </c>
      <c r="B155" s="22"/>
      <c r="C155" s="23"/>
      <c r="D155" s="23"/>
      <c r="E155" s="24"/>
      <c r="F155" s="25">
        <f>SUM(F6:F152)</f>
        <v>0</v>
      </c>
    </row>
    <row r="156" spans="1:6" ht="15.75" thickBot="1">
      <c r="A156" s="26" t="s">
        <v>164</v>
      </c>
      <c r="B156" s="27"/>
      <c r="C156" s="28"/>
      <c r="D156" s="28"/>
      <c r="E156" s="29"/>
      <c r="F156" s="30">
        <f>F155*1.21</f>
        <v>0</v>
      </c>
    </row>
    <row r="157" spans="1:6" ht="15">
      <c r="A157" s="7"/>
      <c r="B157" s="8"/>
      <c r="C157" s="9"/>
      <c r="D157" s="9"/>
      <c r="E157" s="10"/>
      <c r="F157" s="10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spacek</dc:creator>
  <cp:keywords/>
  <dc:description/>
  <cp:lastModifiedBy>Martin Špaček</cp:lastModifiedBy>
  <cp:lastPrinted>2016-01-14T12:46:11Z</cp:lastPrinted>
  <dcterms:created xsi:type="dcterms:W3CDTF">2015-08-10T18:13:40Z</dcterms:created>
  <dcterms:modified xsi:type="dcterms:W3CDTF">2016-01-14T12:46:25Z</dcterms:modified>
  <cp:category/>
  <cp:version/>
  <cp:contentType/>
  <cp:contentStatus/>
</cp:coreProperties>
</file>