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90" windowWidth="27555" windowHeight="12555" activeTab="0"/>
  </bookViews>
  <sheets>
    <sheet name="Krycí list" sheetId="2" r:id="rId1"/>
    <sheet name="Rekapitulace" sheetId="3" r:id="rId2"/>
    <sheet name="eps" sheetId="1" r:id="rId3"/>
  </sheets>
  <externalReferences>
    <externalReference r:id="rId6"/>
  </externalReference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'Rekapitulace'!$G$19</definedName>
    <definedName name="Dodavka0">#REF!</definedName>
    <definedName name="HSV">'Rekapitulace'!$E$19</definedName>
    <definedName name="HSV0">#REF!</definedName>
    <definedName name="HZS">'Rekapitulace'!$I$19</definedName>
    <definedName name="HZS0">#REF!</definedName>
    <definedName name="JKSO">'Krycí list'!$G$2</definedName>
    <definedName name="MJ">'Krycí list'!$G$5</definedName>
    <definedName name="Mont">'Rekapitulace'!$H$19</definedName>
    <definedName name="Montaz0">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'Rekapitulace'!$F$19</definedName>
    <definedName name="PSV0">#REF!</definedName>
    <definedName name="SazbaDPH1">'Krycí list'!$C$30</definedName>
    <definedName name="SazbaDPH2">'Krycí list'!$C$32</definedName>
    <definedName name="Typ">#REF!</definedName>
    <definedName name="VRN">'Rekapitulace'!$H$25</definedName>
    <definedName name="VRNKc">'Rekapitulace'!$E$24</definedName>
    <definedName name="VRNnazev">'Rekapitulace'!$A$24</definedName>
    <definedName name="VRNproc">'Rekapitulace'!$F$24</definedName>
    <definedName name="VRNzakl">'Rekapitulace'!$G$24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'eps'!$1:$4</definedName>
  </definedNames>
  <calcPr calcId="145621"/>
</workbook>
</file>

<file path=xl/sharedStrings.xml><?xml version="1.0" encoding="utf-8"?>
<sst xmlns="http://schemas.openxmlformats.org/spreadsheetml/2006/main" count="203" uniqueCount="140">
  <si>
    <t>SŠ PTA Jihlava - Rekonstrukce učeben a šatny v 1 NP, Polenská</t>
  </si>
  <si>
    <t>EL.POŽÁRNÍ SIGNALIZACE (EPS)</t>
  </si>
  <si>
    <t>Č.pol.</t>
  </si>
  <si>
    <t>Název</t>
  </si>
  <si>
    <t>Mj</t>
  </si>
  <si>
    <t>Počet</t>
  </si>
  <si>
    <t>Jedn.cena</t>
  </si>
  <si>
    <t>Cena celkem</t>
  </si>
  <si>
    <t>1. Požární hlásiče</t>
  </si>
  <si>
    <t>Multisenzorový hlásič série IQ8Quad s izolátorem (802375)</t>
  </si>
  <si>
    <t>ks</t>
  </si>
  <si>
    <t>Sokl hlásiče v základní verzi pro hlásiče IQ8Quad (805590)</t>
  </si>
  <si>
    <t>Skříň tlačítkový hlásič IQ8 červená se sklíčkem, RAL 3020 (704900)</t>
  </si>
  <si>
    <t>Elektronika tlačítka IQ8 s oddělovačem (804905)</t>
  </si>
  <si>
    <t>Držák popisných štítků, balení 10 ks (805576)</t>
  </si>
  <si>
    <t>Montáž zásuvky automatického hlásiče na omítku</t>
  </si>
  <si>
    <t>Kontrola funkce vložky automatického hlásiče</t>
  </si>
  <si>
    <t>Montáž tlačítkových hlásičů na omítku</t>
  </si>
  <si>
    <t>2. Vyhlášení poplachu</t>
  </si>
  <si>
    <t>Maják IQ8Alarm červená skříň, červená kalota (807214RR)</t>
  </si>
  <si>
    <t>EN siréna - červená včetně nízké patice (CWSO-RR-S1)</t>
  </si>
  <si>
    <t>Montáž světelného majáku na budovu</t>
  </si>
  <si>
    <t>Montáž sirény</t>
  </si>
  <si>
    <t>3. Kabelové rozvody</t>
  </si>
  <si>
    <t>Kabel pro EPS eurofire E180 2x1 mm2 dle vyhl.23/2008sb. pro kruhovou linku a napájení 24V DC</t>
  </si>
  <si>
    <t>m</t>
  </si>
  <si>
    <t>Montáž kabelu EPS eurofire E180 2x1 mm2 pevně</t>
  </si>
  <si>
    <t>4. Elektroinstalační materiál</t>
  </si>
  <si>
    <t>Příchytka pro kabel EPS dle vyhl.23/2008sb</t>
  </si>
  <si>
    <t>Protipožární kotva E30,E90 - BSSA-ST M 6 6x60 dle vyhl.23/2008sb.</t>
  </si>
  <si>
    <t>Krabice rozbočná se svorkovnicí 5x1,5 mm2 pevně vč.držáku PO 30 min</t>
  </si>
  <si>
    <t>Krabice kruhová přístrojová prům.73,5mm pro omítku</t>
  </si>
  <si>
    <t>Krabice kruhová odbočná pod omítku prům.100</t>
  </si>
  <si>
    <t>2323/LPE-1 TRUBKA OHEBNA LPE</t>
  </si>
  <si>
    <t>Osazení hmoždinky O 6mm ve zdi betonové</t>
  </si>
  <si>
    <t>Montáž krabice PO vč.svorky a zapojení vodičů</t>
  </si>
  <si>
    <t>Odvíčkování a zavíčkování krabice - 4 šrouby</t>
  </si>
  <si>
    <t>Montáž krabice odbočné s víčkem (1901, KO 68) kruh. bez zap</t>
  </si>
  <si>
    <t>Sekání zdi cihlové, kapsy-krab.&lt;100x100x50mm</t>
  </si>
  <si>
    <t>Montáž krabice odbočné s víčkem (KO 97) kruhová bez zap</t>
  </si>
  <si>
    <t>Odvíčkování a zavíčkování krabice - závit</t>
  </si>
  <si>
    <t>Sekání zdi cihlové, klenby kapsy&lt;100x100x50mm</t>
  </si>
  <si>
    <t>Montáž trubky ohebná el.instalační (pod) typ 23 23mm</t>
  </si>
  <si>
    <t>5. Ostatní</t>
  </si>
  <si>
    <t>Protipožární ucpávka vertikálních a horizontálních prostupů 200x100 mm PO 90 minut : D+M+PPV</t>
  </si>
  <si>
    <t>Naprogramování automatických hlásičů v kruhové lince</t>
  </si>
  <si>
    <t>Naprogramování ostatních linkových prvků EPS</t>
  </si>
  <si>
    <t>Vyhledání připojovacího místa stávajícího systému EPS</t>
  </si>
  <si>
    <t>Koordinace s dodavatelem EPS z předchozí etapy (subdodávky)</t>
  </si>
  <si>
    <t>kpl</t>
  </si>
  <si>
    <t>Proměření a kontrola správnosti zapojení před připojením na stáv.systém</t>
  </si>
  <si>
    <t>hod</t>
  </si>
  <si>
    <t>Kompletní doprogramování systému EPS po ukončení instalace</t>
  </si>
  <si>
    <t>Spolupráce s ostatními profesemi</t>
  </si>
  <si>
    <t>Mimostaveništní doprava</t>
  </si>
  <si>
    <t>Drobný elektroinstalační materiál</t>
  </si>
  <si>
    <t>Podíl přidružených výkonů (PPV)</t>
  </si>
  <si>
    <t>soub</t>
  </si>
  <si>
    <t>Revize, vypracování a tisk revizní zprávy</t>
  </si>
  <si>
    <t>Uvedení do provozu, zaškolení obsluhy</t>
  </si>
  <si>
    <t>6. Stavební práce</t>
  </si>
  <si>
    <t>Vysekání rýhy do cihlového zdiva do hl.30mm š.do 30mm</t>
  </si>
  <si>
    <t>Vybourání otvoru do zdi cihlové, malt.cem.do 0,0225m2 tl.do 150mm</t>
  </si>
  <si>
    <t>Vybourání otvoru do zdi cihlové, malt.cem.O do 60mm tl.do 600mm</t>
  </si>
  <si>
    <t>7. VRN+VON</t>
  </si>
  <si>
    <t>Vybudování, provoz a likvidace zařízení staveniště</t>
  </si>
  <si>
    <t>soub.</t>
  </si>
  <si>
    <t>Projektová dokumentace skutečného stavu (3 pare) + elektronická verze na CD</t>
  </si>
  <si>
    <t>Úklid prostorů dotčených stavbou</t>
  </si>
  <si>
    <t>Celkem bez DPH</t>
  </si>
  <si>
    <t>Celkem vč.DPH</t>
  </si>
  <si>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</si>
  <si>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</si>
  <si>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</si>
  <si>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</si>
  <si>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</si>
  <si>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</si>
  <si>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</si>
  <si>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SŠ PTA Jihlava</t>
  </si>
  <si>
    <t>Měrná jednotka</t>
  </si>
  <si>
    <t>Stavba</t>
  </si>
  <si>
    <t>Název stavby</t>
  </si>
  <si>
    <t>Počet jednotek</t>
  </si>
  <si>
    <t>SŠ PTA Jihlava - Rekonstrukce učeben a šatny v 1.NP, Polenská</t>
  </si>
  <si>
    <t>Náklady na m.j.</t>
  </si>
  <si>
    <t>Projektant</t>
  </si>
  <si>
    <t>Martin Špaček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</si>
  <si>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</si>
  <si>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</si>
  <si>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</si>
  <si>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</si>
  <si>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</si>
  <si>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</si>
  <si>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</si>
  <si>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</si>
  <si>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</si>
  <si>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</si>
  <si>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</si>
  <si>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</si>
  <si>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</si>
  <si>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</si>
  <si>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</si>
  <si>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</si>
  <si>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</si>
  <si>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</si>
  <si>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</si>
  <si>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</si>
  <si>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</si>
  <si>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</si>
  <si>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</si>
  <si>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</si>
  <si>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</si>
  <si>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</si>
  <si>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</si>
  <si>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</si>
  <si>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</si>
  <si>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</si>
  <si>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</si>
  <si>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</si>
  <si>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</si>
  <si>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</si>
  <si>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</si>
  <si>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</si>
  <si>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</si>
  <si>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</si>
  <si>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</si>
  <si>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</si>
  <si>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</si>
  <si>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</si>
  <si>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</si>
  <si>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</si>
  <si>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</si>
  <si>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</si>
  <si>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</si>
  <si>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</si>
  <si>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</si>
  <si>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CELKEM VRN</t>
  </si>
  <si>
    <t>EPS</t>
  </si>
  <si>
    <t>ELEKTRICKÁ POŽÁRNÍ SIGNALIZACE</t>
  </si>
  <si>
    <t>VRN + VON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</si>
</sst>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dd/mm/yy"/>
    <numFmt numFmtId="165" formatCode="0.0"/>
    <numFmt numFmtId="166" formatCode="#,##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</cellStyleXfs>
  <cellXfs count="19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0" xfId="20" applyFont="1"/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44" fontId="16" fillId="0" borderId="0" xfId="20" applyFont="1"/>
    <xf numFmtId="0" fontId="16" fillId="0" borderId="10" xfId="0" applyFont="1" applyBorder="1" applyAlignment="1">
      <alignment horizontal="left"/>
    </xf>
    <xf numFmtId="0" fontId="16" fillId="0" borderId="11" xfId="0" applyFont="1" applyBorder="1"/>
    <xf numFmtId="0" fontId="16" fillId="0" borderId="11" xfId="0" applyFont="1" applyBorder="1" applyAlignment="1">
      <alignment horizontal="center"/>
    </xf>
    <xf numFmtId="44" fontId="16" fillId="0" borderId="11" xfId="20" applyFont="1" applyBorder="1"/>
    <xf numFmtId="44" fontId="16" fillId="0" borderId="12" xfId="20" applyFont="1" applyBorder="1"/>
    <xf numFmtId="0" fontId="16" fillId="0" borderId="13" xfId="0" applyFont="1" applyBorder="1" applyAlignment="1">
      <alignment horizontal="left"/>
    </xf>
    <xf numFmtId="0" fontId="16" fillId="0" borderId="14" xfId="0" applyFont="1" applyBorder="1"/>
    <xf numFmtId="0" fontId="16" fillId="0" borderId="14" xfId="0" applyFont="1" applyBorder="1" applyAlignment="1">
      <alignment horizontal="center"/>
    </xf>
    <xf numFmtId="44" fontId="16" fillId="0" borderId="14" xfId="20" applyFont="1" applyBorder="1"/>
    <xf numFmtId="44" fontId="16" fillId="0" borderId="15" xfId="20" applyFont="1" applyBorder="1"/>
    <xf numFmtId="0" fontId="16" fillId="33" borderId="16" xfId="0" applyFont="1" applyFill="1" applyBorder="1" applyAlignment="1">
      <alignment horizontal="left" vertical="center"/>
    </xf>
    <xf numFmtId="0" fontId="16" fillId="33" borderId="16" xfId="0" applyFont="1" applyFill="1" applyBorder="1" applyAlignment="1">
      <alignment vertical="center"/>
    </xf>
    <xf numFmtId="0" fontId="16" fillId="33" borderId="16" xfId="0" applyFont="1" applyFill="1" applyBorder="1" applyAlignment="1">
      <alignment horizontal="center" vertical="center"/>
    </xf>
    <xf numFmtId="44" fontId="16" fillId="33" borderId="16" xfId="20" applyFont="1" applyFill="1" applyBorder="1" applyAlignment="1">
      <alignment vertical="center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44" fontId="0" fillId="0" borderId="16" xfId="20" applyFont="1" applyBorder="1" applyAlignment="1">
      <alignment vertical="top" wrapText="1"/>
    </xf>
    <xf numFmtId="0" fontId="0" fillId="0" borderId="16" xfId="0" applyBorder="1" applyAlignment="1">
      <alignment horizontal="left"/>
    </xf>
    <xf numFmtId="0" fontId="0" fillId="0" borderId="16" xfId="0" applyBorder="1"/>
    <xf numFmtId="0" fontId="0" fillId="0" borderId="16" xfId="0" applyBorder="1" applyAlignment="1">
      <alignment horizontal="center"/>
    </xf>
    <xf numFmtId="44" fontId="0" fillId="0" borderId="16" xfId="20" applyFont="1" applyBorder="1"/>
    <xf numFmtId="0" fontId="19" fillId="0" borderId="14" xfId="62" applyFont="1" applyBorder="1" applyAlignment="1">
      <alignment horizontal="centerContinuous" vertical="top"/>
      <protection/>
    </xf>
    <xf numFmtId="0" fontId="1" fillId="0" borderId="14" xfId="62" applyFont="1" applyBorder="1" applyAlignment="1">
      <alignment horizontal="centerContinuous"/>
      <protection/>
    </xf>
    <xf numFmtId="0" fontId="18" fillId="0" borderId="0" xfId="62">
      <alignment/>
      <protection/>
    </xf>
    <xf numFmtId="0" fontId="20" fillId="34" borderId="17" xfId="62" applyFont="1" applyFill="1" applyBorder="1" applyAlignment="1">
      <alignment horizontal="left"/>
      <protection/>
    </xf>
    <xf numFmtId="0" fontId="21" fillId="34" borderId="18" xfId="62" applyFont="1" applyFill="1" applyBorder="1" applyAlignment="1">
      <alignment horizontal="centerContinuous"/>
      <protection/>
    </xf>
    <xf numFmtId="0" fontId="22" fillId="34" borderId="19" xfId="62" applyFont="1" applyFill="1" applyBorder="1" applyAlignment="1">
      <alignment horizontal="left"/>
      <protection/>
    </xf>
    <xf numFmtId="0" fontId="21" fillId="0" borderId="20" xfId="62" applyFont="1" applyBorder="1">
      <alignment/>
      <protection/>
    </xf>
    <xf numFmtId="49" fontId="21" fillId="0" borderId="21" xfId="62" applyNumberFormat="1" applyFont="1" applyBorder="1" applyAlignment="1">
      <alignment horizontal="left"/>
      <protection/>
    </xf>
    <xf numFmtId="0" fontId="1" fillId="0" borderId="22" xfId="62" applyFont="1" applyBorder="1">
      <alignment/>
      <protection/>
    </xf>
    <xf numFmtId="0" fontId="21" fillId="0" borderId="23" xfId="62" applyFont="1" applyBorder="1">
      <alignment/>
      <protection/>
    </xf>
    <xf numFmtId="0" fontId="21" fillId="0" borderId="24" xfId="62" applyFont="1" applyBorder="1">
      <alignment/>
      <protection/>
    </xf>
    <xf numFmtId="0" fontId="21" fillId="0" borderId="16" xfId="62" applyFont="1" applyBorder="1">
      <alignment/>
      <protection/>
    </xf>
    <xf numFmtId="0" fontId="21" fillId="0" borderId="25" xfId="62" applyFont="1" applyBorder="1" applyAlignment="1">
      <alignment horizontal="left"/>
      <protection/>
    </xf>
    <xf numFmtId="0" fontId="20" fillId="0" borderId="22" xfId="62" applyFont="1" applyBorder="1">
      <alignment/>
      <protection/>
    </xf>
    <xf numFmtId="49" fontId="21" fillId="0" borderId="25" xfId="62" applyNumberFormat="1" applyFont="1" applyBorder="1" applyAlignment="1">
      <alignment horizontal="left"/>
      <protection/>
    </xf>
    <xf numFmtId="49" fontId="20" fillId="34" borderId="22" xfId="62" applyNumberFormat="1" applyFont="1" applyFill="1" applyBorder="1">
      <alignment/>
      <protection/>
    </xf>
    <xf numFmtId="49" fontId="1" fillId="34" borderId="23" xfId="62" applyNumberFormat="1" applyFont="1" applyFill="1" applyBorder="1">
      <alignment/>
      <protection/>
    </xf>
    <xf numFmtId="0" fontId="20" fillId="34" borderId="24" xfId="62" applyFont="1" applyFill="1" applyBorder="1">
      <alignment/>
      <protection/>
    </xf>
    <xf numFmtId="0" fontId="1" fillId="34" borderId="24" xfId="62" applyFont="1" applyFill="1" applyBorder="1">
      <alignment/>
      <protection/>
    </xf>
    <xf numFmtId="0" fontId="1" fillId="34" borderId="23" xfId="62" applyFont="1" applyFill="1" applyBorder="1">
      <alignment/>
      <protection/>
    </xf>
    <xf numFmtId="0" fontId="21" fillId="0" borderId="16" xfId="62" applyFont="1" applyFill="1" applyBorder="1">
      <alignment/>
      <protection/>
    </xf>
    <xf numFmtId="3" fontId="21" fillId="0" borderId="25" xfId="62" applyNumberFormat="1" applyFont="1" applyBorder="1" applyAlignment="1">
      <alignment horizontal="left"/>
      <protection/>
    </xf>
    <xf numFmtId="0" fontId="18" fillId="0" borderId="0" xfId="62" applyFill="1">
      <alignment/>
      <protection/>
    </xf>
    <xf numFmtId="49" fontId="20" fillId="34" borderId="26" xfId="62" applyNumberFormat="1" applyFont="1" applyFill="1" applyBorder="1">
      <alignment/>
      <protection/>
    </xf>
    <xf numFmtId="49" fontId="1" fillId="34" borderId="27" xfId="62" applyNumberFormat="1" applyFont="1" applyFill="1" applyBorder="1">
      <alignment/>
      <protection/>
    </xf>
    <xf numFmtId="0" fontId="20" fillId="34" borderId="0" xfId="62" applyFont="1" applyFill="1" applyBorder="1">
      <alignment/>
      <protection/>
    </xf>
    <xf numFmtId="0" fontId="1" fillId="34" borderId="0" xfId="62" applyFont="1" applyFill="1" applyBorder="1">
      <alignment/>
      <protection/>
    </xf>
    <xf numFmtId="49" fontId="21" fillId="0" borderId="16" xfId="62" applyNumberFormat="1" applyFont="1" applyBorder="1" applyAlignment="1">
      <alignment horizontal="left"/>
      <protection/>
    </xf>
    <xf numFmtId="0" fontId="21" fillId="0" borderId="28" xfId="62" applyFont="1" applyBorder="1">
      <alignment/>
      <protection/>
    </xf>
    <xf numFmtId="0" fontId="21" fillId="0" borderId="16" xfId="62" applyFont="1" applyBorder="1" applyAlignment="1">
      <alignment horizontal="left"/>
      <protection/>
    </xf>
    <xf numFmtId="0" fontId="21" fillId="0" borderId="29" xfId="62" applyFont="1" applyBorder="1" applyAlignment="1">
      <alignment horizontal="left"/>
      <protection/>
    </xf>
    <xf numFmtId="0" fontId="21" fillId="0" borderId="16" xfId="62" applyNumberFormat="1" applyFont="1" applyBorder="1">
      <alignment/>
      <protection/>
    </xf>
    <xf numFmtId="0" fontId="21" fillId="0" borderId="30" xfId="62" applyNumberFormat="1" applyFont="1" applyBorder="1" applyAlignment="1">
      <alignment horizontal="left"/>
      <protection/>
    </xf>
    <xf numFmtId="0" fontId="18" fillId="0" borderId="0" xfId="62" applyNumberFormat="1" applyBorder="1">
      <alignment/>
      <protection/>
    </xf>
    <xf numFmtId="0" fontId="18" fillId="0" borderId="0" xfId="62" applyNumberFormat="1">
      <alignment/>
      <protection/>
    </xf>
    <xf numFmtId="0" fontId="21" fillId="0" borderId="30" xfId="62" applyFont="1" applyBorder="1" applyAlignment="1">
      <alignment horizontal="left"/>
      <protection/>
    </xf>
    <xf numFmtId="0" fontId="18" fillId="0" borderId="0" xfId="62" applyBorder="1">
      <alignment/>
      <protection/>
    </xf>
    <xf numFmtId="0" fontId="21" fillId="0" borderId="16" xfId="62" applyFont="1" applyFill="1" applyBorder="1" applyAlignment="1">
      <alignment/>
      <protection/>
    </xf>
    <xf numFmtId="0" fontId="21" fillId="0" borderId="30" xfId="62" applyFont="1" applyFill="1" applyBorder="1" applyAlignment="1">
      <alignment/>
      <protection/>
    </xf>
    <xf numFmtId="0" fontId="18" fillId="0" borderId="0" xfId="62" applyFont="1" applyFill="1" applyBorder="1" applyAlignment="1">
      <alignment/>
      <protection/>
    </xf>
    <xf numFmtId="0" fontId="21" fillId="0" borderId="16" xfId="62" applyFont="1" applyBorder="1" applyAlignment="1">
      <alignment/>
      <protection/>
    </xf>
    <xf numFmtId="0" fontId="21" fillId="0" borderId="30" xfId="62" applyFont="1" applyBorder="1" applyAlignment="1">
      <alignment/>
      <protection/>
    </xf>
    <xf numFmtId="3" fontId="18" fillId="0" borderId="0" xfId="62" applyNumberFormat="1">
      <alignment/>
      <protection/>
    </xf>
    <xf numFmtId="0" fontId="21" fillId="0" borderId="22" xfId="62" applyFont="1" applyBorder="1">
      <alignment/>
      <protection/>
    </xf>
    <xf numFmtId="0" fontId="21" fillId="0" borderId="16" xfId="62" applyFont="1" applyBorder="1" applyAlignment="1">
      <alignment horizontal="center"/>
      <protection/>
    </xf>
    <xf numFmtId="0" fontId="21" fillId="0" borderId="20" xfId="62" applyFont="1" applyBorder="1" applyAlignment="1">
      <alignment horizontal="left"/>
      <protection/>
    </xf>
    <xf numFmtId="0" fontId="21" fillId="0" borderId="31" xfId="62" applyFont="1" applyBorder="1" applyAlignment="1">
      <alignment horizontal="left"/>
      <protection/>
    </xf>
    <xf numFmtId="0" fontId="19" fillId="0" borderId="32" xfId="62" applyFont="1" applyBorder="1" applyAlignment="1">
      <alignment horizontal="centerContinuous" vertical="center"/>
      <protection/>
    </xf>
    <xf numFmtId="0" fontId="23" fillId="0" borderId="33" xfId="62" applyFont="1" applyBorder="1" applyAlignment="1">
      <alignment horizontal="centerContinuous" vertical="center"/>
      <protection/>
    </xf>
    <xf numFmtId="0" fontId="1" fillId="0" borderId="33" xfId="62" applyFont="1" applyBorder="1" applyAlignment="1">
      <alignment horizontal="centerContinuous" vertical="center"/>
      <protection/>
    </xf>
    <xf numFmtId="0" fontId="1" fillId="0" borderId="34" xfId="62" applyFont="1" applyBorder="1" applyAlignment="1">
      <alignment horizontal="centerContinuous" vertical="center"/>
      <protection/>
    </xf>
    <xf numFmtId="0" fontId="20" fillId="34" borderId="35" xfId="62" applyFont="1" applyFill="1" applyBorder="1" applyAlignment="1">
      <alignment horizontal="left"/>
      <protection/>
    </xf>
    <xf numFmtId="0" fontId="1" fillId="34" borderId="36" xfId="62" applyFont="1" applyFill="1" applyBorder="1" applyAlignment="1">
      <alignment horizontal="left"/>
      <protection/>
    </xf>
    <xf numFmtId="0" fontId="1" fillId="34" borderId="37" xfId="62" applyFont="1" applyFill="1" applyBorder="1" applyAlignment="1">
      <alignment horizontal="centerContinuous"/>
      <protection/>
    </xf>
    <xf numFmtId="0" fontId="20" fillId="34" borderId="36" xfId="62" applyFont="1" applyFill="1" applyBorder="1" applyAlignment="1">
      <alignment horizontal="centerContinuous"/>
      <protection/>
    </xf>
    <xf numFmtId="0" fontId="1" fillId="34" borderId="36" xfId="62" applyFont="1" applyFill="1" applyBorder="1" applyAlignment="1">
      <alignment horizontal="centerContinuous"/>
      <protection/>
    </xf>
    <xf numFmtId="0" fontId="1" fillId="0" borderId="38" xfId="62" applyFont="1" applyBorder="1">
      <alignment/>
      <protection/>
    </xf>
    <xf numFmtId="0" fontId="1" fillId="0" borderId="39" xfId="62" applyFont="1" applyBorder="1">
      <alignment/>
      <protection/>
    </xf>
    <xf numFmtId="3" fontId="1" fillId="0" borderId="21" xfId="62" applyNumberFormat="1" applyFont="1" applyBorder="1">
      <alignment/>
      <protection/>
    </xf>
    <xf numFmtId="0" fontId="1" fillId="0" borderId="17" xfId="62" applyFont="1" applyBorder="1">
      <alignment/>
      <protection/>
    </xf>
    <xf numFmtId="3" fontId="1" fillId="0" borderId="19" xfId="62" applyNumberFormat="1" applyFont="1" applyBorder="1">
      <alignment/>
      <protection/>
    </xf>
    <xf numFmtId="0" fontId="1" fillId="0" borderId="18" xfId="62" applyFont="1" applyBorder="1">
      <alignment/>
      <protection/>
    </xf>
    <xf numFmtId="3" fontId="1" fillId="0" borderId="24" xfId="62" applyNumberFormat="1" applyFont="1" applyBorder="1">
      <alignment/>
      <protection/>
    </xf>
    <xf numFmtId="0" fontId="1" fillId="0" borderId="23" xfId="62" applyFont="1" applyBorder="1">
      <alignment/>
      <protection/>
    </xf>
    <xf numFmtId="0" fontId="1" fillId="0" borderId="40" xfId="62" applyFont="1" applyBorder="1">
      <alignment/>
      <protection/>
    </xf>
    <xf numFmtId="0" fontId="1" fillId="0" borderId="39" xfId="62" applyFont="1" applyBorder="1" applyAlignment="1">
      <alignment shrinkToFit="1"/>
      <protection/>
    </xf>
    <xf numFmtId="0" fontId="1" fillId="0" borderId="41" xfId="62" applyFont="1" applyBorder="1">
      <alignment/>
      <protection/>
    </xf>
    <xf numFmtId="0" fontId="1" fillId="0" borderId="26" xfId="62" applyFont="1" applyBorder="1">
      <alignment/>
      <protection/>
    </xf>
    <xf numFmtId="0" fontId="1" fillId="0" borderId="0" xfId="62" applyFont="1" applyBorder="1">
      <alignment/>
      <protection/>
    </xf>
    <xf numFmtId="0" fontId="1" fillId="0" borderId="42" xfId="62" applyFont="1" applyBorder="1" applyAlignment="1">
      <alignment horizontal="center" shrinkToFit="1"/>
      <protection/>
    </xf>
    <xf numFmtId="0" fontId="1" fillId="0" borderId="43" xfId="62" applyFont="1" applyBorder="1" applyAlignment="1">
      <alignment horizontal="center" shrinkToFit="1"/>
      <protection/>
    </xf>
    <xf numFmtId="3" fontId="1" fillId="0" borderId="44" xfId="62" applyNumberFormat="1" applyFont="1" applyBorder="1">
      <alignment/>
      <protection/>
    </xf>
    <xf numFmtId="0" fontId="1" fillId="0" borderId="42" xfId="62" applyFont="1" applyBorder="1">
      <alignment/>
      <protection/>
    </xf>
    <xf numFmtId="3" fontId="1" fillId="0" borderId="45" xfId="62" applyNumberFormat="1" applyFont="1" applyBorder="1">
      <alignment/>
      <protection/>
    </xf>
    <xf numFmtId="0" fontId="1" fillId="0" borderId="43" xfId="62" applyFont="1" applyBorder="1">
      <alignment/>
      <protection/>
    </xf>
    <xf numFmtId="0" fontId="20" fillId="34" borderId="17" xfId="62" applyFont="1" applyFill="1" applyBorder="1">
      <alignment/>
      <protection/>
    </xf>
    <xf numFmtId="0" fontId="20" fillId="34" borderId="19" xfId="62" applyFont="1" applyFill="1" applyBorder="1">
      <alignment/>
      <protection/>
    </xf>
    <xf numFmtId="0" fontId="20" fillId="34" borderId="18" xfId="62" applyFont="1" applyFill="1" applyBorder="1">
      <alignment/>
      <protection/>
    </xf>
    <xf numFmtId="0" fontId="20" fillId="34" borderId="46" xfId="62" applyFont="1" applyFill="1" applyBorder="1">
      <alignment/>
      <protection/>
    </xf>
    <xf numFmtId="0" fontId="20" fillId="34" borderId="47" xfId="62" applyFont="1" applyFill="1" applyBorder="1">
      <alignment/>
      <protection/>
    </xf>
    <xf numFmtId="0" fontId="1" fillId="0" borderId="27" xfId="62" applyFont="1" applyBorder="1">
      <alignment/>
      <protection/>
    </xf>
    <xf numFmtId="0" fontId="1" fillId="0" borderId="0" xfId="62" applyFont="1">
      <alignment/>
      <protection/>
    </xf>
    <xf numFmtId="0" fontId="1" fillId="0" borderId="48" xfId="62" applyFont="1" applyBorder="1">
      <alignment/>
      <protection/>
    </xf>
    <xf numFmtId="0" fontId="1" fillId="0" borderId="49" xfId="62" applyFont="1" applyBorder="1">
      <alignment/>
      <protection/>
    </xf>
    <xf numFmtId="0" fontId="1" fillId="0" borderId="0" xfId="62" applyFont="1" applyBorder="1" applyAlignment="1">
      <alignment horizontal="right"/>
      <protection/>
    </xf>
    <xf numFmtId="164" fontId="1" fillId="0" borderId="0" xfId="62" applyNumberFormat="1" applyFont="1" applyBorder="1">
      <alignment/>
      <protection/>
    </xf>
    <xf numFmtId="0" fontId="1" fillId="0" borderId="0" xfId="62" applyFont="1" applyFill="1" applyBorder="1">
      <alignment/>
      <protection/>
    </xf>
    <xf numFmtId="0" fontId="1" fillId="0" borderId="50" xfId="62" applyFont="1" applyBorder="1">
      <alignment/>
      <protection/>
    </xf>
    <xf numFmtId="0" fontId="1" fillId="0" borderId="51" xfId="62" applyFont="1" applyBorder="1">
      <alignment/>
      <protection/>
    </xf>
    <xf numFmtId="0" fontId="1" fillId="0" borderId="52" xfId="62" applyFont="1" applyBorder="1">
      <alignment/>
      <protection/>
    </xf>
    <xf numFmtId="0" fontId="1" fillId="0" borderId="53" xfId="62" applyFont="1" applyBorder="1">
      <alignment/>
      <protection/>
    </xf>
    <xf numFmtId="165" fontId="1" fillId="0" borderId="54" xfId="62" applyNumberFormat="1" applyFont="1" applyBorder="1" applyAlignment="1">
      <alignment horizontal="right"/>
      <protection/>
    </xf>
    <xf numFmtId="0" fontId="1" fillId="0" borderId="54" xfId="62" applyFont="1" applyBorder="1">
      <alignment/>
      <protection/>
    </xf>
    <xf numFmtId="166" fontId="1" fillId="0" borderId="29" xfId="62" applyNumberFormat="1" applyFont="1" applyBorder="1" applyAlignment="1">
      <alignment horizontal="right" indent="2"/>
      <protection/>
    </xf>
    <xf numFmtId="166" fontId="1" fillId="0" borderId="30" xfId="62" applyNumberFormat="1" applyFont="1" applyBorder="1" applyAlignment="1">
      <alignment horizontal="right" indent="2"/>
      <protection/>
    </xf>
    <xf numFmtId="0" fontId="1" fillId="0" borderId="24" xfId="62" applyFont="1" applyBorder="1">
      <alignment/>
      <protection/>
    </xf>
    <xf numFmtId="165" fontId="1" fillId="0" borderId="23" xfId="62" applyNumberFormat="1" applyFont="1" applyBorder="1" applyAlignment="1">
      <alignment horizontal="right"/>
      <protection/>
    </xf>
    <xf numFmtId="0" fontId="23" fillId="34" borderId="42" xfId="62" applyFont="1" applyFill="1" applyBorder="1">
      <alignment/>
      <protection/>
    </xf>
    <xf numFmtId="0" fontId="23" fillId="34" borderId="45" xfId="62" applyFont="1" applyFill="1" applyBorder="1">
      <alignment/>
      <protection/>
    </xf>
    <xf numFmtId="0" fontId="23" fillId="34" borderId="43" xfId="62" applyFont="1" applyFill="1" applyBorder="1">
      <alignment/>
      <protection/>
    </xf>
    <xf numFmtId="166" fontId="23" fillId="34" borderId="55" xfId="62" applyNumberFormat="1" applyFont="1" applyFill="1" applyBorder="1" applyAlignment="1">
      <alignment horizontal="right" indent="2"/>
      <protection/>
    </xf>
    <xf numFmtId="166" fontId="23" fillId="34" borderId="56" xfId="62" applyNumberFormat="1" applyFont="1" applyFill="1" applyBorder="1" applyAlignment="1">
      <alignment horizontal="right" indent="2"/>
      <protection/>
    </xf>
    <xf numFmtId="0" fontId="24" fillId="0" borderId="0" xfId="62" applyFont="1">
      <alignment/>
      <protection/>
    </xf>
    <xf numFmtId="0" fontId="18" fillId="0" borderId="0" xfId="62" applyAlignment="1">
      <alignment/>
      <protection/>
    </xf>
    <xf numFmtId="0" fontId="25" fillId="0" borderId="0" xfId="62" applyFont="1" applyAlignment="1">
      <alignment horizontal="left" vertical="top" wrapText="1"/>
      <protection/>
    </xf>
    <xf numFmtId="0" fontId="18" fillId="0" borderId="0" xfId="62" applyAlignment="1">
      <alignment vertical="justify"/>
      <protection/>
    </xf>
    <xf numFmtId="0" fontId="18" fillId="0" borderId="0" xfId="62" applyAlignment="1">
      <alignment horizontal="left" wrapText="1"/>
      <protection/>
    </xf>
    <xf numFmtId="0" fontId="1" fillId="0" borderId="57" xfId="63" applyFont="1" applyBorder="1" applyAlignment="1">
      <alignment horizontal="center"/>
      <protection/>
    </xf>
    <xf numFmtId="0" fontId="1" fillId="0" borderId="58" xfId="63" applyFont="1" applyBorder="1" applyAlignment="1">
      <alignment horizontal="center"/>
      <protection/>
    </xf>
    <xf numFmtId="0" fontId="20" fillId="0" borderId="59" xfId="63" applyFont="1" applyBorder="1">
      <alignment/>
      <protection/>
    </xf>
    <xf numFmtId="0" fontId="1" fillId="0" borderId="59" xfId="63" applyFont="1" applyBorder="1">
      <alignment/>
      <protection/>
    </xf>
    <xf numFmtId="0" fontId="1" fillId="0" borderId="59" xfId="63" applyFont="1" applyBorder="1" applyAlignment="1">
      <alignment horizontal="right"/>
      <protection/>
    </xf>
    <xf numFmtId="0" fontId="1" fillId="0" borderId="60" xfId="63" applyFont="1" applyBorder="1">
      <alignment/>
      <protection/>
    </xf>
    <xf numFmtId="0" fontId="1" fillId="0" borderId="59" xfId="62" applyNumberFormat="1" applyFont="1" applyBorder="1" applyAlignment="1">
      <alignment horizontal="left"/>
      <protection/>
    </xf>
    <xf numFmtId="0" fontId="1" fillId="0" borderId="61" xfId="62" applyNumberFormat="1" applyFont="1" applyBorder="1">
      <alignment/>
      <protection/>
    </xf>
    <xf numFmtId="0" fontId="1" fillId="0" borderId="62" xfId="63" applyFont="1" applyBorder="1" applyAlignment="1">
      <alignment horizontal="center"/>
      <protection/>
    </xf>
    <xf numFmtId="0" fontId="1" fillId="0" borderId="63" xfId="63" applyFont="1" applyBorder="1" applyAlignment="1">
      <alignment horizontal="center"/>
      <protection/>
    </xf>
    <xf numFmtId="0" fontId="20" fillId="0" borderId="64" xfId="63" applyFont="1" applyBorder="1">
      <alignment/>
      <protection/>
    </xf>
    <xf numFmtId="0" fontId="1" fillId="0" borderId="64" xfId="63" applyFont="1" applyBorder="1">
      <alignment/>
      <protection/>
    </xf>
    <xf numFmtId="0" fontId="1" fillId="0" borderId="64" xfId="63" applyFont="1" applyBorder="1" applyAlignment="1">
      <alignment horizontal="right"/>
      <protection/>
    </xf>
    <xf numFmtId="0" fontId="1" fillId="0" borderId="65" xfId="63" applyFont="1" applyBorder="1" applyAlignment="1">
      <alignment horizontal="left"/>
      <protection/>
    </xf>
    <xf numFmtId="0" fontId="1" fillId="0" borderId="64" xfId="63" applyFont="1" applyBorder="1" applyAlignment="1">
      <alignment horizontal="left"/>
      <protection/>
    </xf>
    <xf numFmtId="0" fontId="1" fillId="0" borderId="66" xfId="63" applyFont="1" applyBorder="1" applyAlignment="1">
      <alignment horizontal="left"/>
      <protection/>
    </xf>
    <xf numFmtId="49" fontId="19" fillId="0" borderId="0" xfId="62" applyNumberFormat="1" applyFont="1" applyAlignment="1">
      <alignment horizontal="centerContinuous"/>
      <protection/>
    </xf>
    <xf numFmtId="0" fontId="19" fillId="0" borderId="0" xfId="62" applyFont="1" applyAlignment="1">
      <alignment horizontal="centerContinuous"/>
      <protection/>
    </xf>
    <xf numFmtId="0" fontId="19" fillId="0" borderId="0" xfId="62" applyFont="1" applyBorder="1" applyAlignment="1">
      <alignment horizontal="centerContinuous"/>
      <protection/>
    </xf>
    <xf numFmtId="49" fontId="20" fillId="34" borderId="35" xfId="62" applyNumberFormat="1" applyFont="1" applyFill="1" applyBorder="1" applyAlignment="1">
      <alignment horizontal="center"/>
      <protection/>
    </xf>
    <xf numFmtId="0" fontId="20" fillId="34" borderId="36" xfId="62" applyFont="1" applyFill="1" applyBorder="1" applyAlignment="1">
      <alignment horizontal="center"/>
      <protection/>
    </xf>
    <xf numFmtId="0" fontId="20" fillId="34" borderId="37" xfId="62" applyFont="1" applyFill="1" applyBorder="1" applyAlignment="1">
      <alignment horizontal="center"/>
      <protection/>
    </xf>
    <xf numFmtId="0" fontId="20" fillId="34" borderId="67" xfId="62" applyFont="1" applyFill="1" applyBorder="1" applyAlignment="1">
      <alignment horizontal="center"/>
      <protection/>
    </xf>
    <xf numFmtId="0" fontId="20" fillId="34" borderId="68" xfId="62" applyFont="1" applyFill="1" applyBorder="1" applyAlignment="1">
      <alignment horizontal="center"/>
      <protection/>
    </xf>
    <xf numFmtId="0" fontId="20" fillId="34" borderId="69" xfId="62" applyFont="1" applyFill="1" applyBorder="1" applyAlignment="1">
      <alignment horizontal="center"/>
      <protection/>
    </xf>
    <xf numFmtId="49" fontId="21" fillId="0" borderId="26" xfId="62" applyNumberFormat="1" applyFont="1" applyBorder="1">
      <alignment/>
      <protection/>
    </xf>
    <xf numFmtId="0" fontId="21" fillId="0" borderId="0" xfId="62" applyFont="1" applyBorder="1">
      <alignment/>
      <protection/>
    </xf>
    <xf numFmtId="3" fontId="1" fillId="0" borderId="49" xfId="62" applyNumberFormat="1" applyFont="1" applyBorder="1">
      <alignment/>
      <protection/>
    </xf>
    <xf numFmtId="3" fontId="1" fillId="0" borderId="27" xfId="62" applyNumberFormat="1" applyFont="1" applyBorder="1">
      <alignment/>
      <protection/>
    </xf>
    <xf numFmtId="3" fontId="1" fillId="0" borderId="70" xfId="62" applyNumberFormat="1" applyFont="1" applyBorder="1">
      <alignment/>
      <protection/>
    </xf>
    <xf numFmtId="3" fontId="1" fillId="0" borderId="71" xfId="62" applyNumberFormat="1" applyFont="1" applyBorder="1">
      <alignment/>
      <protection/>
    </xf>
    <xf numFmtId="0" fontId="20" fillId="34" borderId="35" xfId="62" applyFont="1" applyFill="1" applyBorder="1">
      <alignment/>
      <protection/>
    </xf>
    <xf numFmtId="0" fontId="20" fillId="34" borderId="36" xfId="62" applyFont="1" applyFill="1" applyBorder="1">
      <alignment/>
      <protection/>
    </xf>
    <xf numFmtId="3" fontId="20" fillId="34" borderId="37" xfId="62" applyNumberFormat="1" applyFont="1" applyFill="1" applyBorder="1">
      <alignment/>
      <protection/>
    </xf>
    <xf numFmtId="3" fontId="20" fillId="34" borderId="67" xfId="62" applyNumberFormat="1" applyFont="1" applyFill="1" applyBorder="1">
      <alignment/>
      <protection/>
    </xf>
    <xf numFmtId="3" fontId="20" fillId="34" borderId="68" xfId="62" applyNumberFormat="1" applyFont="1" applyFill="1" applyBorder="1">
      <alignment/>
      <protection/>
    </xf>
    <xf numFmtId="3" fontId="20" fillId="34" borderId="69" xfId="62" applyNumberFormat="1" applyFont="1" applyFill="1" applyBorder="1">
      <alignment/>
      <protection/>
    </xf>
    <xf numFmtId="0" fontId="26" fillId="0" borderId="0" xfId="62" applyFont="1">
      <alignment/>
      <protection/>
    </xf>
    <xf numFmtId="3" fontId="19" fillId="0" borderId="0" xfId="62" applyNumberFormat="1" applyFont="1" applyAlignment="1">
      <alignment horizontal="centerContinuous"/>
      <protection/>
    </xf>
    <xf numFmtId="0" fontId="1" fillId="34" borderId="19" xfId="62" applyFont="1" applyFill="1" applyBorder="1">
      <alignment/>
      <protection/>
    </xf>
    <xf numFmtId="0" fontId="20" fillId="34" borderId="19" xfId="62" applyFont="1" applyFill="1" applyBorder="1" applyAlignment="1">
      <alignment horizontal="right"/>
      <protection/>
    </xf>
    <xf numFmtId="0" fontId="20" fillId="34" borderId="19" xfId="62" applyFont="1" applyFill="1" applyBorder="1" applyAlignment="1">
      <alignment horizontal="center"/>
      <protection/>
    </xf>
    <xf numFmtId="4" fontId="22" fillId="34" borderId="19" xfId="62" applyNumberFormat="1" applyFont="1" applyFill="1" applyBorder="1" applyAlignment="1">
      <alignment horizontal="right"/>
      <protection/>
    </xf>
    <xf numFmtId="4" fontId="22" fillId="34" borderId="72" xfId="62" applyNumberFormat="1" applyFont="1" applyFill="1" applyBorder="1" applyAlignment="1">
      <alignment horizontal="right"/>
      <protection/>
    </xf>
    <xf numFmtId="3" fontId="1" fillId="0" borderId="39" xfId="62" applyNumberFormat="1" applyFont="1" applyBorder="1" applyAlignment="1">
      <alignment horizontal="right"/>
      <protection/>
    </xf>
    <xf numFmtId="165" fontId="1" fillId="0" borderId="24" xfId="62" applyNumberFormat="1" applyFont="1" applyBorder="1" applyAlignment="1">
      <alignment horizontal="right"/>
      <protection/>
    </xf>
    <xf numFmtId="4" fontId="1" fillId="0" borderId="39" xfId="62" applyNumberFormat="1" applyFont="1" applyBorder="1" applyAlignment="1">
      <alignment horizontal="right"/>
      <protection/>
    </xf>
    <xf numFmtId="3" fontId="1" fillId="0" borderId="21" xfId="62" applyNumberFormat="1" applyFont="1" applyFill="1" applyBorder="1" applyAlignment="1">
      <alignment horizontal="right"/>
      <protection/>
    </xf>
    <xf numFmtId="0" fontId="1" fillId="34" borderId="42" xfId="62" applyFont="1" applyFill="1" applyBorder="1">
      <alignment/>
      <protection/>
    </xf>
    <xf numFmtId="0" fontId="20" fillId="34" borderId="45" xfId="62" applyFont="1" applyFill="1" applyBorder="1">
      <alignment/>
      <protection/>
    </xf>
    <xf numFmtId="0" fontId="1" fillId="34" borderId="45" xfId="62" applyFont="1" applyFill="1" applyBorder="1">
      <alignment/>
      <protection/>
    </xf>
    <xf numFmtId="4" fontId="1" fillId="34" borderId="45" xfId="62" applyNumberFormat="1" applyFont="1" applyFill="1" applyBorder="1">
      <alignment/>
      <protection/>
    </xf>
    <xf numFmtId="3" fontId="20" fillId="34" borderId="45" xfId="62" applyNumberFormat="1" applyFont="1" applyFill="1" applyBorder="1" applyAlignment="1">
      <alignment/>
      <protection/>
    </xf>
    <xf numFmtId="3" fontId="20" fillId="34" borderId="44" xfId="62" applyNumberFormat="1" applyFont="1" applyFill="1" applyBorder="1" applyAlignment="1">
      <alignment/>
      <protection/>
    </xf>
    <xf numFmtId="3" fontId="27" fillId="0" borderId="0" xfId="62" applyNumberFormat="1" applyFont="1">
      <alignment/>
      <protection/>
    </xf>
    <xf numFmtId="4" fontId="27" fillId="0" borderId="0" xfId="62" applyNumberFormat="1" applyFont="1">
      <alignment/>
      <protection/>
    </xf>
    <xf numFmtId="4" fontId="18" fillId="0" borderId="0" xfId="62" applyNumberFormat="1">
      <alignment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ázev" xfId="21"/>
    <cellStyle name="Nadpis 1" xfId="22"/>
    <cellStyle name="Nadpis 2" xfId="23"/>
    <cellStyle name="Nadpis 3" xfId="24"/>
    <cellStyle name="Nadpis 4" xfId="25"/>
    <cellStyle name="Správně" xfId="26"/>
    <cellStyle name="Chybně" xfId="27"/>
    <cellStyle name="Neutrální" xfId="28"/>
    <cellStyle name="Vstup" xfId="29"/>
    <cellStyle name="Výstup" xfId="30"/>
    <cellStyle name="Výpočet" xfId="31"/>
    <cellStyle name="Propojená buňka" xfId="32"/>
    <cellStyle name="Kontrolní buňka" xfId="33"/>
    <cellStyle name="Text upozornění" xfId="34"/>
    <cellStyle name="Poznámka" xfId="35"/>
    <cellStyle name="Vysvětlující text" xfId="36"/>
    <cellStyle name="Celkem" xfId="37"/>
    <cellStyle name="Zvýraznění 1" xfId="38"/>
    <cellStyle name="20 % – Zvýraznění1" xfId="39"/>
    <cellStyle name="40 % – Zvýraznění1" xfId="40"/>
    <cellStyle name="60 % – Zvýraznění1" xfId="41"/>
    <cellStyle name="Zvýraznění 2" xfId="42"/>
    <cellStyle name="20 % – Zvýraznění2" xfId="43"/>
    <cellStyle name="40 % – Zvýraznění2" xfId="44"/>
    <cellStyle name="60 % – Zvýraznění2" xfId="45"/>
    <cellStyle name="Zvýraznění 3" xfId="46"/>
    <cellStyle name="20 % – Zvýraznění3" xfId="47"/>
    <cellStyle name="40 % – Zvýraznění3" xfId="48"/>
    <cellStyle name="60 % – Zvýraznění3" xfId="49"/>
    <cellStyle name="Zvýraznění 4" xfId="50"/>
    <cellStyle name="20 % – Zvýraznění4" xfId="51"/>
    <cellStyle name="40 % – Zvýraznění4" xfId="52"/>
    <cellStyle name="60 % – Zvýraznění4" xfId="53"/>
    <cellStyle name="Zvýraznění 5" xfId="54"/>
    <cellStyle name="20 % – Zvýraznění5" xfId="55"/>
    <cellStyle name="40 % – Zvýraznění5" xfId="56"/>
    <cellStyle name="60 % – Zvýraznění5" xfId="57"/>
    <cellStyle name="Zvýraznění 6" xfId="58"/>
    <cellStyle name="20 % – Zvýraznění6" xfId="59"/>
    <cellStyle name="40 % – Zvýraznění6" xfId="60"/>
    <cellStyle name="60 % – Zvýraznění6" xfId="61"/>
    <cellStyle name="Normální 2" xfId="62"/>
    <cellStyle name="normální_POL.XLS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%20-%20Silnoproud_soupis%20prac&#237;%20(spr&#225;vn&#283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>
      <selection activeCell="G23" sqref="G23"/>
    </sheetView>
  </sheetViews>
  <sheetFormatPr defaultColWidth="9.140625" defaultRowHeight="15"/>
  <cols>
    <col min="1" max="1" width="2.00390625" style="32" customWidth="1"/>
    <col min="2" max="2" width="15.00390625" style="32" customWidth="1"/>
    <col min="3" max="3" width="15.8515625" style="32" customWidth="1"/>
    <col min="4" max="4" width="14.57421875" style="32" customWidth="1"/>
    <col min="5" max="5" width="13.57421875" style="32" customWidth="1"/>
    <col min="6" max="6" width="16.57421875" style="32" customWidth="1"/>
    <col min="7" max="7" width="15.28125" style="32" customWidth="1"/>
    <col min="8" max="16384" width="9.140625" style="32" customWidth="1"/>
  </cols>
  <sheetData>
    <row r="1" spans="1:7" ht="24.75" customHeight="1" thickBot="1">
      <c r="A1" s="30" t="s">
        <v>71</v>
      </c>
      <c r="B1" s="31"/>
      <c r="C1" s="31"/>
      <c r="D1" s="31"/>
      <c r="E1" s="31"/>
      <c r="F1" s="31"/>
      <c r="G1" s="31"/>
    </row>
    <row r="2" spans="1:7" ht="12.75" customHeight="1">
      <c r="A2" s="33" t="s">
        <v>72</v>
      </c>
      <c r="B2" s="34"/>
      <c r="C2" s="35" t="s">
        <v>137</v>
      </c>
      <c r="D2" s="35" t="s">
        <v>138</v>
      </c>
      <c r="E2" s="34"/>
      <c r="F2" s="36" t="s">
        <v>73</v>
      </c>
      <c r="G2" s="37"/>
    </row>
    <row r="3" spans="1:7" ht="3" customHeight="1" hidden="1">
      <c r="A3" s="38"/>
      <c r="B3" s="39"/>
      <c r="C3" s="40"/>
      <c r="D3" s="40"/>
      <c r="E3" s="39"/>
      <c r="F3" s="41"/>
      <c r="G3" s="42"/>
    </row>
    <row r="4" spans="1:7" ht="12" customHeight="1">
      <c r="A4" s="43" t="s">
        <v>74</v>
      </c>
      <c r="B4" s="39"/>
      <c r="C4" s="40" t="s">
        <v>75</v>
      </c>
      <c r="D4" s="40"/>
      <c r="E4" s="39"/>
      <c r="F4" s="41" t="s">
        <v>76</v>
      </c>
      <c r="G4" s="44"/>
    </row>
    <row r="5" spans="1:7" ht="12.95" customHeight="1">
      <c r="A5" s="45" t="s">
        <v>77</v>
      </c>
      <c r="B5" s="46"/>
      <c r="C5" s="47" t="s">
        <v>78</v>
      </c>
      <c r="D5" s="48"/>
      <c r="E5" s="49"/>
      <c r="F5" s="41" t="s">
        <v>79</v>
      </c>
      <c r="G5" s="42"/>
    </row>
    <row r="6" spans="1:15" ht="12.95" customHeight="1">
      <c r="A6" s="43" t="s">
        <v>80</v>
      </c>
      <c r="B6" s="39"/>
      <c r="C6" s="40" t="s">
        <v>81</v>
      </c>
      <c r="D6" s="40"/>
      <c r="E6" s="39"/>
      <c r="F6" s="50" t="s">
        <v>82</v>
      </c>
      <c r="G6" s="51"/>
      <c r="O6" s="52"/>
    </row>
    <row r="7" spans="1:7" ht="12.95" customHeight="1">
      <c r="A7" s="53" t="s">
        <v>77</v>
      </c>
      <c r="B7" s="54"/>
      <c r="C7" s="55" t="s">
        <v>83</v>
      </c>
      <c r="D7" s="56"/>
      <c r="E7" s="56"/>
      <c r="F7" s="57" t="s">
        <v>84</v>
      </c>
      <c r="G7" s="51">
        <f>IF(PocetMJ=0,,ROUND((F30+F32)/PocetMJ,1))</f>
        <v>0</v>
      </c>
    </row>
    <row r="8" spans="1:9" ht="15">
      <c r="A8" s="58" t="s">
        <v>85</v>
      </c>
      <c r="B8" s="41"/>
      <c r="C8" s="59" t="s">
        <v>86</v>
      </c>
      <c r="D8" s="59"/>
      <c r="E8" s="60"/>
      <c r="F8" s="61" t="s">
        <v>87</v>
      </c>
      <c r="G8" s="62"/>
      <c r="H8" s="63"/>
      <c r="I8" s="64"/>
    </row>
    <row r="9" spans="1:8" ht="15">
      <c r="A9" s="58" t="s">
        <v>88</v>
      </c>
      <c r="B9" s="41"/>
      <c r="C9" s="59" t="str">
        <f>Projektant</f>
        <v>Martin Špaček</v>
      </c>
      <c r="D9" s="59"/>
      <c r="E9" s="60"/>
      <c r="F9" s="41"/>
      <c r="G9" s="65"/>
      <c r="H9" s="66"/>
    </row>
    <row r="10" spans="1:8" ht="15">
      <c r="A10" s="58" t="s">
        <v>89</v>
      </c>
      <c r="B10" s="41"/>
      <c r="C10" s="59"/>
      <c r="D10" s="59"/>
      <c r="E10" s="59"/>
      <c r="F10" s="67"/>
      <c r="G10" s="68"/>
      <c r="H10" s="69"/>
    </row>
    <row r="11" spans="1:57" ht="13.5" customHeight="1">
      <c r="A11" s="58" t="s">
        <v>90</v>
      </c>
      <c r="B11" s="41"/>
      <c r="C11" s="59"/>
      <c r="D11" s="59"/>
      <c r="E11" s="59"/>
      <c r="F11" s="70" t="s">
        <v>91</v>
      </c>
      <c r="G11" s="71"/>
      <c r="H11" s="66"/>
      <c r="BA11" s="72"/>
      <c r="BB11" s="72"/>
      <c r="BC11" s="72"/>
      <c r="BD11" s="72"/>
      <c r="BE11" s="72"/>
    </row>
    <row r="12" spans="1:8" ht="12.75" customHeight="1">
      <c r="A12" s="73" t="s">
        <v>92</v>
      </c>
      <c r="B12" s="39"/>
      <c r="C12" s="74"/>
      <c r="D12" s="74"/>
      <c r="E12" s="74"/>
      <c r="F12" s="75" t="s">
        <v>93</v>
      </c>
      <c r="G12" s="76"/>
      <c r="H12" s="66"/>
    </row>
    <row r="13" spans="1:8" ht="28.5" customHeight="1" thickBot="1">
      <c r="A13" s="77" t="s">
        <v>94</v>
      </c>
      <c r="B13" s="78"/>
      <c r="C13" s="78"/>
      <c r="D13" s="78"/>
      <c r="E13" s="79"/>
      <c r="F13" s="79"/>
      <c r="G13" s="80"/>
      <c r="H13" s="66"/>
    </row>
    <row r="14" spans="1:7" ht="17.25" customHeight="1" thickBot="1">
      <c r="A14" s="81" t="s">
        <v>95</v>
      </c>
      <c r="B14" s="82"/>
      <c r="C14" s="83"/>
      <c r="D14" s="84" t="s">
        <v>96</v>
      </c>
      <c r="E14" s="85"/>
      <c r="F14" s="85"/>
      <c r="G14" s="83"/>
    </row>
    <row r="15" spans="1:7" ht="15.95" customHeight="1">
      <c r="A15" s="86"/>
      <c r="B15" s="87" t="s">
        <v>97</v>
      </c>
      <c r="C15" s="88">
        <f>HSV</f>
        <v>0</v>
      </c>
      <c r="D15" s="89"/>
      <c r="E15" s="90"/>
      <c r="F15" s="91"/>
      <c r="G15" s="88"/>
    </row>
    <row r="16" spans="1:7" ht="15.95" customHeight="1">
      <c r="A16" s="86" t="s">
        <v>98</v>
      </c>
      <c r="B16" s="87" t="s">
        <v>99</v>
      </c>
      <c r="C16" s="88">
        <f>PSV</f>
        <v>0</v>
      </c>
      <c r="D16" s="38"/>
      <c r="E16" s="92"/>
      <c r="F16" s="93"/>
      <c r="G16" s="88"/>
    </row>
    <row r="17" spans="1:7" ht="15.95" customHeight="1">
      <c r="A17" s="86" t="s">
        <v>100</v>
      </c>
      <c r="B17" s="87" t="s">
        <v>101</v>
      </c>
      <c r="C17" s="88">
        <f>Mont</f>
        <v>0</v>
      </c>
      <c r="D17" s="38"/>
      <c r="E17" s="92"/>
      <c r="F17" s="93"/>
      <c r="G17" s="88"/>
    </row>
    <row r="18" spans="1:7" ht="15.95" customHeight="1">
      <c r="A18" s="94" t="s">
        <v>102</v>
      </c>
      <c r="B18" s="95" t="s">
        <v>103</v>
      </c>
      <c r="C18" s="88">
        <f>Dodavka</f>
        <v>0</v>
      </c>
      <c r="D18" s="38"/>
      <c r="E18" s="92"/>
      <c r="F18" s="93"/>
      <c r="G18" s="88"/>
    </row>
    <row r="19" spans="1:7" ht="15.95" customHeight="1">
      <c r="A19" s="96" t="s">
        <v>104</v>
      </c>
      <c r="B19" s="87"/>
      <c r="C19" s="88">
        <f>SUM(C15:C18)</f>
        <v>0</v>
      </c>
      <c r="D19" s="38"/>
      <c r="E19" s="92"/>
      <c r="F19" s="93"/>
      <c r="G19" s="88"/>
    </row>
    <row r="20" spans="1:7" ht="15.95" customHeight="1">
      <c r="A20" s="96"/>
      <c r="B20" s="87"/>
      <c r="C20" s="88"/>
      <c r="D20" s="38"/>
      <c r="E20" s="92"/>
      <c r="F20" s="93"/>
      <c r="G20" s="88"/>
    </row>
    <row r="21" spans="1:7" ht="15.95" customHeight="1">
      <c r="A21" s="96" t="s">
        <v>105</v>
      </c>
      <c r="B21" s="87"/>
      <c r="C21" s="88">
        <f>HZS</f>
        <v>0</v>
      </c>
      <c r="D21" s="38"/>
      <c r="E21" s="92"/>
      <c r="F21" s="93"/>
      <c r="G21" s="88"/>
    </row>
    <row r="22" spans="1:7" ht="15.95" customHeight="1">
      <c r="A22" s="97" t="s">
        <v>106</v>
      </c>
      <c r="B22" s="98"/>
      <c r="C22" s="88">
        <f>C19+C21</f>
        <v>0</v>
      </c>
      <c r="D22" s="38" t="s">
        <v>107</v>
      </c>
      <c r="E22" s="92"/>
      <c r="F22" s="93"/>
      <c r="G22" s="88">
        <f>Rekapitulace!I25</f>
        <v>0</v>
      </c>
    </row>
    <row r="23" spans="1:7" ht="15.95" customHeight="1" thickBot="1">
      <c r="A23" s="99" t="s">
        <v>108</v>
      </c>
      <c r="B23" s="100"/>
      <c r="C23" s="101">
        <f>C22+G23</f>
        <v>0</v>
      </c>
      <c r="D23" s="102" t="s">
        <v>109</v>
      </c>
      <c r="E23" s="103"/>
      <c r="F23" s="104"/>
      <c r="G23" s="88">
        <f>G22</f>
        <v>0</v>
      </c>
    </row>
    <row r="24" spans="1:7" ht="15">
      <c r="A24" s="105" t="s">
        <v>110</v>
      </c>
      <c r="B24" s="106"/>
      <c r="C24" s="107"/>
      <c r="D24" s="106" t="s">
        <v>111</v>
      </c>
      <c r="E24" s="106"/>
      <c r="F24" s="108" t="s">
        <v>112</v>
      </c>
      <c r="G24" s="109"/>
    </row>
    <row r="25" spans="1:7" ht="15">
      <c r="A25" s="97" t="s">
        <v>113</v>
      </c>
      <c r="B25" s="98"/>
      <c r="C25" s="110"/>
      <c r="D25" s="98" t="s">
        <v>113</v>
      </c>
      <c r="E25" s="111"/>
      <c r="F25" s="112" t="s">
        <v>113</v>
      </c>
      <c r="G25" s="113"/>
    </row>
    <row r="26" spans="1:7" ht="37.5" customHeight="1">
      <c r="A26" s="97" t="s">
        <v>114</v>
      </c>
      <c r="B26" s="114"/>
      <c r="C26" s="110"/>
      <c r="D26" s="98" t="s">
        <v>114</v>
      </c>
      <c r="E26" s="111"/>
      <c r="F26" s="112" t="s">
        <v>114</v>
      </c>
      <c r="G26" s="113"/>
    </row>
    <row r="27" spans="1:7" ht="15">
      <c r="A27" s="97"/>
      <c r="B27" s="115"/>
      <c r="C27" s="110"/>
      <c r="D27" s="98"/>
      <c r="E27" s="111"/>
      <c r="F27" s="112"/>
      <c r="G27" s="113"/>
    </row>
    <row r="28" spans="1:7" ht="15">
      <c r="A28" s="97" t="s">
        <v>115</v>
      </c>
      <c r="B28" s="98"/>
      <c r="C28" s="110"/>
      <c r="D28" s="112" t="s">
        <v>116</v>
      </c>
      <c r="E28" s="110"/>
      <c r="F28" s="116" t="s">
        <v>116</v>
      </c>
      <c r="G28" s="113"/>
    </row>
    <row r="29" spans="1:7" ht="69" customHeight="1">
      <c r="A29" s="97"/>
      <c r="B29" s="98"/>
      <c r="C29" s="117"/>
      <c r="D29" s="118"/>
      <c r="E29" s="117"/>
      <c r="F29" s="98"/>
      <c r="G29" s="113"/>
    </row>
    <row r="30" spans="1:7" ht="15">
      <c r="A30" s="119" t="s">
        <v>117</v>
      </c>
      <c r="B30" s="120"/>
      <c r="C30" s="121">
        <v>21</v>
      </c>
      <c r="D30" s="120" t="s">
        <v>118</v>
      </c>
      <c r="E30" s="122"/>
      <c r="F30" s="123">
        <f>ROUND(C23-F32,0)</f>
        <v>0</v>
      </c>
      <c r="G30" s="124"/>
    </row>
    <row r="31" spans="1:7" ht="15">
      <c r="A31" s="119" t="s">
        <v>119</v>
      </c>
      <c r="B31" s="120"/>
      <c r="C31" s="121">
        <v>21</v>
      </c>
      <c r="D31" s="120" t="s">
        <v>120</v>
      </c>
      <c r="E31" s="122"/>
      <c r="F31" s="123">
        <f>ROUND(PRODUCT(F30,C31/100),1)</f>
        <v>0</v>
      </c>
      <c r="G31" s="124"/>
    </row>
    <row r="32" spans="1:7" ht="15">
      <c r="A32" s="119" t="s">
        <v>117</v>
      </c>
      <c r="B32" s="120"/>
      <c r="C32" s="121">
        <v>0</v>
      </c>
      <c r="D32" s="120" t="s">
        <v>120</v>
      </c>
      <c r="E32" s="122"/>
      <c r="F32" s="123">
        <v>0</v>
      </c>
      <c r="G32" s="124"/>
    </row>
    <row r="33" spans="1:7" ht="15">
      <c r="A33" s="119" t="s">
        <v>119</v>
      </c>
      <c r="B33" s="125"/>
      <c r="C33" s="126">
        <f>SazbaDPH2</f>
        <v>0</v>
      </c>
      <c r="D33" s="120" t="s">
        <v>120</v>
      </c>
      <c r="E33" s="93"/>
      <c r="F33" s="123">
        <f>ROUND(PRODUCT(F32,C33/100),1)</f>
        <v>0</v>
      </c>
      <c r="G33" s="124"/>
    </row>
    <row r="34" spans="1:7" s="132" customFormat="1" ht="19.5" customHeight="1" thickBot="1">
      <c r="A34" s="127" t="s">
        <v>121</v>
      </c>
      <c r="B34" s="128"/>
      <c r="C34" s="128"/>
      <c r="D34" s="128"/>
      <c r="E34" s="129"/>
      <c r="F34" s="130">
        <f>CEILING(SUM(F30:F33),IF(SUM(F30:F33)&gt;=0,1,-1))</f>
        <v>0</v>
      </c>
      <c r="G34" s="131"/>
    </row>
    <row r="36" spans="1:8" ht="15">
      <c r="A36" s="133" t="s">
        <v>122</v>
      </c>
      <c r="B36" s="133"/>
      <c r="C36" s="133"/>
      <c r="D36" s="133"/>
      <c r="E36" s="133"/>
      <c r="F36" s="133"/>
      <c r="G36" s="133"/>
      <c r="H36" s="32" t="s">
        <v>77</v>
      </c>
    </row>
    <row r="37" spans="1:8" ht="14.25" customHeight="1">
      <c r="A37" s="133"/>
      <c r="B37" s="134"/>
      <c r="C37" s="134"/>
      <c r="D37" s="134"/>
      <c r="E37" s="134"/>
      <c r="F37" s="134"/>
      <c r="G37" s="134"/>
      <c r="H37" s="32" t="s">
        <v>77</v>
      </c>
    </row>
    <row r="38" spans="1:8" ht="12.75" customHeight="1">
      <c r="A38" s="135"/>
      <c r="B38" s="134"/>
      <c r="C38" s="134"/>
      <c r="D38" s="134"/>
      <c r="E38" s="134"/>
      <c r="F38" s="134"/>
      <c r="G38" s="134"/>
      <c r="H38" s="32" t="s">
        <v>77</v>
      </c>
    </row>
    <row r="39" spans="1:8" ht="15">
      <c r="A39" s="135"/>
      <c r="B39" s="134"/>
      <c r="C39" s="134"/>
      <c r="D39" s="134"/>
      <c r="E39" s="134"/>
      <c r="F39" s="134"/>
      <c r="G39" s="134"/>
      <c r="H39" s="32" t="s">
        <v>77</v>
      </c>
    </row>
    <row r="40" spans="1:8" ht="15">
      <c r="A40" s="135"/>
      <c r="B40" s="134"/>
      <c r="C40" s="134"/>
      <c r="D40" s="134"/>
      <c r="E40" s="134"/>
      <c r="F40" s="134"/>
      <c r="G40" s="134"/>
      <c r="H40" s="32" t="s">
        <v>77</v>
      </c>
    </row>
    <row r="41" spans="1:8" ht="15">
      <c r="A41" s="135"/>
      <c r="B41" s="134"/>
      <c r="C41" s="134"/>
      <c r="D41" s="134"/>
      <c r="E41" s="134"/>
      <c r="F41" s="134"/>
      <c r="G41" s="134"/>
      <c r="H41" s="32" t="s">
        <v>77</v>
      </c>
    </row>
    <row r="42" spans="1:8" ht="15">
      <c r="A42" s="135"/>
      <c r="B42" s="134"/>
      <c r="C42" s="134"/>
      <c r="D42" s="134"/>
      <c r="E42" s="134"/>
      <c r="F42" s="134"/>
      <c r="G42" s="134"/>
      <c r="H42" s="32" t="s">
        <v>77</v>
      </c>
    </row>
    <row r="43" spans="1:8" ht="15">
      <c r="A43" s="135"/>
      <c r="B43" s="134"/>
      <c r="C43" s="134"/>
      <c r="D43" s="134"/>
      <c r="E43" s="134"/>
      <c r="F43" s="134"/>
      <c r="G43" s="134"/>
      <c r="H43" s="32" t="s">
        <v>77</v>
      </c>
    </row>
    <row r="44" spans="1:8" ht="15">
      <c r="A44" s="135"/>
      <c r="B44" s="134"/>
      <c r="C44" s="134"/>
      <c r="D44" s="134"/>
      <c r="E44" s="134"/>
      <c r="F44" s="134"/>
      <c r="G44" s="134"/>
      <c r="H44" s="32" t="s">
        <v>77</v>
      </c>
    </row>
    <row r="45" spans="1:8" ht="0.75" customHeight="1">
      <c r="A45" s="135"/>
      <c r="B45" s="134"/>
      <c r="C45" s="134"/>
      <c r="D45" s="134"/>
      <c r="E45" s="134"/>
      <c r="F45" s="134"/>
      <c r="G45" s="134"/>
      <c r="H45" s="32" t="s">
        <v>77</v>
      </c>
    </row>
    <row r="46" spans="2:7" ht="15">
      <c r="B46" s="136"/>
      <c r="C46" s="136"/>
      <c r="D46" s="136"/>
      <c r="E46" s="136"/>
      <c r="F46" s="136"/>
      <c r="G46" s="136"/>
    </row>
    <row r="47" spans="2:7" ht="15">
      <c r="B47" s="136"/>
      <c r="C47" s="136"/>
      <c r="D47" s="136"/>
      <c r="E47" s="136"/>
      <c r="F47" s="136"/>
      <c r="G47" s="136"/>
    </row>
    <row r="48" spans="2:7" ht="15">
      <c r="B48" s="136"/>
      <c r="C48" s="136"/>
      <c r="D48" s="136"/>
      <c r="E48" s="136"/>
      <c r="F48" s="136"/>
      <c r="G48" s="136"/>
    </row>
    <row r="49" spans="2:7" ht="15">
      <c r="B49" s="136"/>
      <c r="C49" s="136"/>
      <c r="D49" s="136"/>
      <c r="E49" s="136"/>
      <c r="F49" s="136"/>
      <c r="G49" s="136"/>
    </row>
    <row r="50" spans="2:7" ht="15">
      <c r="B50" s="136"/>
      <c r="C50" s="136"/>
      <c r="D50" s="136"/>
      <c r="E50" s="136"/>
      <c r="F50" s="136"/>
      <c r="G50" s="136"/>
    </row>
    <row r="51" spans="2:7" ht="15">
      <c r="B51" s="136"/>
      <c r="C51" s="136"/>
      <c r="D51" s="136"/>
      <c r="E51" s="136"/>
      <c r="F51" s="136"/>
      <c r="G51" s="136"/>
    </row>
    <row r="52" spans="2:7" ht="15">
      <c r="B52" s="136"/>
      <c r="C52" s="136"/>
      <c r="D52" s="136"/>
      <c r="E52" s="136"/>
      <c r="F52" s="136"/>
      <c r="G52" s="136"/>
    </row>
    <row r="53" spans="2:7" ht="15">
      <c r="B53" s="136"/>
      <c r="C53" s="136"/>
      <c r="D53" s="136"/>
      <c r="E53" s="136"/>
      <c r="F53" s="136"/>
      <c r="G53" s="136"/>
    </row>
    <row r="54" spans="2:7" ht="15">
      <c r="B54" s="136"/>
      <c r="C54" s="136"/>
      <c r="D54" s="136"/>
      <c r="E54" s="136"/>
      <c r="F54" s="136"/>
      <c r="G54" s="136"/>
    </row>
    <row r="55" spans="2:7" ht="15">
      <c r="B55" s="136"/>
      <c r="C55" s="136"/>
      <c r="D55" s="136"/>
      <c r="E55" s="136"/>
      <c r="F55" s="136"/>
      <c r="G55" s="136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6"/>
  <sheetViews>
    <sheetView workbookViewId="0" topLeftCell="A1">
      <selection activeCell="A15" sqref="A15"/>
    </sheetView>
  </sheetViews>
  <sheetFormatPr defaultColWidth="9.140625" defaultRowHeight="15"/>
  <cols>
    <col min="1" max="1" width="5.8515625" style="32" customWidth="1"/>
    <col min="2" max="2" width="6.140625" style="32" customWidth="1"/>
    <col min="3" max="3" width="11.421875" style="32" customWidth="1"/>
    <col min="4" max="4" width="15.8515625" style="32" customWidth="1"/>
    <col min="5" max="5" width="11.28125" style="32" customWidth="1"/>
    <col min="6" max="6" width="10.8515625" style="32" customWidth="1"/>
    <col min="7" max="7" width="11.00390625" style="32" customWidth="1"/>
    <col min="8" max="8" width="11.140625" style="32" customWidth="1"/>
    <col min="9" max="9" width="10.7109375" style="32" customWidth="1"/>
    <col min="10" max="16384" width="9.140625" style="32" customWidth="1"/>
  </cols>
  <sheetData>
    <row r="1" spans="1:9" ht="13.5" thickTop="1">
      <c r="A1" s="137" t="s">
        <v>123</v>
      </c>
      <c r="B1" s="138"/>
      <c r="C1" s="139" t="str">
        <f>CONCATENATE(cislostavby," ",nazevstavby)</f>
        <v xml:space="preserve">  SŠ PTA Jihlava - Rekonstrukce učeben a šatny v 1.NP, Polenská</v>
      </c>
      <c r="D1" s="140"/>
      <c r="E1" s="141"/>
      <c r="F1" s="140"/>
      <c r="G1" s="142" t="s">
        <v>124</v>
      </c>
      <c r="H1" s="143" t="str">
        <f>'Krycí list'!C2</f>
        <v>EPS</v>
      </c>
      <c r="I1" s="144"/>
    </row>
    <row r="2" spans="1:9" ht="13.5" thickBot="1">
      <c r="A2" s="145" t="s">
        <v>125</v>
      </c>
      <c r="B2" s="146"/>
      <c r="C2" s="147" t="str">
        <f>CONCATENATE(cisloobjektu," ",nazevobjektu)</f>
        <v xml:space="preserve">  SŠ PTA Jihlava</v>
      </c>
      <c r="D2" s="148"/>
      <c r="E2" s="149"/>
      <c r="F2" s="148"/>
      <c r="G2" s="150" t="str">
        <f>'Krycí list'!D2</f>
        <v>ELEKTRICKÁ POŽÁRNÍ SIGNALIZACE</v>
      </c>
      <c r="H2" s="151"/>
      <c r="I2" s="152"/>
    </row>
    <row r="3" spans="1:9" ht="13.5" thickTop="1">
      <c r="A3" s="111"/>
      <c r="B3" s="111"/>
      <c r="C3" s="111"/>
      <c r="D3" s="111"/>
      <c r="E3" s="111"/>
      <c r="F3" s="98"/>
      <c r="G3" s="111"/>
      <c r="H3" s="111"/>
      <c r="I3" s="111"/>
    </row>
    <row r="4" spans="1:9" ht="19.5" customHeight="1">
      <c r="A4" s="153" t="s">
        <v>126</v>
      </c>
      <c r="B4" s="154"/>
      <c r="C4" s="154"/>
      <c r="D4" s="154"/>
      <c r="E4" s="155"/>
      <c r="F4" s="154"/>
      <c r="G4" s="154"/>
      <c r="H4" s="154"/>
      <c r="I4" s="154"/>
    </row>
    <row r="5" spans="1:9" ht="13.5" thickBot="1">
      <c r="A5" s="111"/>
      <c r="B5" s="111"/>
      <c r="C5" s="111"/>
      <c r="D5" s="111"/>
      <c r="E5" s="111"/>
      <c r="F5" s="111"/>
      <c r="G5" s="111"/>
      <c r="H5" s="111"/>
      <c r="I5" s="111"/>
    </row>
    <row r="6" spans="1:9" s="66" customFormat="1" ht="13.5" thickBot="1">
      <c r="A6" s="156"/>
      <c r="B6" s="157" t="s">
        <v>127</v>
      </c>
      <c r="C6" s="157"/>
      <c r="D6" s="158"/>
      <c r="E6" s="159" t="s">
        <v>128</v>
      </c>
      <c r="F6" s="160" t="s">
        <v>129</v>
      </c>
      <c r="G6" s="160" t="s">
        <v>130</v>
      </c>
      <c r="H6" s="160" t="s">
        <v>131</v>
      </c>
      <c r="I6" s="161" t="s">
        <v>105</v>
      </c>
    </row>
    <row r="7" spans="1:9" s="66" customFormat="1" ht="15">
      <c r="A7" s="162"/>
      <c r="B7" s="163" t="str">
        <f>eps!A5</f>
        <v>1. Požární hlásiče</v>
      </c>
      <c r="C7" s="98"/>
      <c r="D7" s="164"/>
      <c r="E7" s="165">
        <v>0</v>
      </c>
      <c r="F7" s="166">
        <v>0</v>
      </c>
      <c r="G7" s="166">
        <v>0</v>
      </c>
      <c r="H7" s="166">
        <f>SUM(eps!F6:F13)</f>
        <v>0</v>
      </c>
      <c r="I7" s="167">
        <v>0</v>
      </c>
    </row>
    <row r="8" spans="1:9" s="66" customFormat="1" ht="15">
      <c r="A8" s="162"/>
      <c r="B8" s="163" t="str">
        <f>eps!A14</f>
        <v>2. Vyhlášení poplachu</v>
      </c>
      <c r="C8" s="98"/>
      <c r="D8" s="164"/>
      <c r="E8" s="165">
        <v>0</v>
      </c>
      <c r="F8" s="166">
        <v>0</v>
      </c>
      <c r="G8" s="166">
        <v>0</v>
      </c>
      <c r="H8" s="166">
        <f>SUM(eps!F15:F18)</f>
        <v>0</v>
      </c>
      <c r="I8" s="167">
        <v>0</v>
      </c>
    </row>
    <row r="9" spans="1:9" s="66" customFormat="1" ht="15">
      <c r="A9" s="162"/>
      <c r="B9" s="163" t="str">
        <f>eps!A19</f>
        <v>3. Kabelové rozvody</v>
      </c>
      <c r="C9" s="98"/>
      <c r="D9" s="164"/>
      <c r="E9" s="165">
        <v>0</v>
      </c>
      <c r="F9" s="166">
        <v>0</v>
      </c>
      <c r="G9" s="166">
        <v>0</v>
      </c>
      <c r="H9" s="166">
        <f>SUM(eps!F20:F21)</f>
        <v>0</v>
      </c>
      <c r="I9" s="167">
        <v>0</v>
      </c>
    </row>
    <row r="10" spans="1:9" s="66" customFormat="1" ht="15">
      <c r="A10" s="162"/>
      <c r="B10" s="163" t="str">
        <f>eps!A22</f>
        <v>4. Elektroinstalační materiál</v>
      </c>
      <c r="C10" s="98"/>
      <c r="D10" s="164"/>
      <c r="E10" s="165">
        <v>0</v>
      </c>
      <c r="F10" s="166">
        <v>0</v>
      </c>
      <c r="G10" s="166">
        <v>0</v>
      </c>
      <c r="H10" s="166">
        <f>SUM(eps!F23:F37)</f>
        <v>0</v>
      </c>
      <c r="I10" s="167">
        <v>0</v>
      </c>
    </row>
    <row r="11" spans="1:9" s="66" customFormat="1" ht="15">
      <c r="A11" s="162"/>
      <c r="B11" s="163" t="str">
        <f>eps!A38</f>
        <v>5. Ostatní</v>
      </c>
      <c r="C11" s="98"/>
      <c r="D11" s="164"/>
      <c r="E11" s="165">
        <v>0</v>
      </c>
      <c r="F11" s="166">
        <v>0</v>
      </c>
      <c r="G11" s="166">
        <v>0</v>
      </c>
      <c r="H11" s="166">
        <f>SUM(eps!F39:F51)</f>
        <v>0</v>
      </c>
      <c r="I11" s="167">
        <v>0</v>
      </c>
    </row>
    <row r="12" spans="1:9" s="66" customFormat="1" ht="15">
      <c r="A12" s="162"/>
      <c r="B12" s="163" t="str">
        <f>eps!A52</f>
        <v>6. Stavební práce</v>
      </c>
      <c r="C12" s="98"/>
      <c r="D12" s="164"/>
      <c r="E12" s="165">
        <v>0</v>
      </c>
      <c r="F12" s="166">
        <v>0</v>
      </c>
      <c r="G12" s="166">
        <v>0</v>
      </c>
      <c r="H12" s="166">
        <f>SUM(eps!F53:F55)</f>
        <v>0</v>
      </c>
      <c r="I12" s="167">
        <v>0</v>
      </c>
    </row>
    <row r="13" spans="1:9" s="66" customFormat="1" ht="15">
      <c r="A13" s="162"/>
      <c r="B13" s="163"/>
      <c r="C13" s="98"/>
      <c r="D13" s="164"/>
      <c r="E13" s="165">
        <v>0</v>
      </c>
      <c r="F13" s="166">
        <v>0</v>
      </c>
      <c r="G13" s="166">
        <v>0</v>
      </c>
      <c r="H13" s="166">
        <v>0</v>
      </c>
      <c r="I13" s="167">
        <v>0</v>
      </c>
    </row>
    <row r="14" spans="1:9" s="66" customFormat="1" ht="15">
      <c r="A14" s="162"/>
      <c r="B14" s="163"/>
      <c r="C14" s="98"/>
      <c r="D14" s="164"/>
      <c r="E14" s="165">
        <v>0</v>
      </c>
      <c r="F14" s="166">
        <v>0</v>
      </c>
      <c r="G14" s="166">
        <v>0</v>
      </c>
      <c r="H14" s="166">
        <v>0</v>
      </c>
      <c r="I14" s="167">
        <v>0</v>
      </c>
    </row>
    <row r="15" spans="1:9" s="66" customFormat="1" ht="15">
      <c r="A15" s="162"/>
      <c r="B15" s="163"/>
      <c r="C15" s="98"/>
      <c r="D15" s="164"/>
      <c r="E15" s="165">
        <v>0</v>
      </c>
      <c r="F15" s="166">
        <v>0</v>
      </c>
      <c r="G15" s="166">
        <v>0</v>
      </c>
      <c r="H15" s="166">
        <v>0</v>
      </c>
      <c r="I15" s="167">
        <v>0</v>
      </c>
    </row>
    <row r="16" spans="1:9" s="66" customFormat="1" ht="15">
      <c r="A16" s="162"/>
      <c r="B16" s="163"/>
      <c r="C16" s="98"/>
      <c r="D16" s="164"/>
      <c r="E16" s="165">
        <v>0</v>
      </c>
      <c r="F16" s="166">
        <v>0</v>
      </c>
      <c r="G16" s="166">
        <v>0</v>
      </c>
      <c r="H16" s="166">
        <v>0</v>
      </c>
      <c r="I16" s="167">
        <v>0</v>
      </c>
    </row>
    <row r="17" spans="1:9" s="66" customFormat="1" ht="15">
      <c r="A17" s="162"/>
      <c r="B17" s="163"/>
      <c r="C17" s="98"/>
      <c r="D17" s="164"/>
      <c r="E17" s="165">
        <v>0</v>
      </c>
      <c r="F17" s="166">
        <v>0</v>
      </c>
      <c r="G17" s="166">
        <v>0</v>
      </c>
      <c r="H17" s="166">
        <v>0</v>
      </c>
      <c r="I17" s="167">
        <v>0</v>
      </c>
    </row>
    <row r="18" spans="1:9" s="66" customFormat="1" ht="13.5" thickBot="1">
      <c r="A18" s="162"/>
      <c r="B18" s="163"/>
      <c r="C18" s="98"/>
      <c r="D18" s="164"/>
      <c r="E18" s="165">
        <v>0</v>
      </c>
      <c r="F18" s="166">
        <v>0</v>
      </c>
      <c r="G18" s="166">
        <v>0</v>
      </c>
      <c r="H18" s="166">
        <v>0</v>
      </c>
      <c r="I18" s="167">
        <v>0</v>
      </c>
    </row>
    <row r="19" spans="1:9" s="174" customFormat="1" ht="13.5" thickBot="1">
      <c r="A19" s="168"/>
      <c r="B19" s="169" t="s">
        <v>132</v>
      </c>
      <c r="C19" s="169"/>
      <c r="D19" s="170"/>
      <c r="E19" s="171">
        <f>SUM(E7:E18)</f>
        <v>0</v>
      </c>
      <c r="F19" s="172">
        <f>SUM(F7:F18)</f>
        <v>0</v>
      </c>
      <c r="G19" s="172">
        <f>SUM(G7:G18)</f>
        <v>0</v>
      </c>
      <c r="H19" s="172">
        <f>SUM(H7:H18)</f>
        <v>0</v>
      </c>
      <c r="I19" s="173">
        <f>SUM(I7:I18)</f>
        <v>0</v>
      </c>
    </row>
    <row r="20" spans="1:9" ht="15">
      <c r="A20" s="98"/>
      <c r="B20" s="98"/>
      <c r="C20" s="98"/>
      <c r="D20" s="98"/>
      <c r="E20" s="98"/>
      <c r="F20" s="98"/>
      <c r="G20" s="98"/>
      <c r="H20" s="98"/>
      <c r="I20" s="98"/>
    </row>
    <row r="21" spans="1:57" ht="19.5" customHeight="1">
      <c r="A21" s="154" t="s">
        <v>133</v>
      </c>
      <c r="B21" s="154"/>
      <c r="C21" s="154"/>
      <c r="D21" s="154"/>
      <c r="E21" s="154"/>
      <c r="F21" s="154"/>
      <c r="G21" s="175"/>
      <c r="H21" s="154"/>
      <c r="I21" s="154"/>
      <c r="BA21" s="72"/>
      <c r="BB21" s="72"/>
      <c r="BC21" s="72"/>
      <c r="BD21" s="72"/>
      <c r="BE21" s="72"/>
    </row>
    <row r="22" spans="1:9" ht="13.5" thickBot="1">
      <c r="A22" s="111"/>
      <c r="B22" s="111"/>
      <c r="C22" s="111"/>
      <c r="D22" s="111"/>
      <c r="E22" s="111"/>
      <c r="F22" s="111"/>
      <c r="G22" s="111"/>
      <c r="H22" s="111"/>
      <c r="I22" s="111"/>
    </row>
    <row r="23" spans="1:9" ht="15">
      <c r="A23" s="105" t="s">
        <v>134</v>
      </c>
      <c r="B23" s="106"/>
      <c r="C23" s="106"/>
      <c r="D23" s="176"/>
      <c r="E23" s="177"/>
      <c r="F23" s="177"/>
      <c r="G23" s="178"/>
      <c r="H23" s="179"/>
      <c r="I23" s="180" t="s">
        <v>135</v>
      </c>
    </row>
    <row r="24" spans="1:53" ht="15">
      <c r="A24" s="96"/>
      <c r="B24" s="87" t="s">
        <v>139</v>
      </c>
      <c r="C24" s="87"/>
      <c r="D24" s="87"/>
      <c r="E24" s="181"/>
      <c r="F24" s="182"/>
      <c r="G24" s="181"/>
      <c r="H24" s="183"/>
      <c r="I24" s="184">
        <f>SUM(eps!F57:F59)</f>
        <v>0</v>
      </c>
      <c r="BA24" s="32">
        <v>8</v>
      </c>
    </row>
    <row r="25" spans="1:9" ht="13.5" thickBot="1">
      <c r="A25" s="185"/>
      <c r="B25" s="186" t="s">
        <v>136</v>
      </c>
      <c r="C25" s="187"/>
      <c r="D25" s="188"/>
      <c r="E25" s="188"/>
      <c r="F25" s="188"/>
      <c r="G25" s="188"/>
      <c r="H25" s="189"/>
      <c r="I25" s="190">
        <f>SUM(I24:I24)</f>
        <v>0</v>
      </c>
    </row>
    <row r="27" spans="2:9" ht="15">
      <c r="B27" s="174"/>
      <c r="F27" s="191"/>
      <c r="G27" s="192"/>
      <c r="H27" s="192"/>
      <c r="I27" s="193"/>
    </row>
    <row r="28" spans="6:9" ht="15">
      <c r="F28" s="191"/>
      <c r="G28" s="192"/>
      <c r="H28" s="192"/>
      <c r="I28" s="193"/>
    </row>
    <row r="29" spans="6:9" ht="15">
      <c r="F29" s="191"/>
      <c r="G29" s="192"/>
      <c r="H29" s="192"/>
      <c r="I29" s="193"/>
    </row>
    <row r="30" spans="6:9" ht="15">
      <c r="F30" s="191"/>
      <c r="G30" s="192"/>
      <c r="H30" s="192"/>
      <c r="I30" s="193"/>
    </row>
    <row r="31" spans="6:9" ht="15">
      <c r="F31" s="191"/>
      <c r="G31" s="192"/>
      <c r="H31" s="192"/>
      <c r="I31" s="193"/>
    </row>
    <row r="32" spans="6:9" ht="15">
      <c r="F32" s="191"/>
      <c r="G32" s="192"/>
      <c r="H32" s="192"/>
      <c r="I32" s="193"/>
    </row>
    <row r="33" spans="6:9" ht="15">
      <c r="F33" s="191"/>
      <c r="G33" s="192"/>
      <c r="H33" s="192"/>
      <c r="I33" s="193"/>
    </row>
    <row r="34" spans="6:9" ht="15">
      <c r="F34" s="191"/>
      <c r="G34" s="192"/>
      <c r="H34" s="192"/>
      <c r="I34" s="193"/>
    </row>
    <row r="35" spans="6:9" ht="15">
      <c r="F35" s="191"/>
      <c r="G35" s="192"/>
      <c r="H35" s="192"/>
      <c r="I35" s="193"/>
    </row>
    <row r="36" spans="6:9" ht="15">
      <c r="F36" s="191"/>
      <c r="G36" s="192"/>
      <c r="H36" s="192"/>
      <c r="I36" s="193"/>
    </row>
    <row r="37" spans="6:9" ht="15">
      <c r="F37" s="191"/>
      <c r="G37" s="192"/>
      <c r="H37" s="192"/>
      <c r="I37" s="193"/>
    </row>
    <row r="38" spans="6:9" ht="15">
      <c r="F38" s="191"/>
      <c r="G38" s="192"/>
      <c r="H38" s="192"/>
      <c r="I38" s="193"/>
    </row>
    <row r="39" spans="6:9" ht="15">
      <c r="F39" s="191"/>
      <c r="G39" s="192"/>
      <c r="H39" s="192"/>
      <c r="I39" s="193"/>
    </row>
    <row r="40" spans="6:9" ht="15">
      <c r="F40" s="191"/>
      <c r="G40" s="192"/>
      <c r="H40" s="192"/>
      <c r="I40" s="193"/>
    </row>
    <row r="41" spans="6:9" ht="15">
      <c r="F41" s="191"/>
      <c r="G41" s="192"/>
      <c r="H41" s="192"/>
      <c r="I41" s="193"/>
    </row>
    <row r="42" spans="6:9" ht="15">
      <c r="F42" s="191"/>
      <c r="G42" s="192"/>
      <c r="H42" s="192"/>
      <c r="I42" s="193"/>
    </row>
    <row r="43" spans="6:9" ht="15">
      <c r="F43" s="191"/>
      <c r="G43" s="192"/>
      <c r="H43" s="192"/>
      <c r="I43" s="193"/>
    </row>
    <row r="44" spans="6:9" ht="15">
      <c r="F44" s="191"/>
      <c r="G44" s="192"/>
      <c r="H44" s="192"/>
      <c r="I44" s="193"/>
    </row>
    <row r="45" spans="6:9" ht="15">
      <c r="F45" s="191"/>
      <c r="G45" s="192"/>
      <c r="H45" s="192"/>
      <c r="I45" s="193"/>
    </row>
    <row r="46" spans="6:9" ht="15">
      <c r="F46" s="191"/>
      <c r="G46" s="192"/>
      <c r="H46" s="192"/>
      <c r="I46" s="193"/>
    </row>
    <row r="47" spans="6:9" ht="15">
      <c r="F47" s="191"/>
      <c r="G47" s="192"/>
      <c r="H47" s="192"/>
      <c r="I47" s="193"/>
    </row>
    <row r="48" spans="6:9" ht="15">
      <c r="F48" s="191"/>
      <c r="G48" s="192"/>
      <c r="H48" s="192"/>
      <c r="I48" s="193"/>
    </row>
    <row r="49" spans="6:9" ht="15">
      <c r="F49" s="191"/>
      <c r="G49" s="192"/>
      <c r="H49" s="192"/>
      <c r="I49" s="193"/>
    </row>
    <row r="50" spans="6:9" ht="15">
      <c r="F50" s="191"/>
      <c r="G50" s="192"/>
      <c r="H50" s="192"/>
      <c r="I50" s="193"/>
    </row>
    <row r="51" spans="6:9" ht="15">
      <c r="F51" s="191"/>
      <c r="G51" s="192"/>
      <c r="H51" s="192"/>
      <c r="I51" s="193"/>
    </row>
    <row r="52" spans="6:9" ht="15">
      <c r="F52" s="191"/>
      <c r="G52" s="192"/>
      <c r="H52" s="192"/>
      <c r="I52" s="193"/>
    </row>
    <row r="53" spans="6:9" ht="15">
      <c r="F53" s="191"/>
      <c r="G53" s="192"/>
      <c r="H53" s="192"/>
      <c r="I53" s="193"/>
    </row>
    <row r="54" spans="6:9" ht="15">
      <c r="F54" s="191"/>
      <c r="G54" s="192"/>
      <c r="H54" s="192"/>
      <c r="I54" s="193"/>
    </row>
    <row r="55" spans="6:9" ht="15">
      <c r="F55" s="191"/>
      <c r="G55" s="192"/>
      <c r="H55" s="192"/>
      <c r="I55" s="193"/>
    </row>
    <row r="56" spans="6:9" ht="15">
      <c r="F56" s="191"/>
      <c r="G56" s="192"/>
      <c r="H56" s="192"/>
      <c r="I56" s="193"/>
    </row>
    <row r="57" spans="6:9" ht="15">
      <c r="F57" s="191"/>
      <c r="G57" s="192"/>
      <c r="H57" s="192"/>
      <c r="I57" s="193"/>
    </row>
    <row r="58" spans="6:9" ht="15">
      <c r="F58" s="191"/>
      <c r="G58" s="192"/>
      <c r="H58" s="192"/>
      <c r="I58" s="193"/>
    </row>
    <row r="59" spans="6:9" ht="15">
      <c r="F59" s="191"/>
      <c r="G59" s="192"/>
      <c r="H59" s="192"/>
      <c r="I59" s="193"/>
    </row>
    <row r="60" spans="6:9" ht="15">
      <c r="F60" s="191"/>
      <c r="G60" s="192"/>
      <c r="H60" s="192"/>
      <c r="I60" s="193"/>
    </row>
    <row r="61" spans="6:9" ht="15">
      <c r="F61" s="191"/>
      <c r="G61" s="192"/>
      <c r="H61" s="192"/>
      <c r="I61" s="193"/>
    </row>
    <row r="62" spans="6:9" ht="15">
      <c r="F62" s="191"/>
      <c r="G62" s="192"/>
      <c r="H62" s="192"/>
      <c r="I62" s="193"/>
    </row>
    <row r="63" spans="6:9" ht="15">
      <c r="F63" s="191"/>
      <c r="G63" s="192"/>
      <c r="H63" s="192"/>
      <c r="I63" s="193"/>
    </row>
    <row r="64" spans="6:9" ht="15">
      <c r="F64" s="191"/>
      <c r="G64" s="192"/>
      <c r="H64" s="192"/>
      <c r="I64" s="193"/>
    </row>
    <row r="65" spans="6:9" ht="15">
      <c r="F65" s="191"/>
      <c r="G65" s="192"/>
      <c r="H65" s="192"/>
      <c r="I65" s="193"/>
    </row>
    <row r="66" spans="6:9" ht="15">
      <c r="F66" s="191"/>
      <c r="G66" s="192"/>
      <c r="H66" s="192"/>
      <c r="I66" s="193"/>
    </row>
    <row r="67" spans="6:9" ht="15">
      <c r="F67" s="191"/>
      <c r="G67" s="192"/>
      <c r="H67" s="192"/>
      <c r="I67" s="193"/>
    </row>
    <row r="68" spans="6:9" ht="15">
      <c r="F68" s="191"/>
      <c r="G68" s="192"/>
      <c r="H68" s="192"/>
      <c r="I68" s="193"/>
    </row>
    <row r="69" spans="6:9" ht="15">
      <c r="F69" s="191"/>
      <c r="G69" s="192"/>
      <c r="H69" s="192"/>
      <c r="I69" s="193"/>
    </row>
    <row r="70" spans="6:9" ht="15">
      <c r="F70" s="191"/>
      <c r="G70" s="192"/>
      <c r="H70" s="192"/>
      <c r="I70" s="193"/>
    </row>
    <row r="71" spans="6:9" ht="15">
      <c r="F71" s="191"/>
      <c r="G71" s="192"/>
      <c r="H71" s="192"/>
      <c r="I71" s="193"/>
    </row>
    <row r="72" spans="6:9" ht="15">
      <c r="F72" s="191"/>
      <c r="G72" s="192"/>
      <c r="H72" s="192"/>
      <c r="I72" s="193"/>
    </row>
    <row r="73" spans="6:9" ht="15">
      <c r="F73" s="191"/>
      <c r="G73" s="192"/>
      <c r="H73" s="192"/>
      <c r="I73" s="193"/>
    </row>
    <row r="74" spans="6:9" ht="15">
      <c r="F74" s="191"/>
      <c r="G74" s="192"/>
      <c r="H74" s="192"/>
      <c r="I74" s="193"/>
    </row>
    <row r="75" spans="6:9" ht="15">
      <c r="F75" s="191"/>
      <c r="G75" s="192"/>
      <c r="H75" s="192"/>
      <c r="I75" s="193"/>
    </row>
    <row r="76" spans="6:9" ht="15">
      <c r="F76" s="191"/>
      <c r="G76" s="192"/>
      <c r="H76" s="192"/>
      <c r="I76" s="193"/>
    </row>
  </sheetData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98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 topLeftCell="A1">
      <selection activeCell="C56" sqref="C56"/>
    </sheetView>
  </sheetViews>
  <sheetFormatPr defaultColWidth="9.140625" defaultRowHeight="15"/>
  <cols>
    <col min="1" max="1" width="9.140625" style="1" customWidth="1"/>
    <col min="2" max="2" width="30.00390625" style="0" customWidth="1"/>
    <col min="3" max="3" width="9.140625" style="2" customWidth="1"/>
    <col min="4" max="4" width="7.140625" style="2" customWidth="1"/>
    <col min="5" max="5" width="14.28125" style="3" customWidth="1"/>
    <col min="6" max="6" width="15.7109375" style="3" customWidth="1"/>
  </cols>
  <sheetData>
    <row r="1" spans="1:6" ht="15">
      <c r="A1" s="4" t="s">
        <v>0</v>
      </c>
      <c r="B1" s="5"/>
      <c r="C1" s="6"/>
      <c r="D1" s="6"/>
      <c r="E1" s="7"/>
      <c r="F1" s="7"/>
    </row>
    <row r="2" spans="1:6" ht="15">
      <c r="A2" s="4" t="s">
        <v>1</v>
      </c>
      <c r="B2" s="5"/>
      <c r="C2" s="6"/>
      <c r="D2" s="6"/>
      <c r="E2" s="7"/>
      <c r="F2" s="7"/>
    </row>
    <row r="3" spans="1:6" ht="15">
      <c r="A3" s="4"/>
      <c r="B3" s="5"/>
      <c r="C3" s="6"/>
      <c r="D3" s="6"/>
      <c r="E3" s="7"/>
      <c r="F3" s="7"/>
    </row>
    <row r="4" spans="1:6" ht="15">
      <c r="A4" s="4" t="s">
        <v>2</v>
      </c>
      <c r="B4" s="5" t="s">
        <v>3</v>
      </c>
      <c r="C4" s="6" t="s">
        <v>4</v>
      </c>
      <c r="D4" s="6" t="s">
        <v>5</v>
      </c>
      <c r="E4" s="7" t="s">
        <v>6</v>
      </c>
      <c r="F4" s="7" t="s">
        <v>7</v>
      </c>
    </row>
    <row r="5" spans="1:6" ht="15.75" customHeight="1">
      <c r="A5" s="18" t="s">
        <v>8</v>
      </c>
      <c r="B5" s="19"/>
      <c r="C5" s="20"/>
      <c r="D5" s="20"/>
      <c r="E5" s="21"/>
      <c r="F5" s="21"/>
    </row>
    <row r="6" spans="1:6" ht="30">
      <c r="A6" s="22">
        <v>11001</v>
      </c>
      <c r="B6" s="23" t="s">
        <v>9</v>
      </c>
      <c r="C6" s="24" t="s">
        <v>10</v>
      </c>
      <c r="D6" s="24">
        <v>15</v>
      </c>
      <c r="E6" s="25"/>
      <c r="F6" s="25">
        <f>E6*D6</f>
        <v>0</v>
      </c>
    </row>
    <row r="7" spans="1:6" ht="30">
      <c r="A7" s="22">
        <v>11002</v>
      </c>
      <c r="B7" s="23" t="s">
        <v>11</v>
      </c>
      <c r="C7" s="24" t="s">
        <v>10</v>
      </c>
      <c r="D7" s="24">
        <v>15</v>
      </c>
      <c r="E7" s="25"/>
      <c r="F7" s="25">
        <f aca="true" t="shared" si="0" ref="F7:F13">E7*D7</f>
        <v>0</v>
      </c>
    </row>
    <row r="8" spans="1:6" ht="45">
      <c r="A8" s="22">
        <v>11003</v>
      </c>
      <c r="B8" s="23" t="s">
        <v>12</v>
      </c>
      <c r="C8" s="24" t="s">
        <v>10</v>
      </c>
      <c r="D8" s="24">
        <v>2</v>
      </c>
      <c r="E8" s="25"/>
      <c r="F8" s="25">
        <f t="shared" si="0"/>
        <v>0</v>
      </c>
    </row>
    <row r="9" spans="1:6" ht="30">
      <c r="A9" s="22">
        <v>11004</v>
      </c>
      <c r="B9" s="23" t="s">
        <v>13</v>
      </c>
      <c r="C9" s="24" t="s">
        <v>10</v>
      </c>
      <c r="D9" s="24">
        <v>2</v>
      </c>
      <c r="E9" s="25"/>
      <c r="F9" s="25">
        <f t="shared" si="0"/>
        <v>0</v>
      </c>
    </row>
    <row r="10" spans="1:6" ht="30">
      <c r="A10" s="22">
        <v>11005</v>
      </c>
      <c r="B10" s="23" t="s">
        <v>14</v>
      </c>
      <c r="C10" s="24" t="s">
        <v>10</v>
      </c>
      <c r="D10" s="24">
        <v>2</v>
      </c>
      <c r="E10" s="25"/>
      <c r="F10" s="25">
        <f t="shared" si="0"/>
        <v>0</v>
      </c>
    </row>
    <row r="11" spans="1:6" ht="30">
      <c r="A11" s="22">
        <v>11006</v>
      </c>
      <c r="B11" s="23" t="s">
        <v>15</v>
      </c>
      <c r="C11" s="24" t="s">
        <v>10</v>
      </c>
      <c r="D11" s="24">
        <v>15</v>
      </c>
      <c r="E11" s="25"/>
      <c r="F11" s="25">
        <f t="shared" si="0"/>
        <v>0</v>
      </c>
    </row>
    <row r="12" spans="1:6" ht="30">
      <c r="A12" s="22">
        <v>11007</v>
      </c>
      <c r="B12" s="23" t="s">
        <v>16</v>
      </c>
      <c r="C12" s="24" t="s">
        <v>10</v>
      </c>
      <c r="D12" s="24">
        <v>15</v>
      </c>
      <c r="E12" s="25"/>
      <c r="F12" s="25">
        <f t="shared" si="0"/>
        <v>0</v>
      </c>
    </row>
    <row r="13" spans="1:6" ht="30">
      <c r="A13" s="22">
        <v>11008</v>
      </c>
      <c r="B13" s="23" t="s">
        <v>17</v>
      </c>
      <c r="C13" s="24" t="s">
        <v>10</v>
      </c>
      <c r="D13" s="24">
        <v>2</v>
      </c>
      <c r="E13" s="25"/>
      <c r="F13" s="25">
        <f t="shared" si="0"/>
        <v>0</v>
      </c>
    </row>
    <row r="14" spans="1:6" ht="15.75" customHeight="1">
      <c r="A14" s="18" t="s">
        <v>18</v>
      </c>
      <c r="B14" s="19"/>
      <c r="C14" s="20"/>
      <c r="D14" s="20"/>
      <c r="E14" s="21"/>
      <c r="F14" s="21"/>
    </row>
    <row r="15" spans="1:6" ht="30">
      <c r="A15" s="22">
        <v>12001</v>
      </c>
      <c r="B15" s="23" t="s">
        <v>19</v>
      </c>
      <c r="C15" s="24" t="s">
        <v>10</v>
      </c>
      <c r="D15" s="24">
        <v>1</v>
      </c>
      <c r="E15" s="25"/>
      <c r="F15" s="25">
        <f aca="true" t="shared" si="1" ref="F15:F18">E15*D15</f>
        <v>0</v>
      </c>
    </row>
    <row r="16" spans="1:6" ht="30">
      <c r="A16" s="22">
        <v>12002</v>
      </c>
      <c r="B16" s="23" t="s">
        <v>20</v>
      </c>
      <c r="C16" s="24" t="s">
        <v>10</v>
      </c>
      <c r="D16" s="24">
        <v>1</v>
      </c>
      <c r="E16" s="25"/>
      <c r="F16" s="25">
        <f t="shared" si="1"/>
        <v>0</v>
      </c>
    </row>
    <row r="17" spans="1:6" ht="30">
      <c r="A17" s="22">
        <v>12003</v>
      </c>
      <c r="B17" s="23" t="s">
        <v>21</v>
      </c>
      <c r="C17" s="24" t="s">
        <v>10</v>
      </c>
      <c r="D17" s="24">
        <v>1</v>
      </c>
      <c r="E17" s="25"/>
      <c r="F17" s="25">
        <f t="shared" si="1"/>
        <v>0</v>
      </c>
    </row>
    <row r="18" spans="1:6" ht="15">
      <c r="A18" s="22">
        <v>12004</v>
      </c>
      <c r="B18" s="23" t="s">
        <v>22</v>
      </c>
      <c r="C18" s="24" t="s">
        <v>10</v>
      </c>
      <c r="D18" s="24">
        <v>1</v>
      </c>
      <c r="E18" s="25"/>
      <c r="F18" s="25">
        <f t="shared" si="1"/>
        <v>0</v>
      </c>
    </row>
    <row r="19" spans="1:6" ht="15.75" customHeight="1">
      <c r="A19" s="18" t="s">
        <v>23</v>
      </c>
      <c r="B19" s="19"/>
      <c r="C19" s="20"/>
      <c r="D19" s="20"/>
      <c r="E19" s="21"/>
      <c r="F19" s="21"/>
    </row>
    <row r="20" spans="1:6" ht="60">
      <c r="A20" s="22">
        <v>13001</v>
      </c>
      <c r="B20" s="23" t="s">
        <v>24</v>
      </c>
      <c r="C20" s="24" t="s">
        <v>25</v>
      </c>
      <c r="D20" s="24">
        <v>210</v>
      </c>
      <c r="E20" s="25"/>
      <c r="F20" s="25">
        <f aca="true" t="shared" si="2" ref="F20:F21">E20*D20</f>
        <v>0</v>
      </c>
    </row>
    <row r="21" spans="1:6" ht="30">
      <c r="A21" s="22">
        <v>13002</v>
      </c>
      <c r="B21" s="23" t="s">
        <v>26</v>
      </c>
      <c r="C21" s="24" t="s">
        <v>25</v>
      </c>
      <c r="D21" s="24">
        <v>210</v>
      </c>
      <c r="E21" s="25"/>
      <c r="F21" s="25">
        <f t="shared" si="2"/>
        <v>0</v>
      </c>
    </row>
    <row r="22" spans="1:6" ht="15.75" customHeight="1">
      <c r="A22" s="18" t="s">
        <v>27</v>
      </c>
      <c r="B22" s="19"/>
      <c r="C22" s="20"/>
      <c r="D22" s="20"/>
      <c r="E22" s="21"/>
      <c r="F22" s="21"/>
    </row>
    <row r="23" spans="1:6" ht="30">
      <c r="A23" s="22">
        <v>14001</v>
      </c>
      <c r="B23" s="23" t="s">
        <v>28</v>
      </c>
      <c r="C23" s="24" t="s">
        <v>10</v>
      </c>
      <c r="D23" s="24">
        <v>700</v>
      </c>
      <c r="E23" s="25"/>
      <c r="F23" s="25">
        <f aca="true" t="shared" si="3" ref="F23:F37">E23*D23</f>
        <v>0</v>
      </c>
    </row>
    <row r="24" spans="1:6" ht="45">
      <c r="A24" s="22">
        <v>14002</v>
      </c>
      <c r="B24" s="23" t="s">
        <v>29</v>
      </c>
      <c r="C24" s="24" t="s">
        <v>10</v>
      </c>
      <c r="D24" s="24">
        <v>700</v>
      </c>
      <c r="E24" s="25"/>
      <c r="F24" s="25">
        <f t="shared" si="3"/>
        <v>0</v>
      </c>
    </row>
    <row r="25" spans="1:6" ht="45">
      <c r="A25" s="22">
        <v>14003</v>
      </c>
      <c r="B25" s="23" t="s">
        <v>30</v>
      </c>
      <c r="C25" s="24" t="s">
        <v>10</v>
      </c>
      <c r="D25" s="24">
        <v>7</v>
      </c>
      <c r="E25" s="25"/>
      <c r="F25" s="25">
        <f t="shared" si="3"/>
        <v>0</v>
      </c>
    </row>
    <row r="26" spans="1:6" ht="30">
      <c r="A26" s="22">
        <v>14004</v>
      </c>
      <c r="B26" s="23" t="s">
        <v>31</v>
      </c>
      <c r="C26" s="24" t="s">
        <v>10</v>
      </c>
      <c r="D26" s="24">
        <v>5</v>
      </c>
      <c r="E26" s="25"/>
      <c r="F26" s="25">
        <f t="shared" si="3"/>
        <v>0</v>
      </c>
    </row>
    <row r="27" spans="1:6" ht="30">
      <c r="A27" s="22">
        <v>14005</v>
      </c>
      <c r="B27" s="23" t="s">
        <v>32</v>
      </c>
      <c r="C27" s="24" t="s">
        <v>10</v>
      </c>
      <c r="D27" s="24">
        <v>3</v>
      </c>
      <c r="E27" s="25"/>
      <c r="F27" s="25">
        <f t="shared" si="3"/>
        <v>0</v>
      </c>
    </row>
    <row r="28" spans="1:6" ht="30">
      <c r="A28" s="22">
        <v>14006</v>
      </c>
      <c r="B28" s="23" t="s">
        <v>33</v>
      </c>
      <c r="C28" s="24" t="s">
        <v>25</v>
      </c>
      <c r="D28" s="24">
        <v>20</v>
      </c>
      <c r="E28" s="25"/>
      <c r="F28" s="25">
        <f t="shared" si="3"/>
        <v>0</v>
      </c>
    </row>
    <row r="29" spans="1:6" ht="30">
      <c r="A29" s="22">
        <v>14007</v>
      </c>
      <c r="B29" s="23" t="s">
        <v>34</v>
      </c>
      <c r="C29" s="24" t="s">
        <v>10</v>
      </c>
      <c r="D29" s="24">
        <v>700</v>
      </c>
      <c r="E29" s="25"/>
      <c r="F29" s="25">
        <f t="shared" si="3"/>
        <v>0</v>
      </c>
    </row>
    <row r="30" spans="1:6" ht="30">
      <c r="A30" s="22">
        <v>14008</v>
      </c>
      <c r="B30" s="23" t="s">
        <v>35</v>
      </c>
      <c r="C30" s="24" t="s">
        <v>10</v>
      </c>
      <c r="D30" s="24">
        <v>7</v>
      </c>
      <c r="E30" s="25"/>
      <c r="F30" s="25">
        <f t="shared" si="3"/>
        <v>0</v>
      </c>
    </row>
    <row r="31" spans="1:6" ht="30">
      <c r="A31" s="22">
        <v>14009</v>
      </c>
      <c r="B31" s="23" t="s">
        <v>36</v>
      </c>
      <c r="C31" s="24" t="s">
        <v>10</v>
      </c>
      <c r="D31" s="24">
        <v>7</v>
      </c>
      <c r="E31" s="25"/>
      <c r="F31" s="25">
        <f t="shared" si="3"/>
        <v>0</v>
      </c>
    </row>
    <row r="32" spans="1:6" ht="45">
      <c r="A32" s="22">
        <v>14010</v>
      </c>
      <c r="B32" s="23" t="s">
        <v>37</v>
      </c>
      <c r="C32" s="24" t="s">
        <v>10</v>
      </c>
      <c r="D32" s="24">
        <v>5</v>
      </c>
      <c r="E32" s="25"/>
      <c r="F32" s="25">
        <f t="shared" si="3"/>
        <v>0</v>
      </c>
    </row>
    <row r="33" spans="1:6" ht="30">
      <c r="A33" s="22">
        <v>14011</v>
      </c>
      <c r="B33" s="23" t="s">
        <v>38</v>
      </c>
      <c r="C33" s="24" t="s">
        <v>10</v>
      </c>
      <c r="D33" s="24">
        <v>5</v>
      </c>
      <c r="E33" s="25"/>
      <c r="F33" s="25">
        <f t="shared" si="3"/>
        <v>0</v>
      </c>
    </row>
    <row r="34" spans="1:6" ht="30">
      <c r="A34" s="22">
        <v>14012</v>
      </c>
      <c r="B34" s="23" t="s">
        <v>39</v>
      </c>
      <c r="C34" s="24" t="s">
        <v>10</v>
      </c>
      <c r="D34" s="24">
        <v>3</v>
      </c>
      <c r="E34" s="25"/>
      <c r="F34" s="25">
        <f t="shared" si="3"/>
        <v>0</v>
      </c>
    </row>
    <row r="35" spans="1:6" ht="30">
      <c r="A35" s="22">
        <v>14013</v>
      </c>
      <c r="B35" s="23" t="s">
        <v>40</v>
      </c>
      <c r="C35" s="24" t="s">
        <v>10</v>
      </c>
      <c r="D35" s="24">
        <v>3</v>
      </c>
      <c r="E35" s="25"/>
      <c r="F35" s="25">
        <f t="shared" si="3"/>
        <v>0</v>
      </c>
    </row>
    <row r="36" spans="1:6" ht="30">
      <c r="A36" s="22">
        <v>14014</v>
      </c>
      <c r="B36" s="23" t="s">
        <v>41</v>
      </c>
      <c r="C36" s="24" t="s">
        <v>10</v>
      </c>
      <c r="D36" s="24">
        <v>3</v>
      </c>
      <c r="E36" s="25"/>
      <c r="F36" s="25">
        <f t="shared" si="3"/>
        <v>0</v>
      </c>
    </row>
    <row r="37" spans="1:6" ht="30">
      <c r="A37" s="22">
        <v>14015</v>
      </c>
      <c r="B37" s="23" t="s">
        <v>42</v>
      </c>
      <c r="C37" s="24" t="s">
        <v>25</v>
      </c>
      <c r="D37" s="24">
        <v>20</v>
      </c>
      <c r="E37" s="25"/>
      <c r="F37" s="25">
        <f t="shared" si="3"/>
        <v>0</v>
      </c>
    </row>
    <row r="38" spans="1:6" ht="15.75" customHeight="1">
      <c r="A38" s="18" t="s">
        <v>43</v>
      </c>
      <c r="B38" s="19"/>
      <c r="C38" s="20"/>
      <c r="D38" s="20"/>
      <c r="E38" s="21"/>
      <c r="F38" s="21"/>
    </row>
    <row r="39" spans="1:6" ht="60">
      <c r="A39" s="22">
        <v>15001</v>
      </c>
      <c r="B39" s="23" t="s">
        <v>44</v>
      </c>
      <c r="C39" s="24" t="s">
        <v>10</v>
      </c>
      <c r="D39" s="24">
        <v>8</v>
      </c>
      <c r="E39" s="25"/>
      <c r="F39" s="25">
        <f aca="true" t="shared" si="4" ref="F39:F59">E39*D39</f>
        <v>0</v>
      </c>
    </row>
    <row r="40" spans="1:6" ht="30">
      <c r="A40" s="22">
        <v>15002</v>
      </c>
      <c r="B40" s="23" t="s">
        <v>45</v>
      </c>
      <c r="C40" s="24" t="s">
        <v>10</v>
      </c>
      <c r="D40" s="24">
        <v>17</v>
      </c>
      <c r="E40" s="25"/>
      <c r="F40" s="25">
        <f t="shared" si="4"/>
        <v>0</v>
      </c>
    </row>
    <row r="41" spans="1:6" ht="30">
      <c r="A41" s="22">
        <v>15003</v>
      </c>
      <c r="B41" s="23" t="s">
        <v>46</v>
      </c>
      <c r="C41" s="24" t="s">
        <v>10</v>
      </c>
      <c r="D41" s="24">
        <v>2</v>
      </c>
      <c r="E41" s="25"/>
      <c r="F41" s="25">
        <f t="shared" si="4"/>
        <v>0</v>
      </c>
    </row>
    <row r="42" spans="1:6" ht="30">
      <c r="A42" s="22">
        <v>15004</v>
      </c>
      <c r="B42" s="23" t="s">
        <v>47</v>
      </c>
      <c r="C42" s="24" t="s">
        <v>10</v>
      </c>
      <c r="D42" s="24">
        <v>7</v>
      </c>
      <c r="E42" s="25"/>
      <c r="F42" s="25">
        <f t="shared" si="4"/>
        <v>0</v>
      </c>
    </row>
    <row r="43" spans="1:6" ht="30">
      <c r="A43" s="22">
        <v>15005</v>
      </c>
      <c r="B43" s="23" t="s">
        <v>48</v>
      </c>
      <c r="C43" s="24" t="s">
        <v>49</v>
      </c>
      <c r="D43" s="24">
        <v>1</v>
      </c>
      <c r="E43" s="25"/>
      <c r="F43" s="25">
        <f t="shared" si="4"/>
        <v>0</v>
      </c>
    </row>
    <row r="44" spans="1:6" ht="45">
      <c r="A44" s="22">
        <v>15006</v>
      </c>
      <c r="B44" s="23" t="s">
        <v>50</v>
      </c>
      <c r="C44" s="24" t="s">
        <v>51</v>
      </c>
      <c r="D44" s="24">
        <v>4</v>
      </c>
      <c r="E44" s="25"/>
      <c r="F44" s="25">
        <f t="shared" si="4"/>
        <v>0</v>
      </c>
    </row>
    <row r="45" spans="1:6" ht="45">
      <c r="A45" s="22">
        <v>15007</v>
      </c>
      <c r="B45" s="23" t="s">
        <v>52</v>
      </c>
      <c r="C45" s="24" t="s">
        <v>49</v>
      </c>
      <c r="D45" s="24">
        <v>1</v>
      </c>
      <c r="E45" s="25"/>
      <c r="F45" s="25">
        <f t="shared" si="4"/>
        <v>0</v>
      </c>
    </row>
    <row r="46" spans="1:6" ht="30">
      <c r="A46" s="22">
        <v>15008</v>
      </c>
      <c r="B46" s="23" t="s">
        <v>53</v>
      </c>
      <c r="C46" s="24" t="s">
        <v>51</v>
      </c>
      <c r="D46" s="24">
        <v>15</v>
      </c>
      <c r="E46" s="25"/>
      <c r="F46" s="25">
        <f t="shared" si="4"/>
        <v>0</v>
      </c>
    </row>
    <row r="47" spans="1:6" ht="15">
      <c r="A47" s="22">
        <v>15009</v>
      </c>
      <c r="B47" s="23" t="s">
        <v>54</v>
      </c>
      <c r="C47" s="24" t="s">
        <v>49</v>
      </c>
      <c r="D47" s="24">
        <v>1</v>
      </c>
      <c r="E47" s="25"/>
      <c r="F47" s="25">
        <f t="shared" si="4"/>
        <v>0</v>
      </c>
    </row>
    <row r="48" spans="1:6" ht="30">
      <c r="A48" s="22">
        <v>15010</v>
      </c>
      <c r="B48" s="23" t="s">
        <v>55</v>
      </c>
      <c r="C48" s="24" t="s">
        <v>49</v>
      </c>
      <c r="D48" s="24">
        <v>1</v>
      </c>
      <c r="E48" s="25"/>
      <c r="F48" s="25">
        <f t="shared" si="4"/>
        <v>0</v>
      </c>
    </row>
    <row r="49" spans="1:6" ht="30">
      <c r="A49" s="22">
        <v>15011</v>
      </c>
      <c r="B49" s="23" t="s">
        <v>56</v>
      </c>
      <c r="C49" s="24" t="s">
        <v>57</v>
      </c>
      <c r="D49" s="24">
        <v>1</v>
      </c>
      <c r="E49" s="25"/>
      <c r="F49" s="25">
        <f t="shared" si="4"/>
        <v>0</v>
      </c>
    </row>
    <row r="50" spans="1:6" ht="30">
      <c r="A50" s="22">
        <v>15012</v>
      </c>
      <c r="B50" s="23" t="s">
        <v>58</v>
      </c>
      <c r="C50" s="24" t="s">
        <v>49</v>
      </c>
      <c r="D50" s="24">
        <v>1</v>
      </c>
      <c r="E50" s="25"/>
      <c r="F50" s="25">
        <f t="shared" si="4"/>
        <v>0</v>
      </c>
    </row>
    <row r="51" spans="1:6" ht="30">
      <c r="A51" s="22">
        <v>15013</v>
      </c>
      <c r="B51" s="23" t="s">
        <v>59</v>
      </c>
      <c r="C51" s="24" t="s">
        <v>49</v>
      </c>
      <c r="D51" s="24">
        <v>1</v>
      </c>
      <c r="E51" s="25"/>
      <c r="F51" s="25">
        <f t="shared" si="4"/>
        <v>0</v>
      </c>
    </row>
    <row r="52" spans="1:6" ht="15.75" customHeight="1">
      <c r="A52" s="18" t="s">
        <v>60</v>
      </c>
      <c r="B52" s="19"/>
      <c r="C52" s="20"/>
      <c r="D52" s="20"/>
      <c r="E52" s="21"/>
      <c r="F52" s="21"/>
    </row>
    <row r="53" spans="1:6" ht="30">
      <c r="A53" s="22">
        <v>16001</v>
      </c>
      <c r="B53" s="23" t="s">
        <v>61</v>
      </c>
      <c r="C53" s="24" t="s">
        <v>25</v>
      </c>
      <c r="D53" s="24">
        <v>85</v>
      </c>
      <c r="E53" s="25"/>
      <c r="F53" s="25">
        <f t="shared" si="4"/>
        <v>0</v>
      </c>
    </row>
    <row r="54" spans="1:6" ht="45">
      <c r="A54" s="22">
        <v>16002</v>
      </c>
      <c r="B54" s="23" t="s">
        <v>62</v>
      </c>
      <c r="C54" s="24" t="s">
        <v>10</v>
      </c>
      <c r="D54" s="24">
        <v>6</v>
      </c>
      <c r="E54" s="25"/>
      <c r="F54" s="25">
        <f t="shared" si="4"/>
        <v>0</v>
      </c>
    </row>
    <row r="55" spans="1:6" ht="45">
      <c r="A55" s="22">
        <v>16003</v>
      </c>
      <c r="B55" s="23" t="s">
        <v>63</v>
      </c>
      <c r="C55" s="24" t="s">
        <v>10</v>
      </c>
      <c r="D55" s="24">
        <v>6</v>
      </c>
      <c r="E55" s="25"/>
      <c r="F55" s="25">
        <f t="shared" si="4"/>
        <v>0</v>
      </c>
    </row>
    <row r="56" spans="1:6" ht="15.75" customHeight="1">
      <c r="A56" s="18" t="s">
        <v>64</v>
      </c>
      <c r="B56" s="19"/>
      <c r="C56" s="20"/>
      <c r="D56" s="20"/>
      <c r="E56" s="21"/>
      <c r="F56" s="21"/>
    </row>
    <row r="57" spans="1:6" ht="15">
      <c r="A57" s="26">
        <v>17001</v>
      </c>
      <c r="B57" s="27" t="s">
        <v>65</v>
      </c>
      <c r="C57" s="28" t="s">
        <v>66</v>
      </c>
      <c r="D57" s="28">
        <v>1</v>
      </c>
      <c r="E57" s="29"/>
      <c r="F57" s="25">
        <f t="shared" si="4"/>
        <v>0</v>
      </c>
    </row>
    <row r="58" spans="1:6" ht="15">
      <c r="A58" s="26">
        <v>17002</v>
      </c>
      <c r="B58" s="27" t="s">
        <v>67</v>
      </c>
      <c r="C58" s="28" t="s">
        <v>49</v>
      </c>
      <c r="D58" s="28">
        <v>1</v>
      </c>
      <c r="E58" s="29"/>
      <c r="F58" s="25">
        <f t="shared" si="4"/>
        <v>0</v>
      </c>
    </row>
    <row r="59" spans="1:6" ht="15">
      <c r="A59" s="26">
        <v>17003</v>
      </c>
      <c r="B59" s="27" t="s">
        <v>68</v>
      </c>
      <c r="C59" s="28" t="s">
        <v>49</v>
      </c>
      <c r="D59" s="28">
        <v>1</v>
      </c>
      <c r="E59" s="29"/>
      <c r="F59" s="25">
        <f t="shared" si="4"/>
        <v>0</v>
      </c>
    </row>
    <row r="61" ht="15.75" thickBot="1"/>
    <row r="62" spans="1:6" s="5" customFormat="1" ht="15">
      <c r="A62" s="8" t="s">
        <v>69</v>
      </c>
      <c r="B62" s="9"/>
      <c r="C62" s="10"/>
      <c r="D62" s="10"/>
      <c r="E62" s="11"/>
      <c r="F62" s="12">
        <f>SUM(F6:F59)</f>
        <v>0</v>
      </c>
    </row>
    <row r="63" spans="1:6" s="5" customFormat="1" ht="15.75" thickBot="1">
      <c r="A63" s="13" t="s">
        <v>70</v>
      </c>
      <c r="B63" s="14"/>
      <c r="C63" s="15"/>
      <c r="D63" s="15"/>
      <c r="E63" s="16"/>
      <c r="F63" s="17">
        <f>F62*1.21</f>
        <v>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spacek</dc:creator>
  <cp:keywords/>
  <dc:description/>
  <cp:lastModifiedBy>Martin Špaček</cp:lastModifiedBy>
  <cp:lastPrinted>2015-08-10T18:23:26Z</cp:lastPrinted>
  <dcterms:created xsi:type="dcterms:W3CDTF">2015-08-10T18:23:47Z</dcterms:created>
  <dcterms:modified xsi:type="dcterms:W3CDTF">2016-01-14T12:58:24Z</dcterms:modified>
  <cp:category/>
  <cp:version/>
  <cp:contentType/>
  <cp:contentStatus/>
</cp:coreProperties>
</file>