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2024\III_Q_2024\JI_Nem_KANALIZACE OPRAVA\3_PROJEKT-UDRŽOVACÍ PRÁCE\PD\"/>
    </mc:Choice>
  </mc:AlternateContent>
  <bookViews>
    <workbookView xWindow="0" yWindow="0" windowWidth="0" windowHeight="0"/>
  </bookViews>
  <sheets>
    <sheet name="Rekapitulace stavby" sheetId="1" r:id="rId1"/>
    <sheet name="VRN - Vedlejší a ostatní ..." sheetId="2" r:id="rId2"/>
    <sheet name="01 - Vnitřní kanalizace" sheetId="3" r:id="rId3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'VRN - Vedlejší a ostatní ...'!$C$121:$K$136</definedName>
    <definedName name="_xlnm.Print_Area" localSheetId="1">'VRN - Vedlejší a ostatní ...'!$C$4:$J$76,'VRN - Vedlejší a ostatní ...'!$C$82:$J$101,'VRN - Vedlejší a ostatní ...'!$C$107:$K$136</definedName>
    <definedName name="_xlnm.Print_Titles" localSheetId="1">'VRN - Vedlejší a ostatní ...'!$121:$121</definedName>
    <definedName name="_xlnm._FilterDatabase" localSheetId="2" hidden="1">'01 - Vnitřní kanalizace'!$C$129:$K$434</definedName>
    <definedName name="_xlnm.Print_Area" localSheetId="2">'01 - Vnitřní kanalizace'!$C$4:$J$76,'01 - Vnitřní kanalizace'!$C$82:$J$109,'01 - Vnitřní kanalizace'!$C$115:$K$434</definedName>
    <definedName name="_xlnm.Print_Titles" localSheetId="2">'01 - Vnitřní kanalizace'!$129:$129</definedName>
  </definedNames>
  <calcPr/>
</workbook>
</file>

<file path=xl/calcChain.xml><?xml version="1.0" encoding="utf-8"?>
<calcChain xmlns="http://schemas.openxmlformats.org/spreadsheetml/2006/main">
  <c i="3" l="1" r="J39"/>
  <c r="J38"/>
  <c i="1" r="AY98"/>
  <c i="3" r="J37"/>
  <c i="1" r="AX98"/>
  <c i="3" r="BI431"/>
  <c r="BH431"/>
  <c r="BG431"/>
  <c r="BF431"/>
  <c r="T431"/>
  <c r="T430"/>
  <c r="T429"/>
  <c r="R431"/>
  <c r="R430"/>
  <c r="R429"/>
  <c r="P431"/>
  <c r="P430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7"/>
  <c r="BH417"/>
  <c r="BG417"/>
  <c r="BF417"/>
  <c r="T417"/>
  <c r="R417"/>
  <c r="P417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4"/>
  <c r="BH404"/>
  <c r="BG404"/>
  <c r="BF404"/>
  <c r="T404"/>
  <c r="R404"/>
  <c r="P404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88"/>
  <c r="BH388"/>
  <c r="BG388"/>
  <c r="BF388"/>
  <c r="T388"/>
  <c r="R388"/>
  <c r="P388"/>
  <c r="BI382"/>
  <c r="BH382"/>
  <c r="BG382"/>
  <c r="BF382"/>
  <c r="T382"/>
  <c r="R382"/>
  <c r="P382"/>
  <c r="BI378"/>
  <c r="BH378"/>
  <c r="BG378"/>
  <c r="BF378"/>
  <c r="T378"/>
  <c r="R378"/>
  <c r="P378"/>
  <c r="BI372"/>
  <c r="BH372"/>
  <c r="BG372"/>
  <c r="BF372"/>
  <c r="T372"/>
  <c r="R372"/>
  <c r="P372"/>
  <c r="BI366"/>
  <c r="BH366"/>
  <c r="BG366"/>
  <c r="BF366"/>
  <c r="T366"/>
  <c r="R366"/>
  <c r="P366"/>
  <c r="BI360"/>
  <c r="BH360"/>
  <c r="BG360"/>
  <c r="BF360"/>
  <c r="T360"/>
  <c r="R360"/>
  <c r="P360"/>
  <c r="BI343"/>
  <c r="BH343"/>
  <c r="BG343"/>
  <c r="BF343"/>
  <c r="T343"/>
  <c r="R343"/>
  <c r="P343"/>
  <c r="BI326"/>
  <c r="BH326"/>
  <c r="BG326"/>
  <c r="BF326"/>
  <c r="T326"/>
  <c r="R326"/>
  <c r="P326"/>
  <c r="BI323"/>
  <c r="BH323"/>
  <c r="BG323"/>
  <c r="BF323"/>
  <c r="T323"/>
  <c r="R323"/>
  <c r="P323"/>
  <c r="BI317"/>
  <c r="BH317"/>
  <c r="BG317"/>
  <c r="BF317"/>
  <c r="T317"/>
  <c r="R317"/>
  <c r="P317"/>
  <c r="BI311"/>
  <c r="BH311"/>
  <c r="BG311"/>
  <c r="BF311"/>
  <c r="T311"/>
  <c r="R311"/>
  <c r="P311"/>
  <c r="BI305"/>
  <c r="BH305"/>
  <c r="BG305"/>
  <c r="BF305"/>
  <c r="T305"/>
  <c r="R305"/>
  <c r="P305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3"/>
  <c r="BH193"/>
  <c r="BG193"/>
  <c r="BF193"/>
  <c r="T193"/>
  <c r="R193"/>
  <c r="P193"/>
  <c r="BI184"/>
  <c r="BH184"/>
  <c r="BG184"/>
  <c r="BF184"/>
  <c r="T184"/>
  <c r="R184"/>
  <c r="P184"/>
  <c r="BI179"/>
  <c r="BH179"/>
  <c r="BG179"/>
  <c r="BF179"/>
  <c r="T179"/>
  <c r="T178"/>
  <c r="R179"/>
  <c r="R178"/>
  <c r="P179"/>
  <c r="P178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J126"/>
  <c r="F126"/>
  <c r="F124"/>
  <c r="E122"/>
  <c r="J93"/>
  <c r="F93"/>
  <c r="F91"/>
  <c r="E89"/>
  <c r="J26"/>
  <c r="E26"/>
  <c r="J127"/>
  <c r="J25"/>
  <c r="J20"/>
  <c r="E20"/>
  <c r="F127"/>
  <c r="J19"/>
  <c r="J14"/>
  <c r="J124"/>
  <c r="E7"/>
  <c r="E118"/>
  <c i="2" r="J39"/>
  <c r="J38"/>
  <c i="1" r="AY96"/>
  <c i="2" r="J37"/>
  <c i="1" r="AX96"/>
  <c i="2"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3"/>
  <c r="F93"/>
  <c r="F91"/>
  <c r="E89"/>
  <c r="J26"/>
  <c r="E26"/>
  <c r="J119"/>
  <c r="J25"/>
  <c r="J20"/>
  <c r="E20"/>
  <c r="F119"/>
  <c r="J19"/>
  <c r="J14"/>
  <c r="J116"/>
  <c r="E7"/>
  <c r="E110"/>
  <c i="1" r="L90"/>
  <c r="AM90"/>
  <c r="AM89"/>
  <c r="L89"/>
  <c r="AM87"/>
  <c r="L87"/>
  <c r="L85"/>
  <c r="L84"/>
  <c i="2" r="BK131"/>
  <c r="BK129"/>
  <c i="1" r="AS95"/>
  <c i="3" r="J406"/>
  <c r="BK366"/>
  <c r="J293"/>
  <c r="BK260"/>
  <c r="J236"/>
  <c r="J217"/>
  <c r="BK193"/>
  <c r="BK160"/>
  <c r="J431"/>
  <c r="BK423"/>
  <c r="J378"/>
  <c r="J326"/>
  <c r="J290"/>
  <c r="J260"/>
  <c r="BK244"/>
  <c r="J205"/>
  <c r="BK153"/>
  <c r="BK421"/>
  <c r="J397"/>
  <c r="BK343"/>
  <c r="BK274"/>
  <c r="J240"/>
  <c r="J220"/>
  <c r="BK202"/>
  <c r="J174"/>
  <c r="BK140"/>
  <c r="BK431"/>
  <c r="J404"/>
  <c r="BK326"/>
  <c r="BK305"/>
  <c r="BK287"/>
  <c r="J244"/>
  <c r="BK170"/>
  <c r="J148"/>
  <c i="2" r="J133"/>
  <c r="J131"/>
  <c i="1" r="AS97"/>
  <c i="3" r="BK400"/>
  <c r="J382"/>
  <c r="BK296"/>
  <c r="J274"/>
  <c r="BK248"/>
  <c r="J228"/>
  <c r="J208"/>
  <c r="BK167"/>
  <c r="J156"/>
  <c r="BK427"/>
  <c r="J400"/>
  <c r="J372"/>
  <c r="J323"/>
  <c r="J281"/>
  <c r="BK256"/>
  <c r="BK220"/>
  <c r="BK174"/>
  <c r="J144"/>
  <c r="J423"/>
  <c r="BK414"/>
  <c r="BK378"/>
  <c r="BK293"/>
  <c r="BK266"/>
  <c r="J232"/>
  <c r="J211"/>
  <c r="J170"/>
  <c r="J153"/>
  <c r="BK133"/>
  <c r="BK406"/>
  <c r="J360"/>
  <c r="J311"/>
  <c r="BK290"/>
  <c r="J263"/>
  <c r="J193"/>
  <c r="J136"/>
  <c i="2" r="J125"/>
  <c r="J135"/>
  <c r="J127"/>
  <c r="BK127"/>
  <c i="3" r="J417"/>
  <c r="J394"/>
  <c r="BK311"/>
  <c r="BK281"/>
  <c r="J256"/>
  <c r="BK240"/>
  <c r="J224"/>
  <c r="J202"/>
  <c r="J163"/>
  <c r="J414"/>
  <c r="J388"/>
  <c r="J343"/>
  <c r="J305"/>
  <c r="J266"/>
  <c r="J252"/>
  <c r="BK214"/>
  <c r="J167"/>
  <c r="J140"/>
  <c r="BK404"/>
  <c r="BK372"/>
  <c r="J284"/>
  <c r="BK263"/>
  <c r="BK224"/>
  <c r="BK205"/>
  <c r="BK179"/>
  <c r="J160"/>
  <c r="BK136"/>
  <c r="J421"/>
  <c r="BK394"/>
  <c r="J317"/>
  <c r="J296"/>
  <c r="BK284"/>
  <c r="BK228"/>
  <c r="BK163"/>
  <c i="2" r="BK135"/>
  <c r="BK133"/>
  <c r="J129"/>
  <c r="BK125"/>
  <c i="3" r="BK397"/>
  <c r="J299"/>
  <c r="BK278"/>
  <c r="BK252"/>
  <c r="BK232"/>
  <c r="BK211"/>
  <c r="BK184"/>
  <c r="J133"/>
  <c r="BK425"/>
  <c r="BK410"/>
  <c r="BK382"/>
  <c r="BK360"/>
  <c r="BK317"/>
  <c r="J287"/>
  <c r="J248"/>
  <c r="BK217"/>
  <c r="J179"/>
  <c r="BK148"/>
  <c r="J427"/>
  <c r="J410"/>
  <c r="J366"/>
  <c r="J278"/>
  <c r="BK270"/>
  <c r="BK236"/>
  <c r="BK208"/>
  <c r="J184"/>
  <c r="BK144"/>
  <c r="J425"/>
  <c r="BK417"/>
  <c r="BK388"/>
  <c r="BK323"/>
  <c r="BK299"/>
  <c r="J270"/>
  <c r="J214"/>
  <c r="BK156"/>
  <c l="1" r="P132"/>
  <c r="T143"/>
  <c i="2" r="P124"/>
  <c r="P123"/>
  <c r="P122"/>
  <c i="1" r="AU96"/>
  <c i="2" r="R124"/>
  <c r="R123"/>
  <c r="R122"/>
  <c i="3" r="T132"/>
  <c r="P143"/>
  <c r="BK152"/>
  <c r="J152"/>
  <c r="J102"/>
  <c r="T152"/>
  <c r="P183"/>
  <c r="BK183"/>
  <c r="J183"/>
  <c r="J105"/>
  <c r="T183"/>
  <c r="T420"/>
  <c i="2" r="BK124"/>
  <c r="J124"/>
  <c r="J100"/>
  <c r="T124"/>
  <c r="T123"/>
  <c r="T122"/>
  <c i="3" r="BK132"/>
  <c r="J132"/>
  <c r="J100"/>
  <c r="R132"/>
  <c r="BK143"/>
  <c r="J143"/>
  <c r="J101"/>
  <c r="R143"/>
  <c r="P152"/>
  <c r="R152"/>
  <c r="R183"/>
  <c r="R182"/>
  <c r="BK420"/>
  <c r="J420"/>
  <c r="J106"/>
  <c r="P420"/>
  <c r="R420"/>
  <c r="BK178"/>
  <c r="J178"/>
  <c r="J103"/>
  <c r="BK430"/>
  <c r="BK429"/>
  <c r="J429"/>
  <c r="J107"/>
  <c r="J91"/>
  <c r="BE136"/>
  <c r="BE156"/>
  <c r="BE174"/>
  <c r="BE202"/>
  <c r="BE205"/>
  <c r="BE214"/>
  <c r="BE217"/>
  <c r="BE220"/>
  <c r="BE236"/>
  <c r="BE274"/>
  <c r="BE278"/>
  <c r="BE281"/>
  <c r="BE360"/>
  <c r="BE366"/>
  <c r="BE378"/>
  <c r="BE397"/>
  <c r="BE425"/>
  <c r="BE427"/>
  <c r="J94"/>
  <c r="BE144"/>
  <c r="BE163"/>
  <c r="BE167"/>
  <c r="BE244"/>
  <c r="BE248"/>
  <c r="BE252"/>
  <c r="BE256"/>
  <c r="BE260"/>
  <c r="BE263"/>
  <c r="BE299"/>
  <c r="BE311"/>
  <c r="BE317"/>
  <c r="BE382"/>
  <c r="BE388"/>
  <c r="BE417"/>
  <c r="BE431"/>
  <c r="F94"/>
  <c r="BE160"/>
  <c r="BE184"/>
  <c r="BE193"/>
  <c r="BE208"/>
  <c r="BE224"/>
  <c r="BE228"/>
  <c r="BE232"/>
  <c r="BE270"/>
  <c r="BE287"/>
  <c r="BE293"/>
  <c r="BE296"/>
  <c r="BE394"/>
  <c r="BE400"/>
  <c r="BE404"/>
  <c r="BE406"/>
  <c r="BE414"/>
  <c r="BE421"/>
  <c r="BE423"/>
  <c r="E85"/>
  <c r="BE133"/>
  <c r="BE140"/>
  <c r="BE148"/>
  <c r="BE153"/>
  <c r="BE170"/>
  <c r="BE179"/>
  <c r="BE211"/>
  <c r="BE240"/>
  <c r="BE266"/>
  <c r="BE284"/>
  <c r="BE290"/>
  <c r="BE305"/>
  <c r="BE323"/>
  <c r="BE326"/>
  <c r="BE343"/>
  <c r="BE372"/>
  <c r="BE410"/>
  <c i="2" r="E85"/>
  <c r="J91"/>
  <c r="F94"/>
  <c r="J94"/>
  <c r="BE127"/>
  <c r="BE131"/>
  <c r="BE129"/>
  <c r="BE133"/>
  <c r="BE135"/>
  <c r="BE125"/>
  <c r="F36"/>
  <c i="1" r="BA96"/>
  <c r="BA95"/>
  <c r="AW95"/>
  <c r="AS94"/>
  <c i="3" r="F37"/>
  <c i="1" r="BB98"/>
  <c r="BB97"/>
  <c r="AX97"/>
  <c i="3" r="J36"/>
  <c i="1" r="AW98"/>
  <c r="AU95"/>
  <c i="2" r="F37"/>
  <c i="1" r="BB96"/>
  <c r="BB95"/>
  <c r="AX95"/>
  <c i="2" r="F38"/>
  <c i="1" r="BC96"/>
  <c r="BC95"/>
  <c r="AY95"/>
  <c i="3" r="F39"/>
  <c i="1" r="BD98"/>
  <c r="BD97"/>
  <c i="3" r="F38"/>
  <c i="1" r="BC98"/>
  <c r="BC97"/>
  <c r="AY97"/>
  <c i="2" r="F39"/>
  <c i="1" r="BD96"/>
  <c r="BD95"/>
  <c i="2" r="J36"/>
  <c i="1" r="AW96"/>
  <c i="3" r="F36"/>
  <c i="1" r="BA98"/>
  <c r="BA97"/>
  <c r="AW97"/>
  <c i="3" l="1" r="R131"/>
  <c r="R130"/>
  <c r="P182"/>
  <c r="T182"/>
  <c r="T131"/>
  <c r="T130"/>
  <c r="P131"/>
  <c r="P130"/>
  <c i="1" r="AU98"/>
  <c i="2" r="BK123"/>
  <c r="J123"/>
  <c r="J99"/>
  <c i="3" r="BK131"/>
  <c r="J131"/>
  <c r="J99"/>
  <c r="BK182"/>
  <c r="J182"/>
  <c r="J104"/>
  <c r="J430"/>
  <c r="J108"/>
  <c i="1" r="AU97"/>
  <c i="2" r="F35"/>
  <c i="1" r="AZ96"/>
  <c r="AZ95"/>
  <c r="AV95"/>
  <c r="AT95"/>
  <c r="BA94"/>
  <c r="AW94"/>
  <c r="AK30"/>
  <c r="BC94"/>
  <c r="AY94"/>
  <c i="2" r="J35"/>
  <c i="1" r="AV96"/>
  <c r="AT96"/>
  <c r="BB94"/>
  <c r="AX94"/>
  <c r="BD94"/>
  <c r="W33"/>
  <c i="3" r="F35"/>
  <c i="1" r="AZ98"/>
  <c r="AZ97"/>
  <c r="AV97"/>
  <c r="AT97"/>
  <c i="3" r="J35"/>
  <c i="1" r="AV98"/>
  <c r="AT98"/>
  <c i="3" l="1" r="BK130"/>
  <c r="J130"/>
  <c r="J98"/>
  <c i="2" r="BK122"/>
  <c r="J122"/>
  <c i="1" r="AU94"/>
  <c r="W31"/>
  <c i="2" r="J32"/>
  <c i="1" r="AG96"/>
  <c r="AG95"/>
  <c r="W32"/>
  <c r="W30"/>
  <c r="AZ94"/>
  <c r="AV94"/>
  <c r="AK29"/>
  <c l="1" r="AN95"/>
  <c i="2" r="J41"/>
  <c r="J98"/>
  <c i="1" r="AN96"/>
  <c r="W29"/>
  <c i="3" r="J32"/>
  <c i="1" r="AG98"/>
  <c r="AG97"/>
  <c r="AT94"/>
  <c i="3" l="1" r="J41"/>
  <c i="1" r="AN97"/>
  <c r="AN98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<sst xmlns="http://schemas.openxmlformats.org/spreadsheetml/2006/main">
  <si>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</si>
  <si>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</si>
  <si>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</si>
  <si>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</si>
  <si>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</si>
  <si>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{6affa461-b4c4-4643-b317-bfc26cd7771f}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</si>
  <si>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</si>
  <si>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</si>
  <si>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</si>
  <si>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</si>
  <si>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</si>
  <si>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</si>
  <si>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</si>
  <si>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</si>
  <si>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24-041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</si>
  <si>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</si>
  <si>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</si>
  <si>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Nemocnice Jihlava – rekonstrukce ležaté kanalizace – projektová dokumentace</t>
  </si>
  <si>
    <t>KSO:</t>
  </si>
  <si>
    <t>801 11 12</t>
  </si>
  <si>
    <t>CC-CZ:</t>
  </si>
  <si>
    <t>Místo:</t>
  </si>
  <si>
    <t>areál Nemocnice Jihlava - pavilon D</t>
  </si>
  <si>
    <t>Datum:</t>
  </si>
  <si>
    <t>24. 9. 2024</t>
  </si>
  <si>
    <t>Zadavatel:</t>
  </si>
  <si>
    <t>IČ:</t>
  </si>
  <si>
    <t>70890749</t>
  </si>
  <si>
    <t>Kraj Vysočina</t>
  </si>
  <si>
    <t>DIČ:</t>
  </si>
  <si>
    <t>Uchazeč:</t>
  </si>
  <si>
    <t>Vyplň údaj</t>
  </si>
  <si>
    <t>Projektant:</t>
  </si>
  <si>
    <t>28094026</t>
  </si>
  <si>
    <t>PROJEKT CENTRUM NOVA s.r.o.</t>
  </si>
  <si>
    <t>True</t>
  </si>
  <si>
    <t>Zpracovatel:</t>
  </si>
  <si>
    <t xml:space="preserve"> </t>
  </si>
  <si>
    <t>Poznámka:</t>
  </si>
  <si>
    <t>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listy._x000d_
- Kde není výslovně uvedeno, bude pracovní postup a technologie provádění stanovena oprávněnou osobou zhotovitele _x000d_
- Pro sestavení SOUPISU PRACÍ v podrobnostech vymezených vyhl. č. 169/2016Sb. byla použita v převážné míře cenová soustava ÚRS._x000d_
- V rámci nabídkových cen nutno zohlednit max. možné odstávky technologií viz. průvodní zpráva._x000d_
- V případě nejasností u některé z položek uváděných v supisu prací, kontaktuje uchazeč zadavatele._x000d_
- Vlastní položky, komplety, soubory a položky s vyšší cenou než dle ceníku jsou stanoveny na základě zkušeností projektanta z období 3 let a odpovídají situaci na trhu.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</si>
  <si>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</si>
  <si>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</si>
  <si>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</si>
  <si>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</si>
  <si>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</si>
  <si>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</si>
  <si>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</si>
  <si>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</si>
  <si>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</si>
  <si>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</si>
  <si>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</si>
  <si>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</si>
  <si>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</si>
  <si>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</si>
  <si>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</si>
  <si>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</si>
  <si>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</si>
  <si>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</si>
  <si>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</si>
  <si>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</si>
  <si>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</si>
  <si>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</si>
  <si>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</si>
  <si>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</si>
  <si>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</si>
  <si>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</si>
  <si>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</si>
  <si>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</si>
  <si>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</si>
  <si>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</si>
  <si>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</si>
  <si>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</si>
  <si>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</si>
  <si>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</si>
  <si>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</si>
  <si>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</si>
  <si>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</si>
  <si>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</si>
  <si>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</si>
  <si>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</si>
  <si>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</si>
  <si>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</si>
  <si>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</si>
  <si>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</si>
  <si>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VRN</t>
  </si>
  <si>
    <t>Vedlejší a ostatní rozpočtové náklady</t>
  </si>
  <si>
    <t>STA</t>
  </si>
  <si>
    <t>1</t>
  </si>
  <si>
    <t>{7f0285f2-212a-4d1f-9052-09e29506d721}</t>
  </si>
  <si>
    <t>2</t>
  </si>
  <si>
    <t>/</t>
  </si>
  <si>
    <t>Soupis</t>
  </si>
  <si>
    <t>{f2384b20-127e-4186-b717-5917df319107}</t>
  </si>
  <si>
    <t>SO-01</t>
  </si>
  <si>
    <t>Pavilon - D</t>
  </si>
  <si>
    <t>{788deaff-8da2-4b78-971d-b804771bf808}</t>
  </si>
  <si>
    <t>01</t>
  </si>
  <si>
    <t>Vnitřní kanalizace</t>
  </si>
  <si>
    <t>{9ab3b1d9-9ff1-458f-bb75-65ffc01f67d4}</t>
  </si>
  <si>
    <t>KRYCÍ LIST SOUPISU PRACÍ</t>
  </si>
  <si>
    <t>Objekt:</t>
  </si>
  <si>
    <t>VRN - Vedlejší a ostatní rozpočtové náklady</t>
  </si>
  <si>
    <t>Soupis:</t>
  </si>
  <si>
    <t xml:space="preserve">- U veškerých dodávek a výrobků bude do ceny zahrnuta jejich montáž vč. dodávky potřebného kotvení, doplňkového materiálu, staveništní a mimo staveništní dopravy v případě že tyto činnosti nejsou oceněny v samostatných položkách jednotlivých částí soupisu prací. U vybraných výrobků je nutné do ceny díla zahrnout zpracování dodavatelské případně výrobní dokumentace, dále výrobu prototypů, provádění barevného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V případě nejasností u některé z položek uváděných v soupisu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Tento soupis prací řeší vedlejší a ostatní náklady dle vyhl. 169/2016Sb. §9 a 10 v tomto jediném společném soupisu pro všechny uváděné stavební, provozní a inženýrské objekty v zakázce, rovněž i pro všechny etapy výstavby. 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</si>
  <si>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</si>
  <si>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</si>
  <si>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</si>
  <si>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</si>
  <si>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</si>
  <si>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</si>
  <si>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 xml:space="preserve">    O02 - Vedlejší a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</si>
  <si>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</si>
  <si>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</si>
  <si>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</si>
  <si>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</si>
  <si>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</si>
  <si>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</si>
  <si>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</si>
  <si>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</si>
  <si>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</si>
  <si>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</si>
  <si>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</si>
  <si>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</si>
  <si>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</si>
  <si>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</si>
  <si>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</si>
  <si>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</si>
  <si>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</si>
  <si>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O02</t>
  </si>
  <si>
    <t>Vedlejší a ostatní náklady</t>
  </si>
  <si>
    <t>K</t>
  </si>
  <si>
    <t>0100</t>
  </si>
  <si>
    <t>Zařízení staveniště</t>
  </si>
  <si>
    <t>kpl</t>
  </si>
  <si>
    <t>1240126341</t>
  </si>
  <si>
    <t>PP</t>
  </si>
  <si>
    <t xml:space="preserve">Veškeré náklady a činnosti související s vybudováním, provozem a likvidací staveniště v rozsahu vyžadujícím řádné provedení  díla.
Stavební zařízení pro sklad, hygienické zázemí a administrativní činnost stavby (stavební buňky dle potřeby stavby).
Zajištění připojení staveniště na elektrickou energii, vodu, odpad a odvodnění staveniště. 
Provádění každodenního hrubého úklidu staveniště a průběžné likvidace vznikajících odpadů oprávněnou osobou. 
Pravidelné čištění a úklid příjezdových a přístupových komunikací.
Oplocení staveniště (trvalé a dočasné). Ostraha staveniště. 
Uvedení ploch dotčených stavbou do původního stavu.</t>
  </si>
  <si>
    <t>0101</t>
  </si>
  <si>
    <t>Bezpečnost a ochrana zdraví při práci (BOZP)</t>
  </si>
  <si>
    <t>1394522077</t>
  </si>
  <si>
    <t xml:space="preserve">Veškeré prvky zajišťující bezpečnost a ochranu zdraví při práci - dodávka, montáž, údržba, obnova a demontáž se zohledněním trvalého provozu objektu.
(trvalé oplocení, mobilní oplocení, výstražné značení, přechody výkopů, atd. ) </t>
  </si>
  <si>
    <t>3</t>
  </si>
  <si>
    <t>0401</t>
  </si>
  <si>
    <t xml:space="preserve">Projektová dokumentace skutečného provedení  po dokončení stavby</t>
  </si>
  <si>
    <t>-1773495778</t>
  </si>
  <si>
    <t>Projektová dokumentace skutečného provedení 3x tištěně a 3x elektronicky na CD</t>
  </si>
  <si>
    <t>0505</t>
  </si>
  <si>
    <t xml:space="preserve">Kompletace dokladové části stavby k předání a převzetí díla </t>
  </si>
  <si>
    <t>1047780156</t>
  </si>
  <si>
    <t xml:space="preserve">Doklady o vlastnostech materiálů, o provedených zkouškách a měření, o výchozích kontrolách provozuschopnosti,  o zaškolení obsluhy, revizní zprávy-bez závad, doklady o oprávnění k provádění prací, doklady o likvidaci odpadů, návody k obsluze, kopie záručních listů   - 3x tištěně a 1x  na CD nosiči</t>
  </si>
  <si>
    <t>5</t>
  </si>
  <si>
    <t>0601</t>
  </si>
  <si>
    <t>Zpracování a předložení harmonogramů</t>
  </si>
  <si>
    <t>1477048399</t>
  </si>
  <si>
    <t xml:space="preserve">Náklady na vyhotovení a předložení finančního a časového harmonogramu prací a plnění vč. průběžné aktualizace harmonogramu během výstavby. </t>
  </si>
  <si>
    <t>6</t>
  </si>
  <si>
    <t>0603</t>
  </si>
  <si>
    <t>Náklady spojené prováděním stavby uvnitř stávajícího objektu za provozu</t>
  </si>
  <si>
    <t>-263860188</t>
  </si>
  <si>
    <t xml:space="preserve">Náklady spojené s prováděním stavby uvnitř stávajícího objektu za stávajícícho provozu objektu vč. technologií. Omezení vlivu stavby - zakrytí konstrukcí a technologií (prach, hluk, vibrace), zajištění konstrukcí a technologií proti poškození. 
Náklady na pravidelný úklid objektu, omezení manipulačních a stavebních ploch, další související omezující vlivy. Koordinace postupu výstavby s nepřetržitým celodenním provozem objektu a areálu.                                                                                                                                                          </t>
  </si>
  <si>
    <t>SO-01 - Pavilon - D</t>
  </si>
  <si>
    <t>01 - Vnitřní kanalizace</t>
  </si>
  <si>
    <t xml:space="preserve">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rámci nabídkových cen nutno zohlednit max. možné odstávky technologií viz. průvodní zpráva.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</si>
  <si>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</si>
  <si>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</si>
  <si>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</si>
  <si>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</si>
  <si>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</si>
  <si>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</si>
  <si>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</si>
  <si>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727 - Zdravotechnika - požární ochrana</t>
  </si>
  <si>
    <t>M - Práce a dodávky M</t>
  </si>
  <si>
    <t xml:space="preserve">    23-M - Montáže potrubí</t>
  </si>
  <si>
    <t>HSV</t>
  </si>
  <si>
    <t>Práce a dodávky HSV</t>
  </si>
  <si>
    <t>Úpravy povrchů, podlahy a osazování výplní</t>
  </si>
  <si>
    <t>612131101</t>
  </si>
  <si>
    <t>Cementový postřik vnitřních stěn nanášený celoplošně ručně</t>
  </si>
  <si>
    <t>m2</t>
  </si>
  <si>
    <t>CS ÚRS 2024 02</t>
  </si>
  <si>
    <t>-662976471</t>
  </si>
  <si>
    <t>Podkladní a spojovací vrstva vnitřních omítaných ploch cementový postřik nanášený ručně celoplošně stěn</t>
  </si>
  <si>
    <t>Online PSC</t>
  </si>
  <si>
    <t>https://podminky.urs.cz/item/CS_URS_2024_02/612131101</t>
  </si>
  <si>
    <t>612321121</t>
  </si>
  <si>
    <t>Vápenocementová omítka hladká jednovrstvá vnitřních stěn nanášená ručně</t>
  </si>
  <si>
    <t>-242040595</t>
  </si>
  <si>
    <t>Omítka vápenocementová vnitřních ploch nanášená ručně jednovrstvá, tloušťky do 10 mm hladká svislých konstrukcí stěn</t>
  </si>
  <si>
    <t>https://podminky.urs.cz/item/CS_URS_2024_02/612321121</t>
  </si>
  <si>
    <t>VV</t>
  </si>
  <si>
    <t>80*0.5</t>
  </si>
  <si>
    <t>612321191</t>
  </si>
  <si>
    <t>Příplatek k vápenocementové omítce vnitřních stěn za každých dalších 5 mm tloušťky ručně</t>
  </si>
  <si>
    <t>-1655589692</t>
  </si>
  <si>
    <t>Omítka vápenocementová vnitřních ploch nanášená ručně Příplatek k cenám za každých dalších i započatých 5 mm tloušťky omítky přes 10 mm stěn</t>
  </si>
  <si>
    <t>https://podminky.urs.cz/item/CS_URS_2024_02/612321191</t>
  </si>
  <si>
    <t>9</t>
  </si>
  <si>
    <t>Ostatní konstrukce a práce, bourání</t>
  </si>
  <si>
    <t>962032230</t>
  </si>
  <si>
    <t>Bourání zdiva z cihel pálených nebo vápenopískových na MV nebo MVC do 1 m3</t>
  </si>
  <si>
    <t>m3</t>
  </si>
  <si>
    <t>-1084727759</t>
  </si>
  <si>
    <t>Bourání zdiva nadzákladového z cihel pálených plných nebo lícových nebo vápenopískových, na maltu vápennou nebo vápenocementovou, objemu do 1 m3</t>
  </si>
  <si>
    <t>https://podminky.urs.cz/item/CS_URS_2024_02/962032230</t>
  </si>
  <si>
    <t>24*0.5</t>
  </si>
  <si>
    <t>978015391</t>
  </si>
  <si>
    <t>Otlučení (osekání) vnější vápenné nebo vápenocementové omítky stupně členitosti 1 a 2 v rozsahu přes 80 do 100 %</t>
  </si>
  <si>
    <t>-166911001</t>
  </si>
  <si>
    <t>Otlučení vápenných nebo vápenocementových omítek vnějších ploch s vyškrabáním spar a s očištěním zdiva stupně členitosti 1 a 2, v rozsahu přes 80 do 100 %</t>
  </si>
  <si>
    <t>https://podminky.urs.cz/item/CS_URS_2024_02/978015391</t>
  </si>
  <si>
    <t>238.15026*0.5</t>
  </si>
  <si>
    <t>997</t>
  </si>
  <si>
    <t>Přesun sutě</t>
  </si>
  <si>
    <t>997013211</t>
  </si>
  <si>
    <t>Vnitrostaveništní doprava suti a vybouraných hmot pro budovy v do 6 m ručně</t>
  </si>
  <si>
    <t>t</t>
  </si>
  <si>
    <t>1004795306</t>
  </si>
  <si>
    <t>Vnitrostaveništní doprava suti a vybouraných hmot vodorovně do 50 m s naložením ručně pro budovy a haly výšky do 6 m</t>
  </si>
  <si>
    <t>https://podminky.urs.cz/item/CS_URS_2024_02/997013211</t>
  </si>
  <si>
    <t>7</t>
  </si>
  <si>
    <t>997013219</t>
  </si>
  <si>
    <t>Příplatek k vnitrostaveništní dopravě suti a vybouraných hmot za zvětšenou dopravu suti ZKD 10 m</t>
  </si>
  <si>
    <t>-134893769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</si>
  <si>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</si>
  <si>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https://podminky.urs.cz/item/CS_URS_2024_02/997013219</t>
  </si>
  <si>
    <t>39,53*10 'Přepočtené koeficientem množství</t>
  </si>
  <si>
    <t>8</t>
  </si>
  <si>
    <t>997013501</t>
  </si>
  <si>
    <t>Odvoz suti a vybouraných hmot na skládku nebo meziskládku do 1 km se složením</t>
  </si>
  <si>
    <t>2030432072</t>
  </si>
  <si>
    <t>Odvoz suti a vybouraných hmot na skládku nebo meziskládku se složením, na vzdálenost do 1 km</t>
  </si>
  <si>
    <t>https://podminky.urs.cz/item/CS_URS_2024_02/997013501</t>
  </si>
  <si>
    <t>997013509</t>
  </si>
  <si>
    <t>Příplatek k odvozu suti a vybouraných hmot na skládku ZKD 1 km přes 1 km</t>
  </si>
  <si>
    <t>-1654393649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</si>
  <si>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</si>
  <si>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</si>
  <si>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39,53*7 'Přepočtené koeficientem množství</t>
  </si>
  <si>
    <t>10</t>
  </si>
  <si>
    <t>997013603</t>
  </si>
  <si>
    <t>Poplatek za uložení na skládce (skládkovné) stavebního odpadu cihelného kód odpadu 17 01 02</t>
  </si>
  <si>
    <t>534071295</t>
  </si>
  <si>
    <t>Poplatek za uložení stavebního odpadu na skládce (skládkovné) cihelného zatříděného do Katalogu odpadů pod kódem 17 01 02</t>
  </si>
  <si>
    <t>https://podminky.urs.cz/item/CS_URS_2024_02/997013603</t>
  </si>
  <si>
    <t>11</t>
  </si>
  <si>
    <t>997013631</t>
  </si>
  <si>
    <t>Poplatek za uložení na skládce (skládkovné) stavebního odpadu směsného kód odpadu 17 09 04</t>
  </si>
  <si>
    <t>-210406186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</si>
  <si>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</si>
  <si>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</si>
  <si>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39.53-0.332-21.6</t>
  </si>
  <si>
    <t>997013813</t>
  </si>
  <si>
    <t>Poplatek za uložení na skládce (skládkovné) stavebního odpadu z plastických hmot kód odpadu 17 02 03</t>
  </si>
  <si>
    <t>-1913417162</t>
  </si>
  <si>
    <t>Poplatek za uložení stavebního odpadu na skládce (skládkovné) z plastických hmot zatříděného do Katalogu odpadů pod kódem 17 02 03</t>
  </si>
  <si>
    <t>https://podminky.urs.cz/item/CS_URS_2024_02/997013813</t>
  </si>
  <si>
    <t>0,093+0,121+0,118</t>
  </si>
  <si>
    <t>998</t>
  </si>
  <si>
    <t>Přesun hmot</t>
  </si>
  <si>
    <t>13</t>
  </si>
  <si>
    <t>998018001</t>
  </si>
  <si>
    <t>Přesun hmot pro budovy ruční pro budovy v do 6 m</t>
  </si>
  <si>
    <t>-1162661835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</si>
  <si>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</si>
  <si>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</si>
  <si>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PSV</t>
  </si>
  <si>
    <t>Práce a dodávky PSV</t>
  </si>
  <si>
    <t>721</t>
  </si>
  <si>
    <t>Zdravotechnika - vnitřní kanalizace</t>
  </si>
  <si>
    <t>14</t>
  </si>
  <si>
    <t>721140802</t>
  </si>
  <si>
    <t>Demontáž potrubí litinové DN do 100</t>
  </si>
  <si>
    <t>m</t>
  </si>
  <si>
    <t>16</t>
  </si>
  <si>
    <t>63541832</t>
  </si>
  <si>
    <t>Demontáž potrubí z litinových trub odpadních nebo dešťových do DN 100</t>
  </si>
  <si>
    <t>https://podminky.urs.cz/item/CS_URS_2024_02/721140802</t>
  </si>
  <si>
    <t>3+2.5+1.5+5+6+2+19+2</t>
  </si>
  <si>
    <t>11+10+2+11+4+6+2</t>
  </si>
  <si>
    <t>9+2+6+2+9+2+12+4+2.5+2+2+5+6+14</t>
  </si>
  <si>
    <t>1+10+3+3+6+3+3+2.5</t>
  </si>
  <si>
    <t>4+4+7+2+5+9+4+5+4</t>
  </si>
  <si>
    <t>Součet</t>
  </si>
  <si>
    <t>15</t>
  </si>
  <si>
    <t>721140806</t>
  </si>
  <si>
    <t>Demontáž potrubí litinové DN přes 100 do 200</t>
  </si>
  <si>
    <t>1950436510</t>
  </si>
  <si>
    <t>Demontáž potrubí z litinových trub odpadních nebo dešťových přes 100 do DN 200</t>
  </si>
  <si>
    <t>https://podminky.urs.cz/item/CS_URS_2024_02/721140806</t>
  </si>
  <si>
    <t>2.5+3.5+2.5+4+6+6+3.5</t>
  </si>
  <si>
    <t>7.5+2+1+8+2+6+11</t>
  </si>
  <si>
    <t>13+2+12+14+13+10.5+5+1+3+1+6+2+4+4</t>
  </si>
  <si>
    <t>10+2+5+5+3+6</t>
  </si>
  <si>
    <t>7+4+13+6+5+1.5+4.5</t>
  </si>
  <si>
    <t>721140912</t>
  </si>
  <si>
    <t>Potrubí litinové propojení potrubí DN 50</t>
  </si>
  <si>
    <t>kus</t>
  </si>
  <si>
    <t>-602192587</t>
  </si>
  <si>
    <t>Opravy odpadního potrubí litinového propojení dosavadního potrubí DN 50</t>
  </si>
  <si>
    <t>https://podminky.urs.cz/item/CS_URS_2024_02/721140912</t>
  </si>
  <si>
    <t>17</t>
  </si>
  <si>
    <t>721140913</t>
  </si>
  <si>
    <t>Potrubí litinové propojení potrubí DN 75</t>
  </si>
  <si>
    <t>63264076</t>
  </si>
  <si>
    <t>Opravy odpadního potrubí litinového propojení dosavadního potrubí DN 75</t>
  </si>
  <si>
    <t>https://podminky.urs.cz/item/CS_URS_2024_02/721140913</t>
  </si>
  <si>
    <t>18</t>
  </si>
  <si>
    <t>721140915</t>
  </si>
  <si>
    <t>Potrubí litinové propojení potrubí DN 100</t>
  </si>
  <si>
    <t>509078069</t>
  </si>
  <si>
    <t>Opravy odpadního potrubí litinového propojení dosavadního potrubí DN 100</t>
  </si>
  <si>
    <t>https://podminky.urs.cz/item/CS_URS_2024_02/721140915</t>
  </si>
  <si>
    <t>19</t>
  </si>
  <si>
    <t>721140916</t>
  </si>
  <si>
    <t>Potrubí litinové propojení potrubí DN 125</t>
  </si>
  <si>
    <t>1472123439</t>
  </si>
  <si>
    <t>Opravy odpadního potrubí litinového propojení dosavadního potrubí DN 125</t>
  </si>
  <si>
    <t>https://podminky.urs.cz/item/CS_URS_2024_02/721140916</t>
  </si>
  <si>
    <t>20</t>
  </si>
  <si>
    <t>721140917</t>
  </si>
  <si>
    <t>Potrubí litinové propojení potrubí DN 150</t>
  </si>
  <si>
    <t>1206648878</t>
  </si>
  <si>
    <t>Opravy odpadního potrubí litinového propojení dosavadního potrubí DN 150</t>
  </si>
  <si>
    <t>https://podminky.urs.cz/item/CS_URS_2024_02/721140917</t>
  </si>
  <si>
    <t>721140918</t>
  </si>
  <si>
    <t>Potrubí litinové propojení potrubí DN 200</t>
  </si>
  <si>
    <t>-2098715964</t>
  </si>
  <si>
    <t>Opravy odpadního potrubí litinového propojení dosavadního potrubí DN 200</t>
  </si>
  <si>
    <t>https://podminky.urs.cz/item/CS_URS_2024_02/721140918</t>
  </si>
  <si>
    <t>22</t>
  </si>
  <si>
    <t>721140922</t>
  </si>
  <si>
    <t>Potrubí litinové odpadní krácení trub do DN 50</t>
  </si>
  <si>
    <t>-1072633369</t>
  </si>
  <si>
    <t>Opravy odpadního potrubí litinového krácení trub DN 50</t>
  </si>
  <si>
    <t>https://podminky.urs.cz/item/CS_URS_2024_02/721140922</t>
  </si>
  <si>
    <t>2+7+4+2+4</t>
  </si>
  <si>
    <t>23</t>
  </si>
  <si>
    <t>721140923</t>
  </si>
  <si>
    <t>Potrubí litinové odpadní krácení trub DN 75</t>
  </si>
  <si>
    <t>1581646058</t>
  </si>
  <si>
    <t>Opravy odpadního potrubí litinového krácení trub DN 75</t>
  </si>
  <si>
    <t>https://podminky.urs.cz/item/CS_URS_2024_02/721140923</t>
  </si>
  <si>
    <t>1+1+12+3+3</t>
  </si>
  <si>
    <t>24</t>
  </si>
  <si>
    <t>721140925</t>
  </si>
  <si>
    <t>Potrubí litinové odpadní krácení trub DN 100</t>
  </si>
  <si>
    <t>-73254735</t>
  </si>
  <si>
    <t>Opravy odpadního potrubí litinového krácení trub DN 100</t>
  </si>
  <si>
    <t>https://podminky.urs.cz/item/CS_URS_2024_02/721140925</t>
  </si>
  <si>
    <t>8+10+6+10+10</t>
  </si>
  <si>
    <t>25</t>
  </si>
  <si>
    <t>721140926</t>
  </si>
  <si>
    <t>Potrubí litinové odpadní krácení trub DN 125</t>
  </si>
  <si>
    <t>-638099281</t>
  </si>
  <si>
    <t>Opravy odpadního potrubí litinového krácení trub DN 125</t>
  </si>
  <si>
    <t>https://podminky.urs.cz/item/CS_URS_2024_02/721140926</t>
  </si>
  <si>
    <t>1+3+2+1</t>
  </si>
  <si>
    <t>26</t>
  </si>
  <si>
    <t>721140927</t>
  </si>
  <si>
    <t>Potrubí litinové odpadní krácení trub DN 150</t>
  </si>
  <si>
    <t>-1748254597</t>
  </si>
  <si>
    <t>Opravy odpadního potrubí litinového krácení trub DN 150</t>
  </si>
  <si>
    <t>https://podminky.urs.cz/item/CS_URS_2024_02/721140927</t>
  </si>
  <si>
    <t>2+1+1+1</t>
  </si>
  <si>
    <t>27</t>
  </si>
  <si>
    <t>721140928</t>
  </si>
  <si>
    <t>Potrubí litinové odpadní krácení trub DN 200</t>
  </si>
  <si>
    <t>1481826534</t>
  </si>
  <si>
    <t>Opravy odpadního potrubí litinového krácení trub DN 200</t>
  </si>
  <si>
    <t>https://podminky.urs.cz/item/CS_URS_2024_02/721140928</t>
  </si>
  <si>
    <t>1+1+1+1</t>
  </si>
  <si>
    <t>28</t>
  </si>
  <si>
    <t>721170972</t>
  </si>
  <si>
    <t>Potrubí z PVC krácení trub DN 50</t>
  </si>
  <si>
    <t>-1982408957</t>
  </si>
  <si>
    <t>Opravy odpadního potrubí plastového krácení trub DN 50</t>
  </si>
  <si>
    <t>https://podminky.urs.cz/item/CS_URS_2024_02/721170972</t>
  </si>
  <si>
    <t>1+3+1+4+1</t>
  </si>
  <si>
    <t>29</t>
  </si>
  <si>
    <t>721170973</t>
  </si>
  <si>
    <t>Potrubí z PVC krácení trub DN 70</t>
  </si>
  <si>
    <t>-1882236893</t>
  </si>
  <si>
    <t>Opravy odpadního potrubí plastového krácení trub DN 70</t>
  </si>
  <si>
    <t>https://podminky.urs.cz/item/CS_URS_2024_02/721170973</t>
  </si>
  <si>
    <t>1+2+1+2</t>
  </si>
  <si>
    <t>30</t>
  </si>
  <si>
    <t>721170974</t>
  </si>
  <si>
    <t>Potrubí z PVC krácení trub DN 110</t>
  </si>
  <si>
    <t>1467735125</t>
  </si>
  <si>
    <t>Opravy odpadního potrubí plastového krácení trub DN 110</t>
  </si>
  <si>
    <t>https://podminky.urs.cz/item/CS_URS_2024_02/721170974</t>
  </si>
  <si>
    <t>1+2+1+1</t>
  </si>
  <si>
    <t>31</t>
  </si>
  <si>
    <t>721170975</t>
  </si>
  <si>
    <t>Potrubí z PVC krácení trub DN 125</t>
  </si>
  <si>
    <t>-1915340458</t>
  </si>
  <si>
    <t>Opravy odpadního potrubí plastového krácení trub DN 125</t>
  </si>
  <si>
    <t>https://podminky.urs.cz/item/CS_URS_2024_02/721170975</t>
  </si>
  <si>
    <t>1+1</t>
  </si>
  <si>
    <t>32</t>
  </si>
  <si>
    <t>721170976</t>
  </si>
  <si>
    <t>Potrubí z PVC krácení trub DN 150</t>
  </si>
  <si>
    <t>1913208418</t>
  </si>
  <si>
    <t>Opravy odpadního potrubí plastového krácení trub DN 150</t>
  </si>
  <si>
    <t>https://podminky.urs.cz/item/CS_URS_2024_02/721170976</t>
  </si>
  <si>
    <t>33</t>
  </si>
  <si>
    <t>721170977</t>
  </si>
  <si>
    <t>Potrubí z PVC krácení trub DN 200</t>
  </si>
  <si>
    <t>2016964657</t>
  </si>
  <si>
    <t>Opravy odpadního potrubí plastového krácení trub DN 200</t>
  </si>
  <si>
    <t>https://podminky.urs.cz/item/CS_URS_2024_02/721170977</t>
  </si>
  <si>
    <t>34</t>
  </si>
  <si>
    <t>721171803</t>
  </si>
  <si>
    <t>Demontáž potrubí z PVC D do 75</t>
  </si>
  <si>
    <t>-501706311</t>
  </si>
  <si>
    <t>Demontáž potrubí z novodurových trub odpadních nebo připojovacích do D 75</t>
  </si>
  <si>
    <t>https://podminky.urs.cz/item/CS_URS_2024_02/721171803</t>
  </si>
  <si>
    <t>1+9+4+5+5+2+2+8+7.5+6-5</t>
  </si>
  <si>
    <t>35</t>
  </si>
  <si>
    <t>721171808</t>
  </si>
  <si>
    <t>Demontáž potrubí z PVC D přes 75 do 114</t>
  </si>
  <si>
    <t>2125672562</t>
  </si>
  <si>
    <t>Demontáž potrubí z novodurových trub odpadních nebo připojovacích přes 75 do D 114</t>
  </si>
  <si>
    <t>https://podminky.urs.cz/item/CS_URS_2024_02/721171808</t>
  </si>
  <si>
    <t>7+2.5+4+24+2+4+3+2+2+2+3.5+3+2</t>
  </si>
  <si>
    <t>36</t>
  </si>
  <si>
    <t>721171809</t>
  </si>
  <si>
    <t>Demontáž potrubí z PVC D přes 114 do 200</t>
  </si>
  <si>
    <t>-13161183</t>
  </si>
  <si>
    <t>Demontáž potrubí z novodurových trub odpadních nebo připojovacích přes 114 do D 200</t>
  </si>
  <si>
    <t>https://podminky.urs.cz/item/CS_URS_2024_02/721171809</t>
  </si>
  <si>
    <t>4+5+4+18+2+6+6</t>
  </si>
  <si>
    <t>37</t>
  </si>
  <si>
    <t>721171912</t>
  </si>
  <si>
    <t>Potrubí z PP propojení potrubí DN 40</t>
  </si>
  <si>
    <t>-563208127</t>
  </si>
  <si>
    <t>Opravy odpadního potrubí plastového propojení dosavadního potrubí DN 40</t>
  </si>
  <si>
    <t>https://podminky.urs.cz/item/CS_URS_2024_02/721171912</t>
  </si>
  <si>
    <t>38</t>
  </si>
  <si>
    <t>721171913</t>
  </si>
  <si>
    <t>Potrubí z PP propojení potrubí DN 50</t>
  </si>
  <si>
    <t>1431201357</t>
  </si>
  <si>
    <t>Opravy odpadního potrubí plastového propojení dosavadního potrubí DN 50</t>
  </si>
  <si>
    <t>https://podminky.urs.cz/item/CS_URS_2024_02/721171913</t>
  </si>
  <si>
    <t>39</t>
  </si>
  <si>
    <t>721171914</t>
  </si>
  <si>
    <t>Potrubí z PP propojení potrubí DN 75</t>
  </si>
  <si>
    <t>-2032846215</t>
  </si>
  <si>
    <t>Opravy odpadního potrubí plastového propojení dosavadního potrubí DN 75</t>
  </si>
  <si>
    <t>https://podminky.urs.cz/item/CS_URS_2024_02/721171914</t>
  </si>
  <si>
    <t>40</t>
  </si>
  <si>
    <t>721171915</t>
  </si>
  <si>
    <t>Potrubí z PP propojení potrubí DN 110</t>
  </si>
  <si>
    <t>-99567901</t>
  </si>
  <si>
    <t>Opravy odpadního potrubí plastového propojení dosavadního potrubí DN 110</t>
  </si>
  <si>
    <t>https://podminky.urs.cz/item/CS_URS_2024_02/721171915</t>
  </si>
  <si>
    <t>41</t>
  </si>
  <si>
    <t>721171916</t>
  </si>
  <si>
    <t>Potrubí z PP propojení potrubí DN 125</t>
  </si>
  <si>
    <t>-669245479</t>
  </si>
  <si>
    <t>Opravy odpadního potrubí plastového propojení dosavadního potrubí DN 125</t>
  </si>
  <si>
    <t>https://podminky.urs.cz/item/CS_URS_2024_02/721171916</t>
  </si>
  <si>
    <t>42</t>
  </si>
  <si>
    <t>721171917</t>
  </si>
  <si>
    <t>Potrubí z PP propojení potrubí DN 160</t>
  </si>
  <si>
    <t>-1368894201</t>
  </si>
  <si>
    <t>Opravy odpadního potrubí plastového propojení dosavadního potrubí DN 160</t>
  </si>
  <si>
    <t>https://podminky.urs.cz/item/CS_URS_2024_02/721171917</t>
  </si>
  <si>
    <t>43</t>
  </si>
  <si>
    <t>721171918</t>
  </si>
  <si>
    <t>Potrubí z PP propojení potrubí DN 200</t>
  </si>
  <si>
    <t>-1992990960</t>
  </si>
  <si>
    <t>Opravy odpadního potrubí plastového propojení dosavadního potrubí DN 200</t>
  </si>
  <si>
    <t>https://podminky.urs.cz/item/CS_URS_2024_02/721171918</t>
  </si>
  <si>
    <t>44</t>
  </si>
  <si>
    <t>721174004</t>
  </si>
  <si>
    <t>Potrubí kanalizační z PP svodné DN 75</t>
  </si>
  <si>
    <t>-167825940</t>
  </si>
  <si>
    <t>Potrubí z trub polypropylenových svodné (ležaté) DN 75</t>
  </si>
  <si>
    <t>https://podminky.urs.cz/item/CS_URS_2024_02/721174004</t>
  </si>
  <si>
    <t>10+1.5+5+2+5+1+1+10+2.5</t>
  </si>
  <si>
    <t>6+1+4+2.5+1.5+2+6+1+12+3</t>
  </si>
  <si>
    <t>45</t>
  </si>
  <si>
    <t>721174005</t>
  </si>
  <si>
    <t>Potrubí kanalizační z PP svodné DN 110</t>
  </si>
  <si>
    <t>577248690</t>
  </si>
  <si>
    <t>Potrubí z trub polypropylenových svodné (ležaté) DN 110</t>
  </si>
  <si>
    <t>https://podminky.urs.cz/item/CS_URS_2024_02/721174005</t>
  </si>
  <si>
    <t>5+13+8+1+6+7+5+4+8+4+9+2+2+3+1</t>
  </si>
  <si>
    <t>1+3+6+4+2+1.5+2+4+7.5+6+8+1.5+8+7+1.5</t>
  </si>
  <si>
    <t>46</t>
  </si>
  <si>
    <t>721174006</t>
  </si>
  <si>
    <t>Potrubí kanalizační z PP svodné DN 125</t>
  </si>
  <si>
    <t>-1143638946</t>
  </si>
  <si>
    <t>Potrubí z trub polypropylenových svodné (ležaté) DN 125</t>
  </si>
  <si>
    <t>https://podminky.urs.cz/item/CS_URS_2024_02/721174006</t>
  </si>
  <si>
    <t>2+2+1+3.5+4</t>
  </si>
  <si>
    <t>3+8+5+4+4+2+1.5+3+1+1+1</t>
  </si>
  <si>
    <t>47</t>
  </si>
  <si>
    <t>721174007</t>
  </si>
  <si>
    <t>Potrubí kanalizační z PP svodné DN 160</t>
  </si>
  <si>
    <t>-1294321122</t>
  </si>
  <si>
    <t>Potrubí z trub polypropylenových svodné (ležaté) DN 160</t>
  </si>
  <si>
    <t>https://podminky.urs.cz/item/CS_URS_2024_02/721174007</t>
  </si>
  <si>
    <t>3.5+5+5+1+10+1+1+12+10+9+6+2+3+11</t>
  </si>
  <si>
    <t>10+18.5+3+3+7+10+1+7</t>
  </si>
  <si>
    <t>48</t>
  </si>
  <si>
    <t>72117522R</t>
  </si>
  <si>
    <t>Potrubí kanalizační z PP svodné, SN10, KG - SYSTEM d200x6,2 mm</t>
  </si>
  <si>
    <t>-1329533744</t>
  </si>
  <si>
    <t>Plastové potrubí kanalizační z PP svodné (ležaté), SN10, KG - SYSTEM d200x6,2 mm
vč. tvarovek, trubních objímek a kotvení</t>
  </si>
  <si>
    <t>11+11+8+6</t>
  </si>
  <si>
    <t>49</t>
  </si>
  <si>
    <t>7211751R</t>
  </si>
  <si>
    <t>Montáž podpěry kanalizace vedené na podlahu suterénu (zámečnický atip - viz. PD "Půdorys kanalizace - návrh")</t>
  </si>
  <si>
    <t>1721393983</t>
  </si>
  <si>
    <t>Kanalizace d110</t>
  </si>
  <si>
    <t>(5+8+8+1+1+3+8+2+2+4+2+4+1)/1.1</t>
  </si>
  <si>
    <t>0.455</t>
  </si>
  <si>
    <t>Mezisoučet</t>
  </si>
  <si>
    <t>Kanalizace d125</t>
  </si>
  <si>
    <t>(2+4+9+3+4+4+8+2+19+2+2+1)/1.25</t>
  </si>
  <si>
    <t>Kanalizace d160</t>
  </si>
  <si>
    <t>(6+12+13+10+9+3+11+14+6+7+11+17)/1.6</t>
  </si>
  <si>
    <t>0.625</t>
  </si>
  <si>
    <t>Kanaliuzace d200</t>
  </si>
  <si>
    <t>(11+5+8+12)/2</t>
  </si>
  <si>
    <t>186*1,10215 'Přepočtené koeficientem množství</t>
  </si>
  <si>
    <t>50</t>
  </si>
  <si>
    <t>M</t>
  </si>
  <si>
    <t>7211752R</t>
  </si>
  <si>
    <t xml:space="preserve"> Podpěra kanalizace vedená na podlahu suterénu (zámečnický atip - viz. PD "Půdorys kanalizace - návrh")</t>
  </si>
  <si>
    <t>-290763512</t>
  </si>
  <si>
    <t>51</t>
  </si>
  <si>
    <t>721174024</t>
  </si>
  <si>
    <t>Potrubí kanalizační z PP odpadní DN 75</t>
  </si>
  <si>
    <t>110772614</t>
  </si>
  <si>
    <t>Potrubí z trub polypropylenových odpadní (svislé) DN 75</t>
  </si>
  <si>
    <t>https://podminky.urs.cz/item/CS_URS_2024_02/721174024</t>
  </si>
  <si>
    <t>2+2+2+2+2</t>
  </si>
  <si>
    <t>4+2+2+2</t>
  </si>
  <si>
    <t>52</t>
  </si>
  <si>
    <t>721174025</t>
  </si>
  <si>
    <t>Potrubí kanalizační z PP odpadní DN 110</t>
  </si>
  <si>
    <t>1385178218</t>
  </si>
  <si>
    <t>Potrubí z trub polypropylenových odpadní (svislé) DN 110</t>
  </si>
  <si>
    <t>https://podminky.urs.cz/item/CS_URS_2024_02/721174025</t>
  </si>
  <si>
    <t>2+2+2+2+2+2+2</t>
  </si>
  <si>
    <t>2+2+2+2+2+2+2+2+2+2+2</t>
  </si>
  <si>
    <t>53</t>
  </si>
  <si>
    <t>721174026</t>
  </si>
  <si>
    <t>Potrubí kanalizační z PP odpadní DN 125</t>
  </si>
  <si>
    <t>-1838272286</t>
  </si>
  <si>
    <t>Potrubí z trub polypropylenových odpadní (svislé) DN 125</t>
  </si>
  <si>
    <t>https://podminky.urs.cz/item/CS_URS_2024_02/721174026</t>
  </si>
  <si>
    <t>2+2+2++4</t>
  </si>
  <si>
    <t>2+2+2+2+2+2+2+2</t>
  </si>
  <si>
    <t>54</t>
  </si>
  <si>
    <t>721174027</t>
  </si>
  <si>
    <t>Potrubí kanalizační z PP odpadní DN 160</t>
  </si>
  <si>
    <t>-1520116399</t>
  </si>
  <si>
    <t>Potrubí z trub polypropylenových odpadní (svislé) DN 160</t>
  </si>
  <si>
    <t>https://podminky.urs.cz/item/CS_URS_2024_02/721174027</t>
  </si>
  <si>
    <t>2+2+2+2</t>
  </si>
  <si>
    <t>55</t>
  </si>
  <si>
    <t>721174042</t>
  </si>
  <si>
    <t>Potrubí kanalizační z PP připojovací DN 40</t>
  </si>
  <si>
    <t>1560130446</t>
  </si>
  <si>
    <t>Potrubí z trub polypropylenových připojovací DN 40</t>
  </si>
  <si>
    <t>https://podminky.urs.cz/item/CS_URS_2024_02/721174042</t>
  </si>
  <si>
    <t>2+2+1+1+1.5</t>
  </si>
  <si>
    <t>56</t>
  </si>
  <si>
    <t>721174043</t>
  </si>
  <si>
    <t>Potrubí kanalizační z PP připojovací DN 50</t>
  </si>
  <si>
    <t>-1449562759</t>
  </si>
  <si>
    <t>Potrubí z trub polypropylenových připojovací DN 50</t>
  </si>
  <si>
    <t>https://podminky.urs.cz/item/CS_URS_2024_02/721174043</t>
  </si>
  <si>
    <t>2+4+1+2+1.5+5+1</t>
  </si>
  <si>
    <t>5+3.5+3+3+4+1+1.5+1.5+1.5+1.5+2+1</t>
  </si>
  <si>
    <t>57</t>
  </si>
  <si>
    <t>722170801</t>
  </si>
  <si>
    <t>Demontáž rozvodů vody z plastů D do 25</t>
  </si>
  <si>
    <t>-1069105882</t>
  </si>
  <si>
    <t>Demontáž rozvodů vody z plastů do Ø 25 mm</t>
  </si>
  <si>
    <t>https://podminky.urs.cz/item/CS_URS_2024_02/722170801</t>
  </si>
  <si>
    <t>58</t>
  </si>
  <si>
    <t>722173913</t>
  </si>
  <si>
    <t>Potrubí plastové spoje svar polyfuze D přes 20 do 25 mm</t>
  </si>
  <si>
    <t>1619823419</t>
  </si>
  <si>
    <t>Spoje rozvodů vody z plastů svary polyfuzí D přes 20 do 25 mm</t>
  </si>
  <si>
    <t>https://podminky.urs.cz/item/CS_URS_2024_02/722173913</t>
  </si>
  <si>
    <t>59</t>
  </si>
  <si>
    <t>722174023</t>
  </si>
  <si>
    <t>Potrubí vodovodní plastové PPR svar polyfúze PN 20 D 25x4,2 mm</t>
  </si>
  <si>
    <t>-843357489</t>
  </si>
  <si>
    <t>Potrubí z plastových trubek z polypropylenu PPR svařovaných polyfúzně PN 20 (SDR 6) D 25 x 4,2</t>
  </si>
  <si>
    <t>https://podminky.urs.cz/item/CS_URS_2024_02/722174023</t>
  </si>
  <si>
    <t>8+4</t>
  </si>
  <si>
    <t>60</t>
  </si>
  <si>
    <t>7212210R</t>
  </si>
  <si>
    <t>Zednické a stavební přípomoce pro vnitřní kanalizaci</t>
  </si>
  <si>
    <t>1773709088</t>
  </si>
  <si>
    <t>Zednické a stavební přípomoce pro vnitřní kanalizaci
 - vyfrézování drážek do zdi a podlahy, provedení průrazů prostupů ve stropních konstrukcích a zdech
 - hrubé zapravení drážek a prostupů po provedení instalace potrubí</t>
  </si>
  <si>
    <t>61</t>
  </si>
  <si>
    <t>721290111</t>
  </si>
  <si>
    <t>Zkouška těsnosti potrubí kanalizace vodou DN do 125</t>
  </si>
  <si>
    <t>1241490859</t>
  </si>
  <si>
    <t>Zkouška těsnosti kanalizace v objektech vodou do DN 125</t>
  </si>
  <si>
    <t>https://podminky.urs.cz/item/CS_URS_2024_02/721290111</t>
  </si>
  <si>
    <t>77+141+46+20+36+26+8.5+45+12</t>
  </si>
  <si>
    <t>62</t>
  </si>
  <si>
    <t>721290112</t>
  </si>
  <si>
    <t>Zkouška těsnosti potrubí kanalizace vodou DN 150/DN 200</t>
  </si>
  <si>
    <t>-7439772</t>
  </si>
  <si>
    <t>Zkouška těsnosti kanalizace v objektech vodou DN 150 nebo DN 200</t>
  </si>
  <si>
    <t>https://podminky.urs.cz/item/CS_URS_2024_02/721290112</t>
  </si>
  <si>
    <t>8+36+139</t>
  </si>
  <si>
    <t>63</t>
  </si>
  <si>
    <t>998721121</t>
  </si>
  <si>
    <t>Přesun hmot tonážní pro vnitřní kanalizaci ruční v objektech v do 6 m</t>
  </si>
  <si>
    <t>-1153169925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</si>
  <si>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</si>
  <si>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https://podminky.urs.cz/item/CS_URS_2024_02/998721121</t>
  </si>
  <si>
    <t>64</t>
  </si>
  <si>
    <t>998721129</t>
  </si>
  <si>
    <t>Příplatek k ručnímu přesunu hmot tonážnímu pro vnitřní kanalizaci za zvětšený přesun ZKD 50 m</t>
  </si>
  <si>
    <t>-482537313</t>
  </si>
  <si>
    <t>Přesun hmot pro vnitřní kanalizaci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</si>
  <si>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https://podminky.urs.cz/item/CS_URS_2024_02/998721129</t>
  </si>
  <si>
    <t>727</t>
  </si>
  <si>
    <t>Zdravotechnika - požární ochrana</t>
  </si>
  <si>
    <t>65</t>
  </si>
  <si>
    <t>727222121</t>
  </si>
  <si>
    <t>Protipožární manžeta prostupu plastového potrubí bez izolace D 32 mm stěnou požární odolnost EI 120</t>
  </si>
  <si>
    <t>730792021</t>
  </si>
  <si>
    <t>https://podminky.urs.cz/item/CS_URS_2024_02/727222121</t>
  </si>
  <si>
    <t>66</t>
  </si>
  <si>
    <t>727222125</t>
  </si>
  <si>
    <t>Protipožární manžeta prostupu plastového potrubí bez izolace D 75 mm stěnou požární odolnost EI 120</t>
  </si>
  <si>
    <t>2116587952</t>
  </si>
  <si>
    <t>https://podminky.urs.cz/item/CS_URS_2024_02/727222125</t>
  </si>
  <si>
    <t>67</t>
  </si>
  <si>
    <t>727222127</t>
  </si>
  <si>
    <t>Protipožární manžeta prostupu plastového potrubí bez izolace D 110 mm stěnou požární odolnost EI 120</t>
  </si>
  <si>
    <t>-1997798732</t>
  </si>
  <si>
    <t>https://podminky.urs.cz/item/CS_URS_2024_02/727222127</t>
  </si>
  <si>
    <t>68</t>
  </si>
  <si>
    <t>727222129</t>
  </si>
  <si>
    <t>Protipožární manžeta prostupu plastového potrubí bez izolace D 160 mm stěnou požární odolnost EI 120</t>
  </si>
  <si>
    <t>765829668</t>
  </si>
  <si>
    <t>https://podminky.urs.cz/item/CS_URS_2024_02/727222129</t>
  </si>
  <si>
    <t>Práce a dodávky M</t>
  </si>
  <si>
    <t>23-M</t>
  </si>
  <si>
    <t>Montáže potrubí</t>
  </si>
  <si>
    <t>69</t>
  </si>
  <si>
    <t>230082100</t>
  </si>
  <si>
    <t>Demontáž potrubí do šrotu přes 10 do 50 kg D 219 mm tl 6,3 mm</t>
  </si>
  <si>
    <t>1289791088</t>
  </si>
  <si>
    <t>Demontáž ocelového potrubí do šrotu hmotnosti přes 10 do 50 kg připojovací rozměr Ø 219, tl. 6,3 mm</t>
  </si>
  <si>
    <t>https://podminky.urs.cz/item/CS_URS_2024_02/230082100</t>
  </si>
  <si>
    <t>3*2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</si>
</sst>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center" vertical="center"/>
    </xf>
    <xf numFmtId="49" fontId="40" fillId="0" borderId="22" xfId="0" applyNumberFormat="1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167" fontId="40" fillId="0" borderId="22" xfId="0" applyNumberFormat="1" applyFont="1" applyBorder="1" applyAlignment="1" applyProtection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12131101" TargetMode="External" /><Relationship Id="rId2" Type="http://schemas.openxmlformats.org/officeDocument/2006/relationships/hyperlink" Target="https://podminky.urs.cz/item/CS_URS_2024_02/612321121" TargetMode="External" /><Relationship Id="rId3" Type="http://schemas.openxmlformats.org/officeDocument/2006/relationships/hyperlink" Target="https://podminky.urs.cz/item/CS_URS_2024_02/612321191" TargetMode="External" /><Relationship Id="rId4" Type="http://schemas.openxmlformats.org/officeDocument/2006/relationships/hyperlink" Target="https://podminky.urs.cz/item/CS_URS_2024_02/962032230" TargetMode="External" /><Relationship Id="rId5" Type="http://schemas.openxmlformats.org/officeDocument/2006/relationships/hyperlink" Target="https://podminky.urs.cz/item/CS_URS_2024_02/978015391" TargetMode="External" /><Relationship Id="rId6" Type="http://schemas.openxmlformats.org/officeDocument/2006/relationships/hyperlink" Target="https://podminky.urs.cz/item/CS_URS_2024_02/997013211" TargetMode="External" /><Relationship Id="rId7" Type="http://schemas.openxmlformats.org/officeDocument/2006/relationships/hyperlink" Target="https://podminky.urs.cz/item/CS_URS_2024_02/997013219" TargetMode="External" /><Relationship Id="rId8" Type="http://schemas.openxmlformats.org/officeDocument/2006/relationships/hyperlink" Target="https://podminky.urs.cz/item/CS_URS_2024_02/997013501" TargetMode="External" /><Relationship Id="rId9" Type="http://schemas.openxmlformats.org/officeDocument/2006/relationships/hyperlink" Target="https://podminky.urs.cz/item/CS_URS_2024_02/997013509" TargetMode="External" /><Relationship Id="rId10" Type="http://schemas.openxmlformats.org/officeDocument/2006/relationships/hyperlink" Target="https://podminky.urs.cz/item/CS_URS_2024_02/997013603" TargetMode="External" /><Relationship Id="rId11" Type="http://schemas.openxmlformats.org/officeDocument/2006/relationships/hyperlink" Target="https://podminky.urs.cz/item/CS_URS_2024_02/997013631" TargetMode="External" /><Relationship Id="rId12" Type="http://schemas.openxmlformats.org/officeDocument/2006/relationships/hyperlink" Target="https://podminky.urs.cz/item/CS_URS_2024_02/997013813" TargetMode="External" /><Relationship Id="rId13" Type="http://schemas.openxmlformats.org/officeDocument/2006/relationships/hyperlink" Target="https://podminky.urs.cz/item/CS_URS_2024_02/998018001" TargetMode="External" /><Relationship Id="rId14" Type="http://schemas.openxmlformats.org/officeDocument/2006/relationships/hyperlink" Target="https://podminky.urs.cz/item/CS_URS_2024_02/721140802" TargetMode="External" /><Relationship Id="rId15" Type="http://schemas.openxmlformats.org/officeDocument/2006/relationships/hyperlink" Target="https://podminky.urs.cz/item/CS_URS_2024_02/721140806" TargetMode="External" /><Relationship Id="rId16" Type="http://schemas.openxmlformats.org/officeDocument/2006/relationships/hyperlink" Target="https://podminky.urs.cz/item/CS_URS_2024_02/721140912" TargetMode="External" /><Relationship Id="rId17" Type="http://schemas.openxmlformats.org/officeDocument/2006/relationships/hyperlink" Target="https://podminky.urs.cz/item/CS_URS_2024_02/721140913" TargetMode="External" /><Relationship Id="rId18" Type="http://schemas.openxmlformats.org/officeDocument/2006/relationships/hyperlink" Target="https://podminky.urs.cz/item/CS_URS_2024_02/721140915" TargetMode="External" /><Relationship Id="rId19" Type="http://schemas.openxmlformats.org/officeDocument/2006/relationships/hyperlink" Target="https://podminky.urs.cz/item/CS_URS_2024_02/721140916" TargetMode="External" /><Relationship Id="rId20" Type="http://schemas.openxmlformats.org/officeDocument/2006/relationships/hyperlink" Target="https://podminky.urs.cz/item/CS_URS_2024_02/721140917" TargetMode="External" /><Relationship Id="rId21" Type="http://schemas.openxmlformats.org/officeDocument/2006/relationships/hyperlink" Target="https://podminky.urs.cz/item/CS_URS_2024_02/721140918" TargetMode="External" /><Relationship Id="rId22" Type="http://schemas.openxmlformats.org/officeDocument/2006/relationships/hyperlink" Target="https://podminky.urs.cz/item/CS_URS_2024_02/721140922" TargetMode="External" /><Relationship Id="rId23" Type="http://schemas.openxmlformats.org/officeDocument/2006/relationships/hyperlink" Target="https://podminky.urs.cz/item/CS_URS_2024_02/721140923" TargetMode="External" /><Relationship Id="rId24" Type="http://schemas.openxmlformats.org/officeDocument/2006/relationships/hyperlink" Target="https://podminky.urs.cz/item/CS_URS_2024_02/721140925" TargetMode="External" /><Relationship Id="rId25" Type="http://schemas.openxmlformats.org/officeDocument/2006/relationships/hyperlink" Target="https://podminky.urs.cz/item/CS_URS_2024_02/721140926" TargetMode="External" /><Relationship Id="rId26" Type="http://schemas.openxmlformats.org/officeDocument/2006/relationships/hyperlink" Target="https://podminky.urs.cz/item/CS_URS_2024_02/721140927" TargetMode="External" /><Relationship Id="rId27" Type="http://schemas.openxmlformats.org/officeDocument/2006/relationships/hyperlink" Target="https://podminky.urs.cz/item/CS_URS_2024_02/721140928" TargetMode="External" /><Relationship Id="rId28" Type="http://schemas.openxmlformats.org/officeDocument/2006/relationships/hyperlink" Target="https://podminky.urs.cz/item/CS_URS_2024_02/721170972" TargetMode="External" /><Relationship Id="rId29" Type="http://schemas.openxmlformats.org/officeDocument/2006/relationships/hyperlink" Target="https://podminky.urs.cz/item/CS_URS_2024_02/721170973" TargetMode="External" /><Relationship Id="rId30" Type="http://schemas.openxmlformats.org/officeDocument/2006/relationships/hyperlink" Target="https://podminky.urs.cz/item/CS_URS_2024_02/721170974" TargetMode="External" /><Relationship Id="rId31" Type="http://schemas.openxmlformats.org/officeDocument/2006/relationships/hyperlink" Target="https://podminky.urs.cz/item/CS_URS_2024_02/721170975" TargetMode="External" /><Relationship Id="rId32" Type="http://schemas.openxmlformats.org/officeDocument/2006/relationships/hyperlink" Target="https://podminky.urs.cz/item/CS_URS_2024_02/721170976" TargetMode="External" /><Relationship Id="rId33" Type="http://schemas.openxmlformats.org/officeDocument/2006/relationships/hyperlink" Target="https://podminky.urs.cz/item/CS_URS_2024_02/721170977" TargetMode="External" /><Relationship Id="rId34" Type="http://schemas.openxmlformats.org/officeDocument/2006/relationships/hyperlink" Target="https://podminky.urs.cz/item/CS_URS_2024_02/721171803" TargetMode="External" /><Relationship Id="rId35" Type="http://schemas.openxmlformats.org/officeDocument/2006/relationships/hyperlink" Target="https://podminky.urs.cz/item/CS_URS_2024_02/721171808" TargetMode="External" /><Relationship Id="rId36" Type="http://schemas.openxmlformats.org/officeDocument/2006/relationships/hyperlink" Target="https://podminky.urs.cz/item/CS_URS_2024_02/721171809" TargetMode="External" /><Relationship Id="rId37" Type="http://schemas.openxmlformats.org/officeDocument/2006/relationships/hyperlink" Target="https://podminky.urs.cz/item/CS_URS_2024_02/721171912" TargetMode="External" /><Relationship Id="rId38" Type="http://schemas.openxmlformats.org/officeDocument/2006/relationships/hyperlink" Target="https://podminky.urs.cz/item/CS_URS_2024_02/721171913" TargetMode="External" /><Relationship Id="rId39" Type="http://schemas.openxmlformats.org/officeDocument/2006/relationships/hyperlink" Target="https://podminky.urs.cz/item/CS_URS_2024_02/721171914" TargetMode="External" /><Relationship Id="rId40" Type="http://schemas.openxmlformats.org/officeDocument/2006/relationships/hyperlink" Target="https://podminky.urs.cz/item/CS_URS_2024_02/721171915" TargetMode="External" /><Relationship Id="rId41" Type="http://schemas.openxmlformats.org/officeDocument/2006/relationships/hyperlink" Target="https://podminky.urs.cz/item/CS_URS_2024_02/721171916" TargetMode="External" /><Relationship Id="rId42" Type="http://schemas.openxmlformats.org/officeDocument/2006/relationships/hyperlink" Target="https://podminky.urs.cz/item/CS_URS_2024_02/721171917" TargetMode="External" /><Relationship Id="rId43" Type="http://schemas.openxmlformats.org/officeDocument/2006/relationships/hyperlink" Target="https://podminky.urs.cz/item/CS_URS_2024_02/721171918" TargetMode="External" /><Relationship Id="rId44" Type="http://schemas.openxmlformats.org/officeDocument/2006/relationships/hyperlink" Target="https://podminky.urs.cz/item/CS_URS_2024_02/721174004" TargetMode="External" /><Relationship Id="rId45" Type="http://schemas.openxmlformats.org/officeDocument/2006/relationships/hyperlink" Target="https://podminky.urs.cz/item/CS_URS_2024_02/721174005" TargetMode="External" /><Relationship Id="rId46" Type="http://schemas.openxmlformats.org/officeDocument/2006/relationships/hyperlink" Target="https://podminky.urs.cz/item/CS_URS_2024_02/721174006" TargetMode="External" /><Relationship Id="rId47" Type="http://schemas.openxmlformats.org/officeDocument/2006/relationships/hyperlink" Target="https://podminky.urs.cz/item/CS_URS_2024_02/721174007" TargetMode="External" /><Relationship Id="rId48" Type="http://schemas.openxmlformats.org/officeDocument/2006/relationships/hyperlink" Target="https://podminky.urs.cz/item/CS_URS_2024_02/721174024" TargetMode="External" /><Relationship Id="rId49" Type="http://schemas.openxmlformats.org/officeDocument/2006/relationships/hyperlink" Target="https://podminky.urs.cz/item/CS_URS_2024_02/721174025" TargetMode="External" /><Relationship Id="rId50" Type="http://schemas.openxmlformats.org/officeDocument/2006/relationships/hyperlink" Target="https://podminky.urs.cz/item/CS_URS_2024_02/721174026" TargetMode="External" /><Relationship Id="rId51" Type="http://schemas.openxmlformats.org/officeDocument/2006/relationships/hyperlink" Target="https://podminky.urs.cz/item/CS_URS_2024_02/721174027" TargetMode="External" /><Relationship Id="rId52" Type="http://schemas.openxmlformats.org/officeDocument/2006/relationships/hyperlink" Target="https://podminky.urs.cz/item/CS_URS_2024_02/721174042" TargetMode="External" /><Relationship Id="rId53" Type="http://schemas.openxmlformats.org/officeDocument/2006/relationships/hyperlink" Target="https://podminky.urs.cz/item/CS_URS_2024_02/721174043" TargetMode="External" /><Relationship Id="rId54" Type="http://schemas.openxmlformats.org/officeDocument/2006/relationships/hyperlink" Target="https://podminky.urs.cz/item/CS_URS_2024_02/722170801" TargetMode="External" /><Relationship Id="rId55" Type="http://schemas.openxmlformats.org/officeDocument/2006/relationships/hyperlink" Target="https://podminky.urs.cz/item/CS_URS_2024_02/722173913" TargetMode="External" /><Relationship Id="rId56" Type="http://schemas.openxmlformats.org/officeDocument/2006/relationships/hyperlink" Target="https://podminky.urs.cz/item/CS_URS_2024_02/722174023" TargetMode="External" /><Relationship Id="rId57" Type="http://schemas.openxmlformats.org/officeDocument/2006/relationships/hyperlink" Target="https://podminky.urs.cz/item/CS_URS_2024_02/721290111" TargetMode="External" /><Relationship Id="rId58" Type="http://schemas.openxmlformats.org/officeDocument/2006/relationships/hyperlink" Target="https://podminky.urs.cz/item/CS_URS_2024_02/721290112" TargetMode="External" /><Relationship Id="rId59" Type="http://schemas.openxmlformats.org/officeDocument/2006/relationships/hyperlink" Target="https://podminky.urs.cz/item/CS_URS_2024_02/998721121" TargetMode="External" /><Relationship Id="rId60" Type="http://schemas.openxmlformats.org/officeDocument/2006/relationships/hyperlink" Target="https://podminky.urs.cz/item/CS_URS_2024_02/998721129" TargetMode="External" /><Relationship Id="rId61" Type="http://schemas.openxmlformats.org/officeDocument/2006/relationships/hyperlink" Target="https://podminky.urs.cz/item/CS_URS_2024_02/727222121" TargetMode="External" /><Relationship Id="rId62" Type="http://schemas.openxmlformats.org/officeDocument/2006/relationships/hyperlink" Target="https://podminky.urs.cz/item/CS_URS_2024_02/727222125" TargetMode="External" /><Relationship Id="rId63" Type="http://schemas.openxmlformats.org/officeDocument/2006/relationships/hyperlink" Target="https://podminky.urs.cz/item/CS_URS_2024_02/727222127" TargetMode="External" /><Relationship Id="rId64" Type="http://schemas.openxmlformats.org/officeDocument/2006/relationships/hyperlink" Target="https://podminky.urs.cz/item/CS_URS_2024_02/727222129" TargetMode="External" /><Relationship Id="rId65" Type="http://schemas.openxmlformats.org/officeDocument/2006/relationships/hyperlink" Target="https://podminky.urs.cz/item/CS_URS_2024_02/230082100" TargetMode="External" /><Relationship Id="rId66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19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54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55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56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55</v>
      </c>
      <c r="AI60" s="43"/>
      <c r="AJ60" s="43"/>
      <c r="AK60" s="43"/>
      <c r="AL60" s="43"/>
      <c r="AM60" s="65" t="s">
        <v>56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58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55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56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55</v>
      </c>
      <c r="AI75" s="43"/>
      <c r="AJ75" s="43"/>
      <c r="AK75" s="43"/>
      <c r="AL75" s="43"/>
      <c r="AM75" s="65" t="s">
        <v>56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59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24-041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Nemocnice Jihlava – rekonstrukce ležaté kanalizace – projektová dokumentace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21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areál Nemocnice Jihlava - pavilon D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23</v>
      </c>
      <c r="AJ87" s="41"/>
      <c r="AK87" s="41"/>
      <c r="AL87" s="41"/>
      <c r="AM87" s="80" t="str">
        <f>IF(AN8= "","",AN8)</f>
        <v>24. 9. 2024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25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Kraj Vysočina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PROJEKT CENTRUM NOVA s.r.o.</v>
      </c>
      <c r="AN89" s="72"/>
      <c r="AO89" s="72"/>
      <c r="AP89" s="72"/>
      <c r="AQ89" s="41"/>
      <c r="AR89" s="45"/>
      <c r="AS89" s="82" t="s">
        <v>60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36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61</v>
      </c>
      <c r="D92" s="95"/>
      <c r="E92" s="95"/>
      <c r="F92" s="95"/>
      <c r="G92" s="95"/>
      <c r="H92" s="96"/>
      <c r="I92" s="97" t="s">
        <v>62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63</v>
      </c>
      <c r="AH92" s="95"/>
      <c r="AI92" s="95"/>
      <c r="AJ92" s="95"/>
      <c r="AK92" s="95"/>
      <c r="AL92" s="95"/>
      <c r="AM92" s="95"/>
      <c r="AN92" s="97" t="s">
        <v>64</v>
      </c>
      <c r="AO92" s="95"/>
      <c r="AP92" s="99"/>
      <c r="AQ92" s="100" t="s">
        <v>65</v>
      </c>
      <c r="AR92" s="45"/>
      <c r="AS92" s="101" t="s">
        <v>66</v>
      </c>
      <c r="AT92" s="102" t="s">
        <v>67</v>
      </c>
      <c r="AU92" s="102" t="s">
        <v>68</v>
      </c>
      <c r="AV92" s="102" t="s">
        <v>69</v>
      </c>
      <c r="AW92" s="102" t="s">
        <v>70</v>
      </c>
      <c r="AX92" s="102" t="s">
        <v>71</v>
      </c>
      <c r="AY92" s="102" t="s">
        <v>72</v>
      </c>
      <c r="AZ92" s="102" t="s">
        <v>73</v>
      </c>
      <c r="BA92" s="102" t="s">
        <v>74</v>
      </c>
      <c r="BB92" s="102" t="s">
        <v>75</v>
      </c>
      <c r="BC92" s="102" t="s">
        <v>76</v>
      </c>
      <c r="BD92" s="103" t="s">
        <v>77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78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ROUND(AG95+AG97,2)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ROUND(AS95+AS97,2)</f>
        <v>0</v>
      </c>
      <c r="AT94" s="115">
        <f>ROUND(SUM(AV94:AW94),2)</f>
        <v>0</v>
      </c>
      <c r="AU94" s="116">
        <f>ROUND(AU95+AU97,5)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ROUND(AZ95+AZ97,2)</f>
        <v>0</v>
      </c>
      <c r="BA94" s="115">
        <f>ROUND(BA95+BA97,2)</f>
        <v>0</v>
      </c>
      <c r="BB94" s="115">
        <f>ROUND(BB95+BB97,2)</f>
        <v>0</v>
      </c>
      <c r="BC94" s="115">
        <f>ROUND(BC95+BC97,2)</f>
        <v>0</v>
      </c>
      <c r="BD94" s="117">
        <f>ROUND(BD95+BD97,2)</f>
        <v>0</v>
      </c>
      <c r="BE94" s="6"/>
      <c r="BS94" s="118" t="s">
        <v>79</v>
      </c>
      <c r="BT94" s="118" t="s">
        <v>80</v>
      </c>
      <c r="BU94" s="119" t="s">
        <v>81</v>
      </c>
      <c r="BV94" s="118" t="s">
        <v>82</v>
      </c>
      <c r="BW94" s="118" t="s">
        <v>5</v>
      </c>
      <c r="BX94" s="118" t="s">
        <v>83</v>
      </c>
      <c r="CL94" s="118" t="s">
        <v>19</v>
      </c>
    </row>
    <row r="95" s="7" customFormat="1" ht="16.5" customHeight="1">
      <c r="A95" s="7"/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ROUND(AG96,2)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86</v>
      </c>
      <c r="AR95" s="127"/>
      <c r="AS95" s="128">
        <f>ROUND(AS96,2)</f>
        <v>0</v>
      </c>
      <c r="AT95" s="129">
        <f>ROUND(SUM(AV95:AW95),2)</f>
        <v>0</v>
      </c>
      <c r="AU95" s="130">
        <f>ROUND(AU96,5)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ROUND(AZ96,2)</f>
        <v>0</v>
      </c>
      <c r="BA95" s="129">
        <f>ROUND(BA96,2)</f>
        <v>0</v>
      </c>
      <c r="BB95" s="129">
        <f>ROUND(BB96,2)</f>
        <v>0</v>
      </c>
      <c r="BC95" s="129">
        <f>ROUND(BC96,2)</f>
        <v>0</v>
      </c>
      <c r="BD95" s="131">
        <f>ROUND(BD96,2)</f>
        <v>0</v>
      </c>
      <c r="BE95" s="7"/>
      <c r="BS95" s="132" t="s">
        <v>79</v>
      </c>
      <c r="BT95" s="132" t="s">
        <v>87</v>
      </c>
      <c r="BU95" s="132" t="s">
        <v>81</v>
      </c>
      <c r="BV95" s="132" t="s">
        <v>82</v>
      </c>
      <c r="BW95" s="132" t="s">
        <v>88</v>
      </c>
      <c r="BX95" s="132" t="s">
        <v>5</v>
      </c>
      <c r="CL95" s="132" t="s">
        <v>1</v>
      </c>
      <c r="CM95" s="132" t="s">
        <v>89</v>
      </c>
    </row>
    <row r="96" s="4" customFormat="1" ht="16.5" customHeight="1">
      <c r="A96" s="133" t="s">
        <v>90</v>
      </c>
      <c r="B96" s="71"/>
      <c r="C96" s="134"/>
      <c r="D96" s="134"/>
      <c r="E96" s="135" t="s">
        <v>84</v>
      </c>
      <c r="F96" s="135"/>
      <c r="G96" s="135"/>
      <c r="H96" s="135"/>
      <c r="I96" s="135"/>
      <c r="J96" s="134"/>
      <c r="K96" s="135" t="s">
        <v>85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'VRN - Vedlejší a ostatní 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91</v>
      </c>
      <c r="AR96" s="73"/>
      <c r="AS96" s="138">
        <v>0</v>
      </c>
      <c r="AT96" s="139">
        <f>ROUND(SUM(AV96:AW96),2)</f>
        <v>0</v>
      </c>
      <c r="AU96" s="140">
        <f>'VRN - Vedlejší a ostatní ...'!P122</f>
        <v>0</v>
      </c>
      <c r="AV96" s="139">
        <f>'VRN - Vedlejší a ostatní ...'!J35</f>
        <v>0</v>
      </c>
      <c r="AW96" s="139">
        <f>'VRN - Vedlejší a ostatní ...'!J36</f>
        <v>0</v>
      </c>
      <c r="AX96" s="139">
        <f>'VRN - Vedlejší a ostatní ...'!J37</f>
        <v>0</v>
      </c>
      <c r="AY96" s="139">
        <f>'VRN - Vedlejší a ostatní ...'!J38</f>
        <v>0</v>
      </c>
      <c r="AZ96" s="139">
        <f>'VRN - Vedlejší a ostatní ...'!F35</f>
        <v>0</v>
      </c>
      <c r="BA96" s="139">
        <f>'VRN - Vedlejší a ostatní ...'!F36</f>
        <v>0</v>
      </c>
      <c r="BB96" s="139">
        <f>'VRN - Vedlejší a ostatní ...'!F37</f>
        <v>0</v>
      </c>
      <c r="BC96" s="139">
        <f>'VRN - Vedlejší a ostatní ...'!F38</f>
        <v>0</v>
      </c>
      <c r="BD96" s="141">
        <f>'VRN - Vedlejší a ostatní ...'!F39</f>
        <v>0</v>
      </c>
      <c r="BE96" s="4"/>
      <c r="BT96" s="142" t="s">
        <v>89</v>
      </c>
      <c r="BV96" s="142" t="s">
        <v>82</v>
      </c>
      <c r="BW96" s="142" t="s">
        <v>92</v>
      </c>
      <c r="BX96" s="142" t="s">
        <v>88</v>
      </c>
      <c r="CL96" s="142" t="s">
        <v>19</v>
      </c>
    </row>
    <row r="97" s="7" customFormat="1" ht="16.5" customHeight="1">
      <c r="A97" s="7"/>
      <c r="B97" s="120"/>
      <c r="C97" s="121"/>
      <c r="D97" s="122" t="s">
        <v>93</v>
      </c>
      <c r="E97" s="122"/>
      <c r="F97" s="122"/>
      <c r="G97" s="122"/>
      <c r="H97" s="122"/>
      <c r="I97" s="123"/>
      <c r="J97" s="122" t="s">
        <v>94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ROUND(AG98,2)</f>
        <v>0</v>
      </c>
      <c r="AH97" s="123"/>
      <c r="AI97" s="123"/>
      <c r="AJ97" s="123"/>
      <c r="AK97" s="123"/>
      <c r="AL97" s="123"/>
      <c r="AM97" s="123"/>
      <c r="AN97" s="125">
        <f>SUM(AG97,AT97)</f>
        <v>0</v>
      </c>
      <c r="AO97" s="123"/>
      <c r="AP97" s="123"/>
      <c r="AQ97" s="126" t="s">
        <v>86</v>
      </c>
      <c r="AR97" s="127"/>
      <c r="AS97" s="128">
        <f>ROUND(AS98,2)</f>
        <v>0</v>
      </c>
      <c r="AT97" s="129">
        <f>ROUND(SUM(AV97:AW97),2)</f>
        <v>0</v>
      </c>
      <c r="AU97" s="130">
        <f>ROUND(AU98,5)</f>
        <v>0</v>
      </c>
      <c r="AV97" s="129">
        <f>ROUND(AZ97*L29,2)</f>
        <v>0</v>
      </c>
      <c r="AW97" s="129">
        <f>ROUND(BA97*L30,2)</f>
        <v>0</v>
      </c>
      <c r="AX97" s="129">
        <f>ROUND(BB97*L29,2)</f>
        <v>0</v>
      </c>
      <c r="AY97" s="129">
        <f>ROUND(BC97*L30,2)</f>
        <v>0</v>
      </c>
      <c r="AZ97" s="129">
        <f>ROUND(AZ98,2)</f>
        <v>0</v>
      </c>
      <c r="BA97" s="129">
        <f>ROUND(BA98,2)</f>
        <v>0</v>
      </c>
      <c r="BB97" s="129">
        <f>ROUND(BB98,2)</f>
        <v>0</v>
      </c>
      <c r="BC97" s="129">
        <f>ROUND(BC98,2)</f>
        <v>0</v>
      </c>
      <c r="BD97" s="131">
        <f>ROUND(BD98,2)</f>
        <v>0</v>
      </c>
      <c r="BE97" s="7"/>
      <c r="BS97" s="132" t="s">
        <v>79</v>
      </c>
      <c r="BT97" s="132" t="s">
        <v>87</v>
      </c>
      <c r="BU97" s="132" t="s">
        <v>81</v>
      </c>
      <c r="BV97" s="132" t="s">
        <v>82</v>
      </c>
      <c r="BW97" s="132" t="s">
        <v>95</v>
      </c>
      <c r="BX97" s="132" t="s">
        <v>5</v>
      </c>
      <c r="CL97" s="132" t="s">
        <v>1</v>
      </c>
      <c r="CM97" s="132" t="s">
        <v>89</v>
      </c>
    </row>
    <row r="98" s="4" customFormat="1" ht="16.5" customHeight="1">
      <c r="A98" s="133" t="s">
        <v>90</v>
      </c>
      <c r="B98" s="71"/>
      <c r="C98" s="134"/>
      <c r="D98" s="134"/>
      <c r="E98" s="135" t="s">
        <v>96</v>
      </c>
      <c r="F98" s="135"/>
      <c r="G98" s="135"/>
      <c r="H98" s="135"/>
      <c r="I98" s="135"/>
      <c r="J98" s="134"/>
      <c r="K98" s="135" t="s">
        <v>97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'01 - Vnitřní kanalizace'!J32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91</v>
      </c>
      <c r="AR98" s="73"/>
      <c r="AS98" s="143">
        <v>0</v>
      </c>
      <c r="AT98" s="144">
        <f>ROUND(SUM(AV98:AW98),2)</f>
        <v>0</v>
      </c>
      <c r="AU98" s="145">
        <f>'01 - Vnitřní kanalizace'!P130</f>
        <v>0</v>
      </c>
      <c r="AV98" s="144">
        <f>'01 - Vnitřní kanalizace'!J35</f>
        <v>0</v>
      </c>
      <c r="AW98" s="144">
        <f>'01 - Vnitřní kanalizace'!J36</f>
        <v>0</v>
      </c>
      <c r="AX98" s="144">
        <f>'01 - Vnitřní kanalizace'!J37</f>
        <v>0</v>
      </c>
      <c r="AY98" s="144">
        <f>'01 - Vnitřní kanalizace'!J38</f>
        <v>0</v>
      </c>
      <c r="AZ98" s="144">
        <f>'01 - Vnitřní kanalizace'!F35</f>
        <v>0</v>
      </c>
      <c r="BA98" s="144">
        <f>'01 - Vnitřní kanalizace'!F36</f>
        <v>0</v>
      </c>
      <c r="BB98" s="144">
        <f>'01 - Vnitřní kanalizace'!F37</f>
        <v>0</v>
      </c>
      <c r="BC98" s="144">
        <f>'01 - Vnitřní kanalizace'!F38</f>
        <v>0</v>
      </c>
      <c r="BD98" s="146">
        <f>'01 - Vnitřní kanalizace'!F39</f>
        <v>0</v>
      </c>
      <c r="BE98" s="4"/>
      <c r="BT98" s="142" t="s">
        <v>89</v>
      </c>
      <c r="BV98" s="142" t="s">
        <v>82</v>
      </c>
      <c r="BW98" s="142" t="s">
        <v>98</v>
      </c>
      <c r="BX98" s="142" t="s">
        <v>95</v>
      </c>
      <c r="CL98" s="142" t="s">
        <v>19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BmY/z7Mz4+N9BQt8LzJRBBQBDs6vQM++YpR5FWmA6TDQZaowqykdbDUf86uPTYqCdNPDGsQGZ9DfeeJH4kIQNw==" hashValue="u6qKBeDiAbKKrlop1fb3idoSLbAzl96dhw/bHyxb2Wlwmmzfdvw2FaWEXmR34G0aS6U93eXAZ3/9YuOF5n7ouQ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K96:AF96"/>
    <mergeCell ref="AN96:AP96"/>
    <mergeCell ref="AG96:AM96"/>
    <mergeCell ref="E96:I96"/>
    <mergeCell ref="D97:H97"/>
    <mergeCell ref="J97:AF97"/>
    <mergeCell ref="AN97:AP97"/>
    <mergeCell ref="AG97:AM97"/>
    <mergeCell ref="AG98:AM98"/>
    <mergeCell ref="AN98:AP98"/>
    <mergeCell ref="E98:I98"/>
    <mergeCell ref="K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6" location="'VRN - Vedlejší a ostatní ...'!C2" display="/"/>
    <hyperlink ref="A98" location="'01 - Vnitřní kanaliz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99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Nemocnice Jihlava – rekonstrukce ležaté kanalizace – projektová dokumentace</v>
      </c>
      <c r="F7" s="151"/>
      <c r="G7" s="151"/>
      <c r="H7" s="151"/>
      <c r="L7" s="21"/>
    </row>
    <row r="8" s="1" customFormat="1" ht="12" customHeight="1">
      <c r="B8" s="21"/>
      <c r="D8" s="151" t="s">
        <v>100</v>
      </c>
      <c r="L8" s="21"/>
    </row>
    <row r="9" s="2" customFormat="1" ht="16.5" customHeight="1">
      <c r="A9" s="39"/>
      <c r="B9" s="45"/>
      <c r="C9" s="39"/>
      <c r="D9" s="39"/>
      <c r="E9" s="152" t="s">
        <v>101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102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19</v>
      </c>
      <c r="G13" s="39"/>
      <c r="H13" s="39"/>
      <c r="I13" s="151" t="s">
        <v>20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21</v>
      </c>
      <c r="E14" s="39"/>
      <c r="F14" s="142" t="s">
        <v>22</v>
      </c>
      <c r="G14" s="39"/>
      <c r="H14" s="39"/>
      <c r="I14" s="151" t="s">
        <v>23</v>
      </c>
      <c r="J14" s="154" t="str">
        <f>'Rekapitulace stavby'!AN8</f>
        <v>24. 9. 2024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25</v>
      </c>
      <c r="E16" s="39"/>
      <c r="F16" s="39"/>
      <c r="G16" s="39"/>
      <c r="H16" s="39"/>
      <c r="I16" s="151" t="s">
        <v>26</v>
      </c>
      <c r="J16" s="142" t="s">
        <v>27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28</v>
      </c>
      <c r="F17" s="39"/>
      <c r="G17" s="39"/>
      <c r="H17" s="39"/>
      <c r="I17" s="151" t="s">
        <v>29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30</v>
      </c>
      <c r="E19" s="39"/>
      <c r="F19" s="39"/>
      <c r="G19" s="39"/>
      <c r="H19" s="39"/>
      <c r="I19" s="151" t="s">
        <v>26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29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32</v>
      </c>
      <c r="E22" s="39"/>
      <c r="F22" s="39"/>
      <c r="G22" s="39"/>
      <c r="H22" s="39"/>
      <c r="I22" s="151" t="s">
        <v>26</v>
      </c>
      <c r="J22" s="142" t="s">
        <v>33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34</v>
      </c>
      <c r="F23" s="39"/>
      <c r="G23" s="39"/>
      <c r="H23" s="39"/>
      <c r="I23" s="151" t="s">
        <v>29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26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29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238.5" customHeight="1">
      <c r="A29" s="155"/>
      <c r="B29" s="156"/>
      <c r="C29" s="155"/>
      <c r="D29" s="155"/>
      <c r="E29" s="157" t="s">
        <v>103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40</v>
      </c>
      <c r="E32" s="39"/>
      <c r="F32" s="39"/>
      <c r="G32" s="39"/>
      <c r="H32" s="39"/>
      <c r="I32" s="39"/>
      <c r="J32" s="161">
        <f>ROUND(J122,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42</v>
      </c>
      <c r="G34" s="39"/>
      <c r="H34" s="39"/>
      <c r="I34" s="162" t="s">
        <v>41</v>
      </c>
      <c r="J34" s="162" t="s">
        <v>43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44</v>
      </c>
      <c r="E35" s="151" t="s">
        <v>45</v>
      </c>
      <c r="F35" s="164">
        <f>ROUND((SUM(BE122:BE136)),  2)</f>
        <v>0</v>
      </c>
      <c r="G35" s="39"/>
      <c r="H35" s="39"/>
      <c r="I35" s="165">
        <v>0.20999999999999999</v>
      </c>
      <c r="J35" s="164">
        <f>ROUND(((SUM(BE122:BE136))*I35),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46</v>
      </c>
      <c r="F36" s="164">
        <f>ROUND((SUM(BF122:BF136)),  2)</f>
        <v>0</v>
      </c>
      <c r="G36" s="39"/>
      <c r="H36" s="39"/>
      <c r="I36" s="165">
        <v>0.12</v>
      </c>
      <c r="J36" s="164">
        <f>ROUND(((SUM(BF122:BF136))*I36),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ROUND((SUM(BG122:BG136)),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48</v>
      </c>
      <c r="F38" s="164">
        <f>ROUND((SUM(BH122:BH136)),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49</v>
      </c>
      <c r="F39" s="164">
        <f>ROUND((SUM(BI122:BI136)),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50</v>
      </c>
      <c r="E41" s="168"/>
      <c r="F41" s="168"/>
      <c r="G41" s="169" t="s">
        <v>51</v>
      </c>
      <c r="H41" s="170" t="s">
        <v>52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53</v>
      </c>
      <c r="E50" s="174"/>
      <c r="F50" s="174"/>
      <c r="G50" s="173" t="s">
        <v>54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55</v>
      </c>
      <c r="E61" s="176"/>
      <c r="F61" s="177" t="s">
        <v>56</v>
      </c>
      <c r="G61" s="175" t="s">
        <v>55</v>
      </c>
      <c r="H61" s="176"/>
      <c r="I61" s="176"/>
      <c r="J61" s="178" t="s">
        <v>56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57</v>
      </c>
      <c r="E65" s="179"/>
      <c r="F65" s="179"/>
      <c r="G65" s="173" t="s">
        <v>58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55</v>
      </c>
      <c r="E76" s="176"/>
      <c r="F76" s="177" t="s">
        <v>56</v>
      </c>
      <c r="G76" s="175" t="s">
        <v>55</v>
      </c>
      <c r="H76" s="176"/>
      <c r="I76" s="176"/>
      <c r="J76" s="178" t="s">
        <v>56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Nemocnice Jihlava – rekonstrukce ležaté kanalizace – projektová dokumentace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101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102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VRN - Vedlejší a ostatní rozpočtové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areál Nemocnice Jihlava - pavilon D</v>
      </c>
      <c r="G91" s="41"/>
      <c r="H91" s="41"/>
      <c r="I91" s="33" t="s">
        <v>23</v>
      </c>
      <c r="J91" s="80" t="str">
        <f>IF(J14="","",J14)</f>
        <v>24. 9. 2024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25</v>
      </c>
      <c r="D93" s="41"/>
      <c r="E93" s="41"/>
      <c r="F93" s="28" t="str">
        <f>E17</f>
        <v>Kraj Vysočina</v>
      </c>
      <c r="G93" s="41"/>
      <c r="H93" s="41"/>
      <c r="I93" s="33" t="s">
        <v>32</v>
      </c>
      <c r="J93" s="37" t="str">
        <f>E23</f>
        <v>PROJEKT CENTRUM NOVA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30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105</v>
      </c>
      <c r="D96" s="186"/>
      <c r="E96" s="186"/>
      <c r="F96" s="186"/>
      <c r="G96" s="186"/>
      <c r="H96" s="186"/>
      <c r="I96" s="186"/>
      <c r="J96" s="187" t="s">
        <v>106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107</v>
      </c>
      <c r="D98" s="41"/>
      <c r="E98" s="41"/>
      <c r="F98" s="41"/>
      <c r="G98" s="41"/>
      <c r="H98" s="41"/>
      <c r="I98" s="41"/>
      <c r="J98" s="111">
        <f>J122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108</v>
      </c>
    </row>
    <row r="99" s="9" customFormat="1" ht="24.96" customHeight="1">
      <c r="A99" s="9"/>
      <c r="B99" s="189"/>
      <c r="C99" s="190"/>
      <c r="D99" s="191" t="s">
        <v>109</v>
      </c>
      <c r="E99" s="192"/>
      <c r="F99" s="192"/>
      <c r="G99" s="192"/>
      <c r="H99" s="192"/>
      <c r="I99" s="192"/>
      <c r="J99" s="193">
        <f>J123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110</v>
      </c>
      <c r="E100" s="197"/>
      <c r="F100" s="197"/>
      <c r="G100" s="197"/>
      <c r="H100" s="197"/>
      <c r="I100" s="197"/>
      <c r="J100" s="198">
        <f>J124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111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6.25" customHeight="1">
      <c r="A110" s="39"/>
      <c r="B110" s="40"/>
      <c r="C110" s="41"/>
      <c r="D110" s="41"/>
      <c r="E110" s="184" t="str">
        <f>E7</f>
        <v>Nemocnice Jihlava – rekonstrukce ležaté kanalizace – projektová dokumentace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" customFormat="1" ht="12" customHeight="1">
      <c r="B111" s="22"/>
      <c r="C111" s="33" t="s">
        <v>100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="2" customFormat="1" ht="16.5" customHeight="1">
      <c r="A112" s="39"/>
      <c r="B112" s="40"/>
      <c r="C112" s="41"/>
      <c r="D112" s="41"/>
      <c r="E112" s="184" t="s">
        <v>101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102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E11</f>
        <v>VRN - Vedlejší a ostatní rozpočtové náklady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21</v>
      </c>
      <c r="D116" s="41"/>
      <c r="E116" s="41"/>
      <c r="F116" s="28" t="str">
        <f>F14</f>
        <v>areál Nemocnice Jihlava - pavilon D</v>
      </c>
      <c r="G116" s="41"/>
      <c r="H116" s="41"/>
      <c r="I116" s="33" t="s">
        <v>23</v>
      </c>
      <c r="J116" s="80" t="str">
        <f>IF(J14="","",J14)</f>
        <v>24. 9. 2024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25</v>
      </c>
      <c r="D118" s="41"/>
      <c r="E118" s="41"/>
      <c r="F118" s="28" t="str">
        <f>E17</f>
        <v>Kraj Vysočina</v>
      </c>
      <c r="G118" s="41"/>
      <c r="H118" s="41"/>
      <c r="I118" s="33" t="s">
        <v>32</v>
      </c>
      <c r="J118" s="37" t="str">
        <f>E23</f>
        <v>PROJEKT CENTRUM NOVA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30</v>
      </c>
      <c r="D119" s="41"/>
      <c r="E119" s="41"/>
      <c r="F119" s="28" t="str">
        <f>IF(E20="","",E20)</f>
        <v>Vyplň údaj</v>
      </c>
      <c r="G119" s="41"/>
      <c r="H119" s="41"/>
      <c r="I119" s="33" t="s">
        <v>36</v>
      </c>
      <c r="J119" s="37" t="str">
        <f>E26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0"/>
      <c r="B121" s="201"/>
      <c r="C121" s="202" t="s">
        <v>112</v>
      </c>
      <c r="D121" s="203" t="s">
        <v>65</v>
      </c>
      <c r="E121" s="203" t="s">
        <v>61</v>
      </c>
      <c r="F121" s="203" t="s">
        <v>62</v>
      </c>
      <c r="G121" s="203" t="s">
        <v>113</v>
      </c>
      <c r="H121" s="203" t="s">
        <v>114</v>
      </c>
      <c r="I121" s="203" t="s">
        <v>115</v>
      </c>
      <c r="J121" s="203" t="s">
        <v>106</v>
      </c>
      <c r="K121" s="204" t="s">
        <v>116</v>
      </c>
      <c r="L121" s="205"/>
      <c r="M121" s="101" t="s">
        <v>1</v>
      </c>
      <c r="N121" s="102" t="s">
        <v>44</v>
      </c>
      <c r="O121" s="102" t="s">
        <v>117</v>
      </c>
      <c r="P121" s="102" t="s">
        <v>118</v>
      </c>
      <c r="Q121" s="102" t="s">
        <v>119</v>
      </c>
      <c r="R121" s="102" t="s">
        <v>120</v>
      </c>
      <c r="S121" s="102" t="s">
        <v>121</v>
      </c>
      <c r="T121" s="103" t="s">
        <v>122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9"/>
      <c r="B122" s="40"/>
      <c r="C122" s="108" t="s">
        <v>123</v>
      </c>
      <c r="D122" s="41"/>
      <c r="E122" s="41"/>
      <c r="F122" s="41"/>
      <c r="G122" s="41"/>
      <c r="H122" s="41"/>
      <c r="I122" s="41"/>
      <c r="J122" s="206">
        <f>BK122</f>
        <v>0</v>
      </c>
      <c r="K122" s="41"/>
      <c r="L122" s="45"/>
      <c r="M122" s="104"/>
      <c r="N122" s="207"/>
      <c r="O122" s="105"/>
      <c r="P122" s="208">
        <f>P123</f>
        <v>0</v>
      </c>
      <c r="Q122" s="105"/>
      <c r="R122" s="208">
        <f>R123</f>
        <v>0</v>
      </c>
      <c r="S122" s="105"/>
      <c r="T122" s="209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79</v>
      </c>
      <c r="AU122" s="18" t="s">
        <v>108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79</v>
      </c>
      <c r="E123" s="214" t="s">
        <v>124</v>
      </c>
      <c r="F123" s="214" t="s">
        <v>125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126</v>
      </c>
      <c r="AT123" s="223" t="s">
        <v>79</v>
      </c>
      <c r="AU123" s="223" t="s">
        <v>80</v>
      </c>
      <c r="AY123" s="222" t="s">
        <v>127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79</v>
      </c>
      <c r="E124" s="225" t="s">
        <v>128</v>
      </c>
      <c r="F124" s="225" t="s">
        <v>129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SUM(P125:P136)</f>
        <v>0</v>
      </c>
      <c r="Q124" s="219"/>
      <c r="R124" s="220">
        <f>SUM(R125:R136)</f>
        <v>0</v>
      </c>
      <c r="S124" s="219"/>
      <c r="T124" s="221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126</v>
      </c>
      <c r="AT124" s="223" t="s">
        <v>79</v>
      </c>
      <c r="AU124" s="223" t="s">
        <v>87</v>
      </c>
      <c r="AY124" s="222" t="s">
        <v>127</v>
      </c>
      <c r="BK124" s="224">
        <f>SUM(BK125:BK136)</f>
        <v>0</v>
      </c>
    </row>
    <row r="125" s="2" customFormat="1" ht="16.5" customHeight="1">
      <c r="A125" s="39"/>
      <c r="B125" s="40"/>
      <c r="C125" s="227" t="s">
        <v>87</v>
      </c>
      <c r="D125" s="227" t="s">
        <v>130</v>
      </c>
      <c r="E125" s="228" t="s">
        <v>131</v>
      </c>
      <c r="F125" s="229" t="s">
        <v>132</v>
      </c>
      <c r="G125" s="230" t="s">
        <v>133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45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126</v>
      </c>
      <c r="AT125" s="238" t="s">
        <v>130</v>
      </c>
      <c r="AU125" s="238" t="s">
        <v>89</v>
      </c>
      <c r="AY125" s="18" t="s">
        <v>127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87</v>
      </c>
      <c r="BK125" s="239">
        <f>ROUND(I125*H125,2)</f>
        <v>0</v>
      </c>
      <c r="BL125" s="18" t="s">
        <v>126</v>
      </c>
      <c r="BM125" s="238" t="s">
        <v>134</v>
      </c>
    </row>
    <row r="126" s="2" customFormat="1">
      <c r="A126" s="39"/>
      <c r="B126" s="40"/>
      <c r="C126" s="41"/>
      <c r="D126" s="240" t="s">
        <v>135</v>
      </c>
      <c r="E126" s="41"/>
      <c r="F126" s="241" t="s">
        <v>136</v>
      </c>
      <c r="G126" s="41"/>
      <c r="H126" s="41"/>
      <c r="I126" s="242"/>
      <c r="J126" s="41"/>
      <c r="K126" s="41"/>
      <c r="L126" s="45"/>
      <c r="M126" s="243"/>
      <c r="N126" s="244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135</v>
      </c>
      <c r="AU126" s="18" t="s">
        <v>89</v>
      </c>
    </row>
    <row r="127" s="2" customFormat="1" ht="16.5" customHeight="1">
      <c r="A127" s="39"/>
      <c r="B127" s="40"/>
      <c r="C127" s="227" t="s">
        <v>89</v>
      </c>
      <c r="D127" s="227" t="s">
        <v>130</v>
      </c>
      <c r="E127" s="228" t="s">
        <v>137</v>
      </c>
      <c r="F127" s="229" t="s">
        <v>138</v>
      </c>
      <c r="G127" s="230" t="s">
        <v>133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45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126</v>
      </c>
      <c r="AT127" s="238" t="s">
        <v>130</v>
      </c>
      <c r="AU127" s="238" t="s">
        <v>89</v>
      </c>
      <c r="AY127" s="18" t="s">
        <v>127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87</v>
      </c>
      <c r="BK127" s="239">
        <f>ROUND(I127*H127,2)</f>
        <v>0</v>
      </c>
      <c r="BL127" s="18" t="s">
        <v>126</v>
      </c>
      <c r="BM127" s="238" t="s">
        <v>139</v>
      </c>
    </row>
    <row r="128" s="2" customFormat="1">
      <c r="A128" s="39"/>
      <c r="B128" s="40"/>
      <c r="C128" s="41"/>
      <c r="D128" s="240" t="s">
        <v>135</v>
      </c>
      <c r="E128" s="41"/>
      <c r="F128" s="241" t="s">
        <v>140</v>
      </c>
      <c r="G128" s="41"/>
      <c r="H128" s="41"/>
      <c r="I128" s="242"/>
      <c r="J128" s="41"/>
      <c r="K128" s="41"/>
      <c r="L128" s="45"/>
      <c r="M128" s="243"/>
      <c r="N128" s="244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135</v>
      </c>
      <c r="AU128" s="18" t="s">
        <v>89</v>
      </c>
    </row>
    <row r="129" s="2" customFormat="1" ht="24.15" customHeight="1">
      <c r="A129" s="39"/>
      <c r="B129" s="40"/>
      <c r="C129" s="227" t="s">
        <v>141</v>
      </c>
      <c r="D129" s="227" t="s">
        <v>130</v>
      </c>
      <c r="E129" s="228" t="s">
        <v>142</v>
      </c>
      <c r="F129" s="229" t="s">
        <v>143</v>
      </c>
      <c r="G129" s="230" t="s">
        <v>133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45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126</v>
      </c>
      <c r="AT129" s="238" t="s">
        <v>130</v>
      </c>
      <c r="AU129" s="238" t="s">
        <v>89</v>
      </c>
      <c r="AY129" s="18" t="s">
        <v>127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87</v>
      </c>
      <c r="BK129" s="239">
        <f>ROUND(I129*H129,2)</f>
        <v>0</v>
      </c>
      <c r="BL129" s="18" t="s">
        <v>126</v>
      </c>
      <c r="BM129" s="238" t="s">
        <v>144</v>
      </c>
    </row>
    <row r="130" s="2" customFormat="1">
      <c r="A130" s="39"/>
      <c r="B130" s="40"/>
      <c r="C130" s="41"/>
      <c r="D130" s="240" t="s">
        <v>135</v>
      </c>
      <c r="E130" s="41"/>
      <c r="F130" s="241" t="s">
        <v>145</v>
      </c>
      <c r="G130" s="41"/>
      <c r="H130" s="41"/>
      <c r="I130" s="242"/>
      <c r="J130" s="41"/>
      <c r="K130" s="41"/>
      <c r="L130" s="45"/>
      <c r="M130" s="243"/>
      <c r="N130" s="244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135</v>
      </c>
      <c r="AU130" s="18" t="s">
        <v>89</v>
      </c>
    </row>
    <row r="131" s="2" customFormat="1" ht="24.15" customHeight="1">
      <c r="A131" s="39"/>
      <c r="B131" s="40"/>
      <c r="C131" s="227" t="s">
        <v>126</v>
      </c>
      <c r="D131" s="227" t="s">
        <v>130</v>
      </c>
      <c r="E131" s="228" t="s">
        <v>146</v>
      </c>
      <c r="F131" s="229" t="s">
        <v>147</v>
      </c>
      <c r="G131" s="230" t="s">
        <v>133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45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126</v>
      </c>
      <c r="AT131" s="238" t="s">
        <v>130</v>
      </c>
      <c r="AU131" s="238" t="s">
        <v>89</v>
      </c>
      <c r="AY131" s="18" t="s">
        <v>127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87</v>
      </c>
      <c r="BK131" s="239">
        <f>ROUND(I131*H131,2)</f>
        <v>0</v>
      </c>
      <c r="BL131" s="18" t="s">
        <v>126</v>
      </c>
      <c r="BM131" s="238" t="s">
        <v>148</v>
      </c>
    </row>
    <row r="132" s="2" customFormat="1">
      <c r="A132" s="39"/>
      <c r="B132" s="40"/>
      <c r="C132" s="41"/>
      <c r="D132" s="240" t="s">
        <v>135</v>
      </c>
      <c r="E132" s="41"/>
      <c r="F132" s="241" t="s">
        <v>149</v>
      </c>
      <c r="G132" s="41"/>
      <c r="H132" s="41"/>
      <c r="I132" s="242"/>
      <c r="J132" s="41"/>
      <c r="K132" s="41"/>
      <c r="L132" s="45"/>
      <c r="M132" s="243"/>
      <c r="N132" s="244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135</v>
      </c>
      <c r="AU132" s="18" t="s">
        <v>89</v>
      </c>
    </row>
    <row r="133" s="2" customFormat="1" ht="16.5" customHeight="1">
      <c r="A133" s="39"/>
      <c r="B133" s="40"/>
      <c r="C133" s="227" t="s">
        <v>150</v>
      </c>
      <c r="D133" s="227" t="s">
        <v>130</v>
      </c>
      <c r="E133" s="228" t="s">
        <v>151</v>
      </c>
      <c r="F133" s="229" t="s">
        <v>152</v>
      </c>
      <c r="G133" s="230" t="s">
        <v>133</v>
      </c>
      <c r="H133" s="231">
        <v>1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45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126</v>
      </c>
      <c r="AT133" s="238" t="s">
        <v>130</v>
      </c>
      <c r="AU133" s="238" t="s">
        <v>89</v>
      </c>
      <c r="AY133" s="18" t="s">
        <v>127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87</v>
      </c>
      <c r="BK133" s="239">
        <f>ROUND(I133*H133,2)</f>
        <v>0</v>
      </c>
      <c r="BL133" s="18" t="s">
        <v>126</v>
      </c>
      <c r="BM133" s="238" t="s">
        <v>153</v>
      </c>
    </row>
    <row r="134" s="2" customFormat="1">
      <c r="A134" s="39"/>
      <c r="B134" s="40"/>
      <c r="C134" s="41"/>
      <c r="D134" s="240" t="s">
        <v>135</v>
      </c>
      <c r="E134" s="41"/>
      <c r="F134" s="241" t="s">
        <v>154</v>
      </c>
      <c r="G134" s="41"/>
      <c r="H134" s="41"/>
      <c r="I134" s="242"/>
      <c r="J134" s="41"/>
      <c r="K134" s="41"/>
      <c r="L134" s="45"/>
      <c r="M134" s="243"/>
      <c r="N134" s="244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135</v>
      </c>
      <c r="AU134" s="18" t="s">
        <v>89</v>
      </c>
    </row>
    <row r="135" s="2" customFormat="1" ht="24.15" customHeight="1">
      <c r="A135" s="39"/>
      <c r="B135" s="40"/>
      <c r="C135" s="227" t="s">
        <v>155</v>
      </c>
      <c r="D135" s="227" t="s">
        <v>130</v>
      </c>
      <c r="E135" s="228" t="s">
        <v>156</v>
      </c>
      <c r="F135" s="229" t="s">
        <v>157</v>
      </c>
      <c r="G135" s="230" t="s">
        <v>133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45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126</v>
      </c>
      <c r="AT135" s="238" t="s">
        <v>130</v>
      </c>
      <c r="AU135" s="238" t="s">
        <v>89</v>
      </c>
      <c r="AY135" s="18" t="s">
        <v>127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87</v>
      </c>
      <c r="BK135" s="239">
        <f>ROUND(I135*H135,2)</f>
        <v>0</v>
      </c>
      <c r="BL135" s="18" t="s">
        <v>126</v>
      </c>
      <c r="BM135" s="238" t="s">
        <v>158</v>
      </c>
    </row>
    <row r="136" s="2" customFormat="1">
      <c r="A136" s="39"/>
      <c r="B136" s="40"/>
      <c r="C136" s="41"/>
      <c r="D136" s="240" t="s">
        <v>135</v>
      </c>
      <c r="E136" s="41"/>
      <c r="F136" s="241" t="s">
        <v>159</v>
      </c>
      <c r="G136" s="41"/>
      <c r="H136" s="41"/>
      <c r="I136" s="242"/>
      <c r="J136" s="41"/>
      <c r="K136" s="41"/>
      <c r="L136" s="45"/>
      <c r="M136" s="245"/>
      <c r="N136" s="246"/>
      <c r="O136" s="247"/>
      <c r="P136" s="247"/>
      <c r="Q136" s="247"/>
      <c r="R136" s="247"/>
      <c r="S136" s="247"/>
      <c r="T136" s="248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135</v>
      </c>
      <c r="AU136" s="18" t="s">
        <v>89</v>
      </c>
    </row>
    <row r="137" s="2" customFormat="1" ht="6.96" customHeight="1">
      <c r="A137" s="39"/>
      <c r="B137" s="67"/>
      <c r="C137" s="68"/>
      <c r="D137" s="68"/>
      <c r="E137" s="68"/>
      <c r="F137" s="68"/>
      <c r="G137" s="68"/>
      <c r="H137" s="68"/>
      <c r="I137" s="68"/>
      <c r="J137" s="68"/>
      <c r="K137" s="68"/>
      <c r="L137" s="45"/>
      <c r="M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</sheetData>
  <sheetProtection sheet="1" autoFilter="0" formatColumns="0" formatRows="0" objects="1" scenarios="1" spinCount="100000" saltValue="uDJesZHtzUDx6JmEfmSCR5VY2FIGsjMXtYal4YPO+uxW0ZoSRAcnhTOKdswqx5xTZOL+CbSaSKB8EVsmYkYdhQ==" hashValue="QjCwegYdZLL9kjulkPXdEza0wMAQ9ei9zQBxfPEh1974sfMGCz3Y2kEQl5brTsKmf2E8S/+hXxv2/lkukouLAg==" algorithmName="SHA-512" password="CC35"/>
  <autoFilter ref="C121:K13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89</v>
      </c>
    </row>
    <row r="4" s="1" customFormat="1" ht="24.96" customHeight="1">
      <c r="B4" s="21"/>
      <c r="D4" s="149" t="s">
        <v>99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Nemocnice Jihlava – rekonstrukce ležaté kanalizace – projektová dokumentace</v>
      </c>
      <c r="F7" s="151"/>
      <c r="G7" s="151"/>
      <c r="H7" s="151"/>
      <c r="L7" s="21"/>
    </row>
    <row r="8" s="1" customFormat="1" ht="12" customHeight="1">
      <c r="B8" s="21"/>
      <c r="D8" s="151" t="s">
        <v>100</v>
      </c>
      <c r="L8" s="21"/>
    </row>
    <row r="9" s="2" customFormat="1" ht="16.5" customHeight="1">
      <c r="A9" s="39"/>
      <c r="B9" s="45"/>
      <c r="C9" s="39"/>
      <c r="D9" s="39"/>
      <c r="E9" s="152" t="s">
        <v>160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102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161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19</v>
      </c>
      <c r="G13" s="39"/>
      <c r="H13" s="39"/>
      <c r="I13" s="151" t="s">
        <v>20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21</v>
      </c>
      <c r="E14" s="39"/>
      <c r="F14" s="142" t="s">
        <v>22</v>
      </c>
      <c r="G14" s="39"/>
      <c r="H14" s="39"/>
      <c r="I14" s="151" t="s">
        <v>23</v>
      </c>
      <c r="J14" s="154" t="str">
        <f>'Rekapitulace stavby'!AN8</f>
        <v>24. 9. 2024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25</v>
      </c>
      <c r="E16" s="39"/>
      <c r="F16" s="39"/>
      <c r="G16" s="39"/>
      <c r="H16" s="39"/>
      <c r="I16" s="151" t="s">
        <v>26</v>
      </c>
      <c r="J16" s="142" t="s">
        <v>27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28</v>
      </c>
      <c r="F17" s="39"/>
      <c r="G17" s="39"/>
      <c r="H17" s="39"/>
      <c r="I17" s="151" t="s">
        <v>29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30</v>
      </c>
      <c r="E19" s="39"/>
      <c r="F19" s="39"/>
      <c r="G19" s="39"/>
      <c r="H19" s="39"/>
      <c r="I19" s="151" t="s">
        <v>26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29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32</v>
      </c>
      <c r="E22" s="39"/>
      <c r="F22" s="39"/>
      <c r="G22" s="39"/>
      <c r="H22" s="39"/>
      <c r="I22" s="151" t="s">
        <v>26</v>
      </c>
      <c r="J22" s="142" t="s">
        <v>33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34</v>
      </c>
      <c r="F23" s="39"/>
      <c r="G23" s="39"/>
      <c r="H23" s="39"/>
      <c r="I23" s="151" t="s">
        <v>29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26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29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7.25" customHeight="1">
      <c r="A29" s="155"/>
      <c r="B29" s="156"/>
      <c r="C29" s="155"/>
      <c r="D29" s="155"/>
      <c r="E29" s="157" t="s">
        <v>162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40</v>
      </c>
      <c r="E32" s="39"/>
      <c r="F32" s="39"/>
      <c r="G32" s="39"/>
      <c r="H32" s="39"/>
      <c r="I32" s="39"/>
      <c r="J32" s="161">
        <f>ROUND(J130,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42</v>
      </c>
      <c r="G34" s="39"/>
      <c r="H34" s="39"/>
      <c r="I34" s="162" t="s">
        <v>41</v>
      </c>
      <c r="J34" s="162" t="s">
        <v>43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44</v>
      </c>
      <c r="E35" s="151" t="s">
        <v>45</v>
      </c>
      <c r="F35" s="164">
        <f>ROUND((SUM(BE130:BE434)),  2)</f>
        <v>0</v>
      </c>
      <c r="G35" s="39"/>
      <c r="H35" s="39"/>
      <c r="I35" s="165">
        <v>0.20999999999999999</v>
      </c>
      <c r="J35" s="164">
        <f>ROUND(((SUM(BE130:BE434))*I35),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46</v>
      </c>
      <c r="F36" s="164">
        <f>ROUND((SUM(BF130:BF434)),  2)</f>
        <v>0</v>
      </c>
      <c r="G36" s="39"/>
      <c r="H36" s="39"/>
      <c r="I36" s="165">
        <v>0.12</v>
      </c>
      <c r="J36" s="164">
        <f>ROUND(((SUM(BF130:BF434))*I36),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ROUND((SUM(BG130:BG434)),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48</v>
      </c>
      <c r="F38" s="164">
        <f>ROUND((SUM(BH130:BH434)),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49</v>
      </c>
      <c r="F39" s="164">
        <f>ROUND((SUM(BI130:BI434)),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50</v>
      </c>
      <c r="E41" s="168"/>
      <c r="F41" s="168"/>
      <c r="G41" s="169" t="s">
        <v>51</v>
      </c>
      <c r="H41" s="170" t="s">
        <v>52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53</v>
      </c>
      <c r="E50" s="174"/>
      <c r="F50" s="174"/>
      <c r="G50" s="173" t="s">
        <v>54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55</v>
      </c>
      <c r="E61" s="176"/>
      <c r="F61" s="177" t="s">
        <v>56</v>
      </c>
      <c r="G61" s="175" t="s">
        <v>55</v>
      </c>
      <c r="H61" s="176"/>
      <c r="I61" s="176"/>
      <c r="J61" s="178" t="s">
        <v>56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57</v>
      </c>
      <c r="E65" s="179"/>
      <c r="F65" s="179"/>
      <c r="G65" s="173" t="s">
        <v>58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55</v>
      </c>
      <c r="E76" s="176"/>
      <c r="F76" s="177" t="s">
        <v>56</v>
      </c>
      <c r="G76" s="175" t="s">
        <v>55</v>
      </c>
      <c r="H76" s="176"/>
      <c r="I76" s="176"/>
      <c r="J76" s="178" t="s">
        <v>56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Nemocnice Jihlava – rekonstrukce ležaté kanalizace – projektová dokumentace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160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102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Vnitřní kanalizace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areál Nemocnice Jihlava - pavilon D</v>
      </c>
      <c r="G91" s="41"/>
      <c r="H91" s="41"/>
      <c r="I91" s="33" t="s">
        <v>23</v>
      </c>
      <c r="J91" s="80" t="str">
        <f>IF(J14="","",J14)</f>
        <v>24. 9. 2024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25</v>
      </c>
      <c r="D93" s="41"/>
      <c r="E93" s="41"/>
      <c r="F93" s="28" t="str">
        <f>E17</f>
        <v>Kraj Vysočina</v>
      </c>
      <c r="G93" s="41"/>
      <c r="H93" s="41"/>
      <c r="I93" s="33" t="s">
        <v>32</v>
      </c>
      <c r="J93" s="37" t="str">
        <f>E23</f>
        <v>PROJEKT CENTRUM NOVA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30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105</v>
      </c>
      <c r="D96" s="186"/>
      <c r="E96" s="186"/>
      <c r="F96" s="186"/>
      <c r="G96" s="186"/>
      <c r="H96" s="186"/>
      <c r="I96" s="186"/>
      <c r="J96" s="187" t="s">
        <v>106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107</v>
      </c>
      <c r="D98" s="41"/>
      <c r="E98" s="41"/>
      <c r="F98" s="41"/>
      <c r="G98" s="41"/>
      <c r="H98" s="41"/>
      <c r="I98" s="41"/>
      <c r="J98" s="111">
        <f>J130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108</v>
      </c>
    </row>
    <row r="99" s="9" customFormat="1" ht="24.96" customHeight="1">
      <c r="A99" s="9"/>
      <c r="B99" s="189"/>
      <c r="C99" s="190"/>
      <c r="D99" s="191" t="s">
        <v>163</v>
      </c>
      <c r="E99" s="192"/>
      <c r="F99" s="192"/>
      <c r="G99" s="192"/>
      <c r="H99" s="192"/>
      <c r="I99" s="192"/>
      <c r="J99" s="193">
        <f>J131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164</v>
      </c>
      <c r="E100" s="197"/>
      <c r="F100" s="197"/>
      <c r="G100" s="197"/>
      <c r="H100" s="197"/>
      <c r="I100" s="197"/>
      <c r="J100" s="198">
        <f>J132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165</v>
      </c>
      <c r="E101" s="197"/>
      <c r="F101" s="197"/>
      <c r="G101" s="197"/>
      <c r="H101" s="197"/>
      <c r="I101" s="197"/>
      <c r="J101" s="198">
        <f>J143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166</v>
      </c>
      <c r="E102" s="197"/>
      <c r="F102" s="197"/>
      <c r="G102" s="197"/>
      <c r="H102" s="197"/>
      <c r="I102" s="197"/>
      <c r="J102" s="198">
        <f>J152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167</v>
      </c>
      <c r="E103" s="197"/>
      <c r="F103" s="197"/>
      <c r="G103" s="197"/>
      <c r="H103" s="197"/>
      <c r="I103" s="197"/>
      <c r="J103" s="198">
        <f>J178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9"/>
      <c r="C104" s="190"/>
      <c r="D104" s="191" t="s">
        <v>168</v>
      </c>
      <c r="E104" s="192"/>
      <c r="F104" s="192"/>
      <c r="G104" s="192"/>
      <c r="H104" s="192"/>
      <c r="I104" s="192"/>
      <c r="J104" s="193">
        <f>J182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5"/>
      <c r="C105" s="134"/>
      <c r="D105" s="196" t="s">
        <v>169</v>
      </c>
      <c r="E105" s="197"/>
      <c r="F105" s="197"/>
      <c r="G105" s="197"/>
      <c r="H105" s="197"/>
      <c r="I105" s="197"/>
      <c r="J105" s="198">
        <f>J183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170</v>
      </c>
      <c r="E106" s="197"/>
      <c r="F106" s="197"/>
      <c r="G106" s="197"/>
      <c r="H106" s="197"/>
      <c r="I106" s="197"/>
      <c r="J106" s="198">
        <f>J420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9"/>
      <c r="C107" s="190"/>
      <c r="D107" s="191" t="s">
        <v>171</v>
      </c>
      <c r="E107" s="192"/>
      <c r="F107" s="192"/>
      <c r="G107" s="192"/>
      <c r="H107" s="192"/>
      <c r="I107" s="192"/>
      <c r="J107" s="193">
        <f>J429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5"/>
      <c r="C108" s="134"/>
      <c r="D108" s="196" t="s">
        <v>172</v>
      </c>
      <c r="E108" s="197"/>
      <c r="F108" s="197"/>
      <c r="G108" s="197"/>
      <c r="H108" s="197"/>
      <c r="I108" s="197"/>
      <c r="J108" s="198">
        <f>J430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111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6.25" customHeight="1">
      <c r="A118" s="39"/>
      <c r="B118" s="40"/>
      <c r="C118" s="41"/>
      <c r="D118" s="41"/>
      <c r="E118" s="184" t="str">
        <f>E7</f>
        <v>Nemocnice Jihlava – rekonstrukce ležaté kanalizace – projektová dokumentace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100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184" t="s">
        <v>160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102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E11</f>
        <v>01 - Vnitřní kanalizace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21</v>
      </c>
      <c r="D124" s="41"/>
      <c r="E124" s="41"/>
      <c r="F124" s="28" t="str">
        <f>F14</f>
        <v>areál Nemocnice Jihlava - pavilon D</v>
      </c>
      <c r="G124" s="41"/>
      <c r="H124" s="41"/>
      <c r="I124" s="33" t="s">
        <v>23</v>
      </c>
      <c r="J124" s="80" t="str">
        <f>IF(J14="","",J14)</f>
        <v>24. 9. 2024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5.65" customHeight="1">
      <c r="A126" s="39"/>
      <c r="B126" s="40"/>
      <c r="C126" s="33" t="s">
        <v>25</v>
      </c>
      <c r="D126" s="41"/>
      <c r="E126" s="41"/>
      <c r="F126" s="28" t="str">
        <f>E17</f>
        <v>Kraj Vysočina</v>
      </c>
      <c r="G126" s="41"/>
      <c r="H126" s="41"/>
      <c r="I126" s="33" t="s">
        <v>32</v>
      </c>
      <c r="J126" s="37" t="str">
        <f>E23</f>
        <v>PROJEKT CENTRUM NOVA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30</v>
      </c>
      <c r="D127" s="41"/>
      <c r="E127" s="41"/>
      <c r="F127" s="28" t="str">
        <f>IF(E20="","",E20)</f>
        <v>Vyplň údaj</v>
      </c>
      <c r="G127" s="41"/>
      <c r="H127" s="41"/>
      <c r="I127" s="33" t="s">
        <v>36</v>
      </c>
      <c r="J127" s="37" t="str">
        <f>E26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0"/>
      <c r="B129" s="201"/>
      <c r="C129" s="202" t="s">
        <v>112</v>
      </c>
      <c r="D129" s="203" t="s">
        <v>65</v>
      </c>
      <c r="E129" s="203" t="s">
        <v>61</v>
      </c>
      <c r="F129" s="203" t="s">
        <v>62</v>
      </c>
      <c r="G129" s="203" t="s">
        <v>113</v>
      </c>
      <c r="H129" s="203" t="s">
        <v>114</v>
      </c>
      <c r="I129" s="203" t="s">
        <v>115</v>
      </c>
      <c r="J129" s="203" t="s">
        <v>106</v>
      </c>
      <c r="K129" s="204" t="s">
        <v>116</v>
      </c>
      <c r="L129" s="205"/>
      <c r="M129" s="101" t="s">
        <v>1</v>
      </c>
      <c r="N129" s="102" t="s">
        <v>44</v>
      </c>
      <c r="O129" s="102" t="s">
        <v>117</v>
      </c>
      <c r="P129" s="102" t="s">
        <v>118</v>
      </c>
      <c r="Q129" s="102" t="s">
        <v>119</v>
      </c>
      <c r="R129" s="102" t="s">
        <v>120</v>
      </c>
      <c r="S129" s="102" t="s">
        <v>121</v>
      </c>
      <c r="T129" s="103" t="s">
        <v>122</v>
      </c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</row>
    <row r="130" s="2" customFormat="1" ht="22.8" customHeight="1">
      <c r="A130" s="39"/>
      <c r="B130" s="40"/>
      <c r="C130" s="108" t="s">
        <v>123</v>
      </c>
      <c r="D130" s="41"/>
      <c r="E130" s="41"/>
      <c r="F130" s="41"/>
      <c r="G130" s="41"/>
      <c r="H130" s="41"/>
      <c r="I130" s="41"/>
      <c r="J130" s="206">
        <f>BK130</f>
        <v>0</v>
      </c>
      <c r="K130" s="41"/>
      <c r="L130" s="45"/>
      <c r="M130" s="104"/>
      <c r="N130" s="207"/>
      <c r="O130" s="105"/>
      <c r="P130" s="208">
        <f>P131+P182+P429</f>
        <v>0</v>
      </c>
      <c r="Q130" s="105"/>
      <c r="R130" s="208">
        <f>R131+R182+R429</f>
        <v>4.9509049999999997</v>
      </c>
      <c r="S130" s="105"/>
      <c r="T130" s="209">
        <f>T131+T182+T429</f>
        <v>39.530365000000003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79</v>
      </c>
      <c r="AU130" s="18" t="s">
        <v>108</v>
      </c>
      <c r="BK130" s="210">
        <f>BK131+BK182+BK429</f>
        <v>0</v>
      </c>
    </row>
    <row r="131" s="12" customFormat="1" ht="25.92" customHeight="1">
      <c r="A131" s="12"/>
      <c r="B131" s="211"/>
      <c r="C131" s="212"/>
      <c r="D131" s="213" t="s">
        <v>79</v>
      </c>
      <c r="E131" s="214" t="s">
        <v>173</v>
      </c>
      <c r="F131" s="214" t="s">
        <v>174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f>P132+P143+P152+P178</f>
        <v>0</v>
      </c>
      <c r="Q131" s="219"/>
      <c r="R131" s="220">
        <f>R132+R143+R152+R178</f>
        <v>1.542</v>
      </c>
      <c r="S131" s="219"/>
      <c r="T131" s="221">
        <f>T132+T143+T152+T178</f>
        <v>28.625425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87</v>
      </c>
      <c r="AT131" s="223" t="s">
        <v>79</v>
      </c>
      <c r="AU131" s="223" t="s">
        <v>80</v>
      </c>
      <c r="AY131" s="222" t="s">
        <v>127</v>
      </c>
      <c r="BK131" s="224">
        <f>BK132+BK143+BK152+BK178</f>
        <v>0</v>
      </c>
    </row>
    <row r="132" s="12" customFormat="1" ht="22.8" customHeight="1">
      <c r="A132" s="12"/>
      <c r="B132" s="211"/>
      <c r="C132" s="212"/>
      <c r="D132" s="213" t="s">
        <v>79</v>
      </c>
      <c r="E132" s="225" t="s">
        <v>155</v>
      </c>
      <c r="F132" s="225" t="s">
        <v>175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SUM(P133:P142)</f>
        <v>0</v>
      </c>
      <c r="Q132" s="219"/>
      <c r="R132" s="220">
        <f>SUM(R133:R142)</f>
        <v>1.542</v>
      </c>
      <c r="S132" s="219"/>
      <c r="T132" s="221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87</v>
      </c>
      <c r="AT132" s="223" t="s">
        <v>79</v>
      </c>
      <c r="AU132" s="223" t="s">
        <v>87</v>
      </c>
      <c r="AY132" s="222" t="s">
        <v>127</v>
      </c>
      <c r="BK132" s="224">
        <f>SUM(BK133:BK142)</f>
        <v>0</v>
      </c>
    </row>
    <row r="133" s="2" customFormat="1" ht="24.15" customHeight="1">
      <c r="A133" s="39"/>
      <c r="B133" s="40"/>
      <c r="C133" s="227" t="s">
        <v>87</v>
      </c>
      <c r="D133" s="227" t="s">
        <v>130</v>
      </c>
      <c r="E133" s="228" t="s">
        <v>176</v>
      </c>
      <c r="F133" s="229" t="s">
        <v>177</v>
      </c>
      <c r="G133" s="230" t="s">
        <v>178</v>
      </c>
      <c r="H133" s="231">
        <v>40</v>
      </c>
      <c r="I133" s="232"/>
      <c r="J133" s="233">
        <f>ROUND(I133*H133,2)</f>
        <v>0</v>
      </c>
      <c r="K133" s="229" t="s">
        <v>179</v>
      </c>
      <c r="L133" s="45"/>
      <c r="M133" s="234" t="s">
        <v>1</v>
      </c>
      <c r="N133" s="235" t="s">
        <v>45</v>
      </c>
      <c r="O133" s="92"/>
      <c r="P133" s="236">
        <f>O133*H133</f>
        <v>0</v>
      </c>
      <c r="Q133" s="236">
        <v>0.0073499999999999998</v>
      </c>
      <c r="R133" s="236">
        <f>Q133*H133</f>
        <v>0.29399999999999998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126</v>
      </c>
      <c r="AT133" s="238" t="s">
        <v>130</v>
      </c>
      <c r="AU133" s="238" t="s">
        <v>89</v>
      </c>
      <c r="AY133" s="18" t="s">
        <v>127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87</v>
      </c>
      <c r="BK133" s="239">
        <f>ROUND(I133*H133,2)</f>
        <v>0</v>
      </c>
      <c r="BL133" s="18" t="s">
        <v>126</v>
      </c>
      <c r="BM133" s="238" t="s">
        <v>180</v>
      </c>
    </row>
    <row r="134" s="2" customFormat="1">
      <c r="A134" s="39"/>
      <c r="B134" s="40"/>
      <c r="C134" s="41"/>
      <c r="D134" s="240" t="s">
        <v>135</v>
      </c>
      <c r="E134" s="41"/>
      <c r="F134" s="241" t="s">
        <v>181</v>
      </c>
      <c r="G134" s="41"/>
      <c r="H134" s="41"/>
      <c r="I134" s="242"/>
      <c r="J134" s="41"/>
      <c r="K134" s="41"/>
      <c r="L134" s="45"/>
      <c r="M134" s="243"/>
      <c r="N134" s="244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135</v>
      </c>
      <c r="AU134" s="18" t="s">
        <v>89</v>
      </c>
    </row>
    <row r="135" s="2" customFormat="1">
      <c r="A135" s="39"/>
      <c r="B135" s="40"/>
      <c r="C135" s="41"/>
      <c r="D135" s="249" t="s">
        <v>182</v>
      </c>
      <c r="E135" s="41"/>
      <c r="F135" s="250" t="s">
        <v>183</v>
      </c>
      <c r="G135" s="41"/>
      <c r="H135" s="41"/>
      <c r="I135" s="242"/>
      <c r="J135" s="41"/>
      <c r="K135" s="41"/>
      <c r="L135" s="45"/>
      <c r="M135" s="243"/>
      <c r="N135" s="244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182</v>
      </c>
      <c r="AU135" s="18" t="s">
        <v>89</v>
      </c>
    </row>
    <row r="136" s="2" customFormat="1" ht="24.15" customHeight="1">
      <c r="A136" s="39"/>
      <c r="B136" s="40"/>
      <c r="C136" s="227" t="s">
        <v>89</v>
      </c>
      <c r="D136" s="227" t="s">
        <v>130</v>
      </c>
      <c r="E136" s="228" t="s">
        <v>184</v>
      </c>
      <c r="F136" s="229" t="s">
        <v>185</v>
      </c>
      <c r="G136" s="230" t="s">
        <v>178</v>
      </c>
      <c r="H136" s="231">
        <v>40</v>
      </c>
      <c r="I136" s="232"/>
      <c r="J136" s="233">
        <f>ROUND(I136*H136,2)</f>
        <v>0</v>
      </c>
      <c r="K136" s="229" t="s">
        <v>179</v>
      </c>
      <c r="L136" s="45"/>
      <c r="M136" s="234" t="s">
        <v>1</v>
      </c>
      <c r="N136" s="235" t="s">
        <v>45</v>
      </c>
      <c r="O136" s="92"/>
      <c r="P136" s="236">
        <f>O136*H136</f>
        <v>0</v>
      </c>
      <c r="Q136" s="236">
        <v>0.015400000000000001</v>
      </c>
      <c r="R136" s="236">
        <f>Q136*H136</f>
        <v>0.61599999999999999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126</v>
      </c>
      <c r="AT136" s="238" t="s">
        <v>130</v>
      </c>
      <c r="AU136" s="238" t="s">
        <v>89</v>
      </c>
      <c r="AY136" s="18" t="s">
        <v>127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87</v>
      </c>
      <c r="BK136" s="239">
        <f>ROUND(I136*H136,2)</f>
        <v>0</v>
      </c>
      <c r="BL136" s="18" t="s">
        <v>126</v>
      </c>
      <c r="BM136" s="238" t="s">
        <v>186</v>
      </c>
    </row>
    <row r="137" s="2" customFormat="1">
      <c r="A137" s="39"/>
      <c r="B137" s="40"/>
      <c r="C137" s="41"/>
      <c r="D137" s="240" t="s">
        <v>135</v>
      </c>
      <c r="E137" s="41"/>
      <c r="F137" s="241" t="s">
        <v>187</v>
      </c>
      <c r="G137" s="41"/>
      <c r="H137" s="41"/>
      <c r="I137" s="242"/>
      <c r="J137" s="41"/>
      <c r="K137" s="41"/>
      <c r="L137" s="45"/>
      <c r="M137" s="243"/>
      <c r="N137" s="244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135</v>
      </c>
      <c r="AU137" s="18" t="s">
        <v>89</v>
      </c>
    </row>
    <row r="138" s="2" customFormat="1">
      <c r="A138" s="39"/>
      <c r="B138" s="40"/>
      <c r="C138" s="41"/>
      <c r="D138" s="249" t="s">
        <v>182</v>
      </c>
      <c r="E138" s="41"/>
      <c r="F138" s="250" t="s">
        <v>188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182</v>
      </c>
      <c r="AU138" s="18" t="s">
        <v>89</v>
      </c>
    </row>
    <row r="139" s="13" customFormat="1">
      <c r="A139" s="13"/>
      <c r="B139" s="251"/>
      <c r="C139" s="252"/>
      <c r="D139" s="240" t="s">
        <v>189</v>
      </c>
      <c r="E139" s="253" t="s">
        <v>1</v>
      </c>
      <c r="F139" s="254" t="s">
        <v>190</v>
      </c>
      <c r="G139" s="252"/>
      <c r="H139" s="255">
        <v>40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1" t="s">
        <v>189</v>
      </c>
      <c r="AU139" s="261" t="s">
        <v>89</v>
      </c>
      <c r="AV139" s="13" t="s">
        <v>89</v>
      </c>
      <c r="AW139" s="13" t="s">
        <v>35</v>
      </c>
      <c r="AX139" s="13" t="s">
        <v>87</v>
      </c>
      <c r="AY139" s="261" t="s">
        <v>127</v>
      </c>
    </row>
    <row r="140" s="2" customFormat="1" ht="24.15" customHeight="1">
      <c r="A140" s="39"/>
      <c r="B140" s="40"/>
      <c r="C140" s="227" t="s">
        <v>141</v>
      </c>
      <c r="D140" s="227" t="s">
        <v>130</v>
      </c>
      <c r="E140" s="228" t="s">
        <v>191</v>
      </c>
      <c r="F140" s="229" t="s">
        <v>192</v>
      </c>
      <c r="G140" s="230" t="s">
        <v>178</v>
      </c>
      <c r="H140" s="231">
        <v>80</v>
      </c>
      <c r="I140" s="232"/>
      <c r="J140" s="233">
        <f>ROUND(I140*H140,2)</f>
        <v>0</v>
      </c>
      <c r="K140" s="229" t="s">
        <v>179</v>
      </c>
      <c r="L140" s="45"/>
      <c r="M140" s="234" t="s">
        <v>1</v>
      </c>
      <c r="N140" s="235" t="s">
        <v>45</v>
      </c>
      <c r="O140" s="92"/>
      <c r="P140" s="236">
        <f>O140*H140</f>
        <v>0</v>
      </c>
      <c r="Q140" s="236">
        <v>0.0079000000000000008</v>
      </c>
      <c r="R140" s="236">
        <f>Q140*H140</f>
        <v>0.63200000000000012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126</v>
      </c>
      <c r="AT140" s="238" t="s">
        <v>130</v>
      </c>
      <c r="AU140" s="238" t="s">
        <v>89</v>
      </c>
      <c r="AY140" s="18" t="s">
        <v>127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87</v>
      </c>
      <c r="BK140" s="239">
        <f>ROUND(I140*H140,2)</f>
        <v>0</v>
      </c>
      <c r="BL140" s="18" t="s">
        <v>126</v>
      </c>
      <c r="BM140" s="238" t="s">
        <v>193</v>
      </c>
    </row>
    <row r="141" s="2" customFormat="1">
      <c r="A141" s="39"/>
      <c r="B141" s="40"/>
      <c r="C141" s="41"/>
      <c r="D141" s="240" t="s">
        <v>135</v>
      </c>
      <c r="E141" s="41"/>
      <c r="F141" s="241" t="s">
        <v>194</v>
      </c>
      <c r="G141" s="41"/>
      <c r="H141" s="41"/>
      <c r="I141" s="242"/>
      <c r="J141" s="41"/>
      <c r="K141" s="41"/>
      <c r="L141" s="45"/>
      <c r="M141" s="243"/>
      <c r="N141" s="244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135</v>
      </c>
      <c r="AU141" s="18" t="s">
        <v>89</v>
      </c>
    </row>
    <row r="142" s="2" customFormat="1">
      <c r="A142" s="39"/>
      <c r="B142" s="40"/>
      <c r="C142" s="41"/>
      <c r="D142" s="249" t="s">
        <v>182</v>
      </c>
      <c r="E142" s="41"/>
      <c r="F142" s="250" t="s">
        <v>195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182</v>
      </c>
      <c r="AU142" s="18" t="s">
        <v>89</v>
      </c>
    </row>
    <row r="143" s="12" customFormat="1" ht="22.8" customHeight="1">
      <c r="A143" s="12"/>
      <c r="B143" s="211"/>
      <c r="C143" s="212"/>
      <c r="D143" s="213" t="s">
        <v>79</v>
      </c>
      <c r="E143" s="225" t="s">
        <v>196</v>
      </c>
      <c r="F143" s="225" t="s">
        <v>197</v>
      </c>
      <c r="G143" s="212"/>
      <c r="H143" s="212"/>
      <c r="I143" s="215"/>
      <c r="J143" s="226">
        <f>BK143</f>
        <v>0</v>
      </c>
      <c r="K143" s="212"/>
      <c r="L143" s="217"/>
      <c r="M143" s="218"/>
      <c r="N143" s="219"/>
      <c r="O143" s="219"/>
      <c r="P143" s="220">
        <f>SUM(P144:P151)</f>
        <v>0</v>
      </c>
      <c r="Q143" s="219"/>
      <c r="R143" s="220">
        <f>SUM(R144:R151)</f>
        <v>0</v>
      </c>
      <c r="S143" s="219"/>
      <c r="T143" s="221">
        <f>SUM(T144:T151)</f>
        <v>28.625425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87</v>
      </c>
      <c r="AT143" s="223" t="s">
        <v>79</v>
      </c>
      <c r="AU143" s="223" t="s">
        <v>87</v>
      </c>
      <c r="AY143" s="222" t="s">
        <v>127</v>
      </c>
      <c r="BK143" s="224">
        <f>SUM(BK144:BK151)</f>
        <v>0</v>
      </c>
    </row>
    <row r="144" s="2" customFormat="1" ht="24.15" customHeight="1">
      <c r="A144" s="39"/>
      <c r="B144" s="40"/>
      <c r="C144" s="227" t="s">
        <v>126</v>
      </c>
      <c r="D144" s="227" t="s">
        <v>130</v>
      </c>
      <c r="E144" s="228" t="s">
        <v>198</v>
      </c>
      <c r="F144" s="229" t="s">
        <v>199</v>
      </c>
      <c r="G144" s="230" t="s">
        <v>200</v>
      </c>
      <c r="H144" s="231">
        <v>12</v>
      </c>
      <c r="I144" s="232"/>
      <c r="J144" s="233">
        <f>ROUND(I144*H144,2)</f>
        <v>0</v>
      </c>
      <c r="K144" s="229" t="s">
        <v>179</v>
      </c>
      <c r="L144" s="45"/>
      <c r="M144" s="234" t="s">
        <v>1</v>
      </c>
      <c r="N144" s="235" t="s">
        <v>45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1.8</v>
      </c>
      <c r="T144" s="237">
        <f>S144*H144</f>
        <v>21.600000000000001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126</v>
      </c>
      <c r="AT144" s="238" t="s">
        <v>130</v>
      </c>
      <c r="AU144" s="238" t="s">
        <v>89</v>
      </c>
      <c r="AY144" s="18" t="s">
        <v>127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87</v>
      </c>
      <c r="BK144" s="239">
        <f>ROUND(I144*H144,2)</f>
        <v>0</v>
      </c>
      <c r="BL144" s="18" t="s">
        <v>126</v>
      </c>
      <c r="BM144" s="238" t="s">
        <v>201</v>
      </c>
    </row>
    <row r="145" s="2" customFormat="1">
      <c r="A145" s="39"/>
      <c r="B145" s="40"/>
      <c r="C145" s="41"/>
      <c r="D145" s="240" t="s">
        <v>135</v>
      </c>
      <c r="E145" s="41"/>
      <c r="F145" s="241" t="s">
        <v>202</v>
      </c>
      <c r="G145" s="41"/>
      <c r="H145" s="41"/>
      <c r="I145" s="242"/>
      <c r="J145" s="41"/>
      <c r="K145" s="41"/>
      <c r="L145" s="45"/>
      <c r="M145" s="243"/>
      <c r="N145" s="244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135</v>
      </c>
      <c r="AU145" s="18" t="s">
        <v>89</v>
      </c>
    </row>
    <row r="146" s="2" customFormat="1">
      <c r="A146" s="39"/>
      <c r="B146" s="40"/>
      <c r="C146" s="41"/>
      <c r="D146" s="249" t="s">
        <v>182</v>
      </c>
      <c r="E146" s="41"/>
      <c r="F146" s="250" t="s">
        <v>203</v>
      </c>
      <c r="G146" s="41"/>
      <c r="H146" s="41"/>
      <c r="I146" s="242"/>
      <c r="J146" s="41"/>
      <c r="K146" s="41"/>
      <c r="L146" s="45"/>
      <c r="M146" s="243"/>
      <c r="N146" s="244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182</v>
      </c>
      <c r="AU146" s="18" t="s">
        <v>89</v>
      </c>
    </row>
    <row r="147" s="13" customFormat="1">
      <c r="A147" s="13"/>
      <c r="B147" s="251"/>
      <c r="C147" s="252"/>
      <c r="D147" s="240" t="s">
        <v>189</v>
      </c>
      <c r="E147" s="253" t="s">
        <v>1</v>
      </c>
      <c r="F147" s="254" t="s">
        <v>204</v>
      </c>
      <c r="G147" s="252"/>
      <c r="H147" s="255">
        <v>12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1" t="s">
        <v>189</v>
      </c>
      <c r="AU147" s="261" t="s">
        <v>89</v>
      </c>
      <c r="AV147" s="13" t="s">
        <v>89</v>
      </c>
      <c r="AW147" s="13" t="s">
        <v>35</v>
      </c>
      <c r="AX147" s="13" t="s">
        <v>87</v>
      </c>
      <c r="AY147" s="261" t="s">
        <v>127</v>
      </c>
    </row>
    <row r="148" s="2" customFormat="1" ht="37.8" customHeight="1">
      <c r="A148" s="39"/>
      <c r="B148" s="40"/>
      <c r="C148" s="227" t="s">
        <v>150</v>
      </c>
      <c r="D148" s="227" t="s">
        <v>130</v>
      </c>
      <c r="E148" s="228" t="s">
        <v>205</v>
      </c>
      <c r="F148" s="229" t="s">
        <v>206</v>
      </c>
      <c r="G148" s="230" t="s">
        <v>178</v>
      </c>
      <c r="H148" s="231">
        <v>119.075</v>
      </c>
      <c r="I148" s="232"/>
      <c r="J148" s="233">
        <f>ROUND(I148*H148,2)</f>
        <v>0</v>
      </c>
      <c r="K148" s="229" t="s">
        <v>179</v>
      </c>
      <c r="L148" s="45"/>
      <c r="M148" s="234" t="s">
        <v>1</v>
      </c>
      <c r="N148" s="235" t="s">
        <v>45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0.058999999999999997</v>
      </c>
      <c r="T148" s="237">
        <f>S148*H148</f>
        <v>7.0254249999999994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126</v>
      </c>
      <c r="AT148" s="238" t="s">
        <v>130</v>
      </c>
      <c r="AU148" s="238" t="s">
        <v>89</v>
      </c>
      <c r="AY148" s="18" t="s">
        <v>127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87</v>
      </c>
      <c r="BK148" s="239">
        <f>ROUND(I148*H148,2)</f>
        <v>0</v>
      </c>
      <c r="BL148" s="18" t="s">
        <v>126</v>
      </c>
      <c r="BM148" s="238" t="s">
        <v>207</v>
      </c>
    </row>
    <row r="149" s="2" customFormat="1">
      <c r="A149" s="39"/>
      <c r="B149" s="40"/>
      <c r="C149" s="41"/>
      <c r="D149" s="240" t="s">
        <v>135</v>
      </c>
      <c r="E149" s="41"/>
      <c r="F149" s="241" t="s">
        <v>208</v>
      </c>
      <c r="G149" s="41"/>
      <c r="H149" s="41"/>
      <c r="I149" s="242"/>
      <c r="J149" s="41"/>
      <c r="K149" s="41"/>
      <c r="L149" s="45"/>
      <c r="M149" s="243"/>
      <c r="N149" s="244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135</v>
      </c>
      <c r="AU149" s="18" t="s">
        <v>89</v>
      </c>
    </row>
    <row r="150" s="2" customFormat="1">
      <c r="A150" s="39"/>
      <c r="B150" s="40"/>
      <c r="C150" s="41"/>
      <c r="D150" s="249" t="s">
        <v>182</v>
      </c>
      <c r="E150" s="41"/>
      <c r="F150" s="250" t="s">
        <v>209</v>
      </c>
      <c r="G150" s="41"/>
      <c r="H150" s="41"/>
      <c r="I150" s="242"/>
      <c r="J150" s="41"/>
      <c r="K150" s="41"/>
      <c r="L150" s="45"/>
      <c r="M150" s="243"/>
      <c r="N150" s="244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182</v>
      </c>
      <c r="AU150" s="18" t="s">
        <v>89</v>
      </c>
    </row>
    <row r="151" s="13" customFormat="1">
      <c r="A151" s="13"/>
      <c r="B151" s="251"/>
      <c r="C151" s="252"/>
      <c r="D151" s="240" t="s">
        <v>189</v>
      </c>
      <c r="E151" s="253" t="s">
        <v>1</v>
      </c>
      <c r="F151" s="254" t="s">
        <v>210</v>
      </c>
      <c r="G151" s="252"/>
      <c r="H151" s="255">
        <v>119.075</v>
      </c>
      <c r="I151" s="256"/>
      <c r="J151" s="252"/>
      <c r="K151" s="252"/>
      <c r="L151" s="257"/>
      <c r="M151" s="258"/>
      <c r="N151" s="259"/>
      <c r="O151" s="259"/>
      <c r="P151" s="259"/>
      <c r="Q151" s="259"/>
      <c r="R151" s="259"/>
      <c r="S151" s="259"/>
      <c r="T151" s="26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1" t="s">
        <v>189</v>
      </c>
      <c r="AU151" s="261" t="s">
        <v>89</v>
      </c>
      <c r="AV151" s="13" t="s">
        <v>89</v>
      </c>
      <c r="AW151" s="13" t="s">
        <v>35</v>
      </c>
      <c r="AX151" s="13" t="s">
        <v>87</v>
      </c>
      <c r="AY151" s="261" t="s">
        <v>127</v>
      </c>
    </row>
    <row r="152" s="12" customFormat="1" ht="22.8" customHeight="1">
      <c r="A152" s="12"/>
      <c r="B152" s="211"/>
      <c r="C152" s="212"/>
      <c r="D152" s="213" t="s">
        <v>79</v>
      </c>
      <c r="E152" s="225" t="s">
        <v>211</v>
      </c>
      <c r="F152" s="225" t="s">
        <v>212</v>
      </c>
      <c r="G152" s="212"/>
      <c r="H152" s="212"/>
      <c r="I152" s="215"/>
      <c r="J152" s="226">
        <f>BK152</f>
        <v>0</v>
      </c>
      <c r="K152" s="212"/>
      <c r="L152" s="217"/>
      <c r="M152" s="218"/>
      <c r="N152" s="219"/>
      <c r="O152" s="219"/>
      <c r="P152" s="220">
        <f>SUM(P153:P177)</f>
        <v>0</v>
      </c>
      <c r="Q152" s="219"/>
      <c r="R152" s="220">
        <f>SUM(R153:R177)</f>
        <v>0</v>
      </c>
      <c r="S152" s="219"/>
      <c r="T152" s="221">
        <f>SUM(T153:T177)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2" t="s">
        <v>87</v>
      </c>
      <c r="AT152" s="223" t="s">
        <v>79</v>
      </c>
      <c r="AU152" s="223" t="s">
        <v>87</v>
      </c>
      <c r="AY152" s="222" t="s">
        <v>127</v>
      </c>
      <c r="BK152" s="224">
        <f>SUM(BK153:BK177)</f>
        <v>0</v>
      </c>
    </row>
    <row r="153" s="2" customFormat="1" ht="24.15" customHeight="1">
      <c r="A153" s="39"/>
      <c r="B153" s="40"/>
      <c r="C153" s="227" t="s">
        <v>155</v>
      </c>
      <c r="D153" s="227" t="s">
        <v>130</v>
      </c>
      <c r="E153" s="228" t="s">
        <v>213</v>
      </c>
      <c r="F153" s="229" t="s">
        <v>214</v>
      </c>
      <c r="G153" s="230" t="s">
        <v>215</v>
      </c>
      <c r="H153" s="231">
        <v>39.530000000000001</v>
      </c>
      <c r="I153" s="232"/>
      <c r="J153" s="233">
        <f>ROUND(I153*H153,2)</f>
        <v>0</v>
      </c>
      <c r="K153" s="229" t="s">
        <v>179</v>
      </c>
      <c r="L153" s="45"/>
      <c r="M153" s="234" t="s">
        <v>1</v>
      </c>
      <c r="N153" s="235" t="s">
        <v>45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126</v>
      </c>
      <c r="AT153" s="238" t="s">
        <v>130</v>
      </c>
      <c r="AU153" s="238" t="s">
        <v>89</v>
      </c>
      <c r="AY153" s="18" t="s">
        <v>127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87</v>
      </c>
      <c r="BK153" s="239">
        <f>ROUND(I153*H153,2)</f>
        <v>0</v>
      </c>
      <c r="BL153" s="18" t="s">
        <v>126</v>
      </c>
      <c r="BM153" s="238" t="s">
        <v>216</v>
      </c>
    </row>
    <row r="154" s="2" customFormat="1">
      <c r="A154" s="39"/>
      <c r="B154" s="40"/>
      <c r="C154" s="41"/>
      <c r="D154" s="240" t="s">
        <v>135</v>
      </c>
      <c r="E154" s="41"/>
      <c r="F154" s="241" t="s">
        <v>217</v>
      </c>
      <c r="G154" s="41"/>
      <c r="H154" s="41"/>
      <c r="I154" s="242"/>
      <c r="J154" s="41"/>
      <c r="K154" s="41"/>
      <c r="L154" s="45"/>
      <c r="M154" s="243"/>
      <c r="N154" s="244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135</v>
      </c>
      <c r="AU154" s="18" t="s">
        <v>89</v>
      </c>
    </row>
    <row r="155" s="2" customFormat="1">
      <c r="A155" s="39"/>
      <c r="B155" s="40"/>
      <c r="C155" s="41"/>
      <c r="D155" s="249" t="s">
        <v>182</v>
      </c>
      <c r="E155" s="41"/>
      <c r="F155" s="250" t="s">
        <v>218</v>
      </c>
      <c r="G155" s="41"/>
      <c r="H155" s="41"/>
      <c r="I155" s="242"/>
      <c r="J155" s="41"/>
      <c r="K155" s="41"/>
      <c r="L155" s="45"/>
      <c r="M155" s="243"/>
      <c r="N155" s="244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182</v>
      </c>
      <c r="AU155" s="18" t="s">
        <v>89</v>
      </c>
    </row>
    <row r="156" s="2" customFormat="1" ht="33" customHeight="1">
      <c r="A156" s="39"/>
      <c r="B156" s="40"/>
      <c r="C156" s="227" t="s">
        <v>219</v>
      </c>
      <c r="D156" s="227" t="s">
        <v>130</v>
      </c>
      <c r="E156" s="228" t="s">
        <v>220</v>
      </c>
      <c r="F156" s="229" t="s">
        <v>221</v>
      </c>
      <c r="G156" s="230" t="s">
        <v>215</v>
      </c>
      <c r="H156" s="231">
        <v>395.30000000000001</v>
      </c>
      <c r="I156" s="232"/>
      <c r="J156" s="233">
        <f>ROUND(I156*H156,2)</f>
        <v>0</v>
      </c>
      <c r="K156" s="229" t="s">
        <v>179</v>
      </c>
      <c r="L156" s="45"/>
      <c r="M156" s="234" t="s">
        <v>1</v>
      </c>
      <c r="N156" s="235" t="s">
        <v>45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126</v>
      </c>
      <c r="AT156" s="238" t="s">
        <v>130</v>
      </c>
      <c r="AU156" s="238" t="s">
        <v>89</v>
      </c>
      <c r="AY156" s="18" t="s">
        <v>127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87</v>
      </c>
      <c r="BK156" s="239">
        <f>ROUND(I156*H156,2)</f>
        <v>0</v>
      </c>
      <c r="BL156" s="18" t="s">
        <v>126</v>
      </c>
      <c r="BM156" s="238" t="s">
        <v>222</v>
      </c>
    </row>
    <row r="157" s="2" customFormat="1">
      <c r="A157" s="39"/>
      <c r="B157" s="40"/>
      <c r="C157" s="41"/>
      <c r="D157" s="240" t="s">
        <v>135</v>
      </c>
      <c r="E157" s="41"/>
      <c r="F157" s="241" t="s">
        <v>223</v>
      </c>
      <c r="G157" s="41"/>
      <c r="H157" s="41"/>
      <c r="I157" s="242"/>
      <c r="J157" s="41"/>
      <c r="K157" s="41"/>
      <c r="L157" s="45"/>
      <c r="M157" s="243"/>
      <c r="N157" s="244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135</v>
      </c>
      <c r="AU157" s="18" t="s">
        <v>89</v>
      </c>
    </row>
    <row r="158" s="2" customFormat="1">
      <c r="A158" s="39"/>
      <c r="B158" s="40"/>
      <c r="C158" s="41"/>
      <c r="D158" s="249" t="s">
        <v>182</v>
      </c>
      <c r="E158" s="41"/>
      <c r="F158" s="250" t="s">
        <v>224</v>
      </c>
      <c r="G158" s="41"/>
      <c r="H158" s="41"/>
      <c r="I158" s="242"/>
      <c r="J158" s="41"/>
      <c r="K158" s="41"/>
      <c r="L158" s="45"/>
      <c r="M158" s="243"/>
      <c r="N158" s="244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182</v>
      </c>
      <c r="AU158" s="18" t="s">
        <v>89</v>
      </c>
    </row>
    <row r="159" s="13" customFormat="1">
      <c r="A159" s="13"/>
      <c r="B159" s="251"/>
      <c r="C159" s="252"/>
      <c r="D159" s="240" t="s">
        <v>189</v>
      </c>
      <c r="E159" s="252"/>
      <c r="F159" s="254" t="s">
        <v>225</v>
      </c>
      <c r="G159" s="252"/>
      <c r="H159" s="255">
        <v>395.30000000000001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1" t="s">
        <v>189</v>
      </c>
      <c r="AU159" s="261" t="s">
        <v>89</v>
      </c>
      <c r="AV159" s="13" t="s">
        <v>89</v>
      </c>
      <c r="AW159" s="13" t="s">
        <v>4</v>
      </c>
      <c r="AX159" s="13" t="s">
        <v>87</v>
      </c>
      <c r="AY159" s="261" t="s">
        <v>127</v>
      </c>
    </row>
    <row r="160" s="2" customFormat="1" ht="24.15" customHeight="1">
      <c r="A160" s="39"/>
      <c r="B160" s="40"/>
      <c r="C160" s="227" t="s">
        <v>226</v>
      </c>
      <c r="D160" s="227" t="s">
        <v>130</v>
      </c>
      <c r="E160" s="228" t="s">
        <v>227</v>
      </c>
      <c r="F160" s="229" t="s">
        <v>228</v>
      </c>
      <c r="G160" s="230" t="s">
        <v>215</v>
      </c>
      <c r="H160" s="231">
        <v>39.530000000000001</v>
      </c>
      <c r="I160" s="232"/>
      <c r="J160" s="233">
        <f>ROUND(I160*H160,2)</f>
        <v>0</v>
      </c>
      <c r="K160" s="229" t="s">
        <v>179</v>
      </c>
      <c r="L160" s="45"/>
      <c r="M160" s="234" t="s">
        <v>1</v>
      </c>
      <c r="N160" s="235" t="s">
        <v>45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126</v>
      </c>
      <c r="AT160" s="238" t="s">
        <v>130</v>
      </c>
      <c r="AU160" s="238" t="s">
        <v>89</v>
      </c>
      <c r="AY160" s="18" t="s">
        <v>127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87</v>
      </c>
      <c r="BK160" s="239">
        <f>ROUND(I160*H160,2)</f>
        <v>0</v>
      </c>
      <c r="BL160" s="18" t="s">
        <v>126</v>
      </c>
      <c r="BM160" s="238" t="s">
        <v>229</v>
      </c>
    </row>
    <row r="161" s="2" customFormat="1">
      <c r="A161" s="39"/>
      <c r="B161" s="40"/>
      <c r="C161" s="41"/>
      <c r="D161" s="240" t="s">
        <v>135</v>
      </c>
      <c r="E161" s="41"/>
      <c r="F161" s="241" t="s">
        <v>230</v>
      </c>
      <c r="G161" s="41"/>
      <c r="H161" s="41"/>
      <c r="I161" s="242"/>
      <c r="J161" s="41"/>
      <c r="K161" s="41"/>
      <c r="L161" s="45"/>
      <c r="M161" s="243"/>
      <c r="N161" s="244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135</v>
      </c>
      <c r="AU161" s="18" t="s">
        <v>89</v>
      </c>
    </row>
    <row r="162" s="2" customFormat="1">
      <c r="A162" s="39"/>
      <c r="B162" s="40"/>
      <c r="C162" s="41"/>
      <c r="D162" s="249" t="s">
        <v>182</v>
      </c>
      <c r="E162" s="41"/>
      <c r="F162" s="250" t="s">
        <v>231</v>
      </c>
      <c r="G162" s="41"/>
      <c r="H162" s="41"/>
      <c r="I162" s="242"/>
      <c r="J162" s="41"/>
      <c r="K162" s="41"/>
      <c r="L162" s="45"/>
      <c r="M162" s="243"/>
      <c r="N162" s="244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182</v>
      </c>
      <c r="AU162" s="18" t="s">
        <v>89</v>
      </c>
    </row>
    <row r="163" s="2" customFormat="1" ht="24.15" customHeight="1">
      <c r="A163" s="39"/>
      <c r="B163" s="40"/>
      <c r="C163" s="227" t="s">
        <v>196</v>
      </c>
      <c r="D163" s="227" t="s">
        <v>130</v>
      </c>
      <c r="E163" s="228" t="s">
        <v>232</v>
      </c>
      <c r="F163" s="229" t="s">
        <v>233</v>
      </c>
      <c r="G163" s="230" t="s">
        <v>215</v>
      </c>
      <c r="H163" s="231">
        <v>276.70999999999998</v>
      </c>
      <c r="I163" s="232"/>
      <c r="J163" s="233">
        <f>ROUND(I163*H163,2)</f>
        <v>0</v>
      </c>
      <c r="K163" s="229" t="s">
        <v>179</v>
      </c>
      <c r="L163" s="45"/>
      <c r="M163" s="234" t="s">
        <v>1</v>
      </c>
      <c r="N163" s="235" t="s">
        <v>45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126</v>
      </c>
      <c r="AT163" s="238" t="s">
        <v>130</v>
      </c>
      <c r="AU163" s="238" t="s">
        <v>89</v>
      </c>
      <c r="AY163" s="18" t="s">
        <v>127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87</v>
      </c>
      <c r="BK163" s="239">
        <f>ROUND(I163*H163,2)</f>
        <v>0</v>
      </c>
      <c r="BL163" s="18" t="s">
        <v>126</v>
      </c>
      <c r="BM163" s="238" t="s">
        <v>234</v>
      </c>
    </row>
    <row r="164" s="2" customFormat="1">
      <c r="A164" s="39"/>
      <c r="B164" s="40"/>
      <c r="C164" s="41"/>
      <c r="D164" s="240" t="s">
        <v>135</v>
      </c>
      <c r="E164" s="41"/>
      <c r="F164" s="241" t="s">
        <v>235</v>
      </c>
      <c r="G164" s="41"/>
      <c r="H164" s="41"/>
      <c r="I164" s="242"/>
      <c r="J164" s="41"/>
      <c r="K164" s="41"/>
      <c r="L164" s="45"/>
      <c r="M164" s="243"/>
      <c r="N164" s="244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135</v>
      </c>
      <c r="AU164" s="18" t="s">
        <v>89</v>
      </c>
    </row>
    <row r="165" s="2" customFormat="1">
      <c r="A165" s="39"/>
      <c r="B165" s="40"/>
      <c r="C165" s="41"/>
      <c r="D165" s="249" t="s">
        <v>182</v>
      </c>
      <c r="E165" s="41"/>
      <c r="F165" s="250" t="s">
        <v>236</v>
      </c>
      <c r="G165" s="41"/>
      <c r="H165" s="41"/>
      <c r="I165" s="242"/>
      <c r="J165" s="41"/>
      <c r="K165" s="41"/>
      <c r="L165" s="45"/>
      <c r="M165" s="243"/>
      <c r="N165" s="244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182</v>
      </c>
      <c r="AU165" s="18" t="s">
        <v>89</v>
      </c>
    </row>
    <row r="166" s="13" customFormat="1">
      <c r="A166" s="13"/>
      <c r="B166" s="251"/>
      <c r="C166" s="252"/>
      <c r="D166" s="240" t="s">
        <v>189</v>
      </c>
      <c r="E166" s="252"/>
      <c r="F166" s="254" t="s">
        <v>237</v>
      </c>
      <c r="G166" s="252"/>
      <c r="H166" s="255">
        <v>276.70999999999998</v>
      </c>
      <c r="I166" s="256"/>
      <c r="J166" s="252"/>
      <c r="K166" s="252"/>
      <c r="L166" s="257"/>
      <c r="M166" s="258"/>
      <c r="N166" s="259"/>
      <c r="O166" s="259"/>
      <c r="P166" s="259"/>
      <c r="Q166" s="259"/>
      <c r="R166" s="259"/>
      <c r="S166" s="259"/>
      <c r="T166" s="26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1" t="s">
        <v>189</v>
      </c>
      <c r="AU166" s="261" t="s">
        <v>89</v>
      </c>
      <c r="AV166" s="13" t="s">
        <v>89</v>
      </c>
      <c r="AW166" s="13" t="s">
        <v>4</v>
      </c>
      <c r="AX166" s="13" t="s">
        <v>87</v>
      </c>
      <c r="AY166" s="261" t="s">
        <v>127</v>
      </c>
    </row>
    <row r="167" s="2" customFormat="1" ht="33" customHeight="1">
      <c r="A167" s="39"/>
      <c r="B167" s="40"/>
      <c r="C167" s="227" t="s">
        <v>238</v>
      </c>
      <c r="D167" s="227" t="s">
        <v>130</v>
      </c>
      <c r="E167" s="228" t="s">
        <v>239</v>
      </c>
      <c r="F167" s="229" t="s">
        <v>240</v>
      </c>
      <c r="G167" s="230" t="s">
        <v>215</v>
      </c>
      <c r="H167" s="231">
        <v>21.600000000000001</v>
      </c>
      <c r="I167" s="232"/>
      <c r="J167" s="233">
        <f>ROUND(I167*H167,2)</f>
        <v>0</v>
      </c>
      <c r="K167" s="229" t="s">
        <v>179</v>
      </c>
      <c r="L167" s="45"/>
      <c r="M167" s="234" t="s">
        <v>1</v>
      </c>
      <c r="N167" s="235" t="s">
        <v>45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126</v>
      </c>
      <c r="AT167" s="238" t="s">
        <v>130</v>
      </c>
      <c r="AU167" s="238" t="s">
        <v>89</v>
      </c>
      <c r="AY167" s="18" t="s">
        <v>127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87</v>
      </c>
      <c r="BK167" s="239">
        <f>ROUND(I167*H167,2)</f>
        <v>0</v>
      </c>
      <c r="BL167" s="18" t="s">
        <v>126</v>
      </c>
      <c r="BM167" s="238" t="s">
        <v>241</v>
      </c>
    </row>
    <row r="168" s="2" customFormat="1">
      <c r="A168" s="39"/>
      <c r="B168" s="40"/>
      <c r="C168" s="41"/>
      <c r="D168" s="240" t="s">
        <v>135</v>
      </c>
      <c r="E168" s="41"/>
      <c r="F168" s="241" t="s">
        <v>242</v>
      </c>
      <c r="G168" s="41"/>
      <c r="H168" s="41"/>
      <c r="I168" s="242"/>
      <c r="J168" s="41"/>
      <c r="K168" s="41"/>
      <c r="L168" s="45"/>
      <c r="M168" s="243"/>
      <c r="N168" s="244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135</v>
      </c>
      <c r="AU168" s="18" t="s">
        <v>89</v>
      </c>
    </row>
    <row r="169" s="2" customFormat="1">
      <c r="A169" s="39"/>
      <c r="B169" s="40"/>
      <c r="C169" s="41"/>
      <c r="D169" s="249" t="s">
        <v>182</v>
      </c>
      <c r="E169" s="41"/>
      <c r="F169" s="250" t="s">
        <v>243</v>
      </c>
      <c r="G169" s="41"/>
      <c r="H169" s="41"/>
      <c r="I169" s="242"/>
      <c r="J169" s="41"/>
      <c r="K169" s="41"/>
      <c r="L169" s="45"/>
      <c r="M169" s="243"/>
      <c r="N169" s="244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182</v>
      </c>
      <c r="AU169" s="18" t="s">
        <v>89</v>
      </c>
    </row>
    <row r="170" s="2" customFormat="1" ht="33" customHeight="1">
      <c r="A170" s="39"/>
      <c r="B170" s="40"/>
      <c r="C170" s="227" t="s">
        <v>244</v>
      </c>
      <c r="D170" s="227" t="s">
        <v>130</v>
      </c>
      <c r="E170" s="228" t="s">
        <v>245</v>
      </c>
      <c r="F170" s="229" t="s">
        <v>246</v>
      </c>
      <c r="G170" s="230" t="s">
        <v>215</v>
      </c>
      <c r="H170" s="231">
        <v>17.597999999999999</v>
      </c>
      <c r="I170" s="232"/>
      <c r="J170" s="233">
        <f>ROUND(I170*H170,2)</f>
        <v>0</v>
      </c>
      <c r="K170" s="229" t="s">
        <v>179</v>
      </c>
      <c r="L170" s="45"/>
      <c r="M170" s="234" t="s">
        <v>1</v>
      </c>
      <c r="N170" s="235" t="s">
        <v>45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126</v>
      </c>
      <c r="AT170" s="238" t="s">
        <v>130</v>
      </c>
      <c r="AU170" s="238" t="s">
        <v>89</v>
      </c>
      <c r="AY170" s="18" t="s">
        <v>127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87</v>
      </c>
      <c r="BK170" s="239">
        <f>ROUND(I170*H170,2)</f>
        <v>0</v>
      </c>
      <c r="BL170" s="18" t="s">
        <v>126</v>
      </c>
      <c r="BM170" s="238" t="s">
        <v>247</v>
      </c>
    </row>
    <row r="171" s="2" customFormat="1">
      <c r="A171" s="39"/>
      <c r="B171" s="40"/>
      <c r="C171" s="41"/>
      <c r="D171" s="240" t="s">
        <v>135</v>
      </c>
      <c r="E171" s="41"/>
      <c r="F171" s="241" t="s">
        <v>248</v>
      </c>
      <c r="G171" s="41"/>
      <c r="H171" s="41"/>
      <c r="I171" s="242"/>
      <c r="J171" s="41"/>
      <c r="K171" s="41"/>
      <c r="L171" s="45"/>
      <c r="M171" s="243"/>
      <c r="N171" s="244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135</v>
      </c>
      <c r="AU171" s="18" t="s">
        <v>89</v>
      </c>
    </row>
    <row r="172" s="2" customFormat="1">
      <c r="A172" s="39"/>
      <c r="B172" s="40"/>
      <c r="C172" s="41"/>
      <c r="D172" s="249" t="s">
        <v>182</v>
      </c>
      <c r="E172" s="41"/>
      <c r="F172" s="250" t="s">
        <v>249</v>
      </c>
      <c r="G172" s="41"/>
      <c r="H172" s="41"/>
      <c r="I172" s="242"/>
      <c r="J172" s="41"/>
      <c r="K172" s="41"/>
      <c r="L172" s="45"/>
      <c r="M172" s="243"/>
      <c r="N172" s="244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182</v>
      </c>
      <c r="AU172" s="18" t="s">
        <v>89</v>
      </c>
    </row>
    <row r="173" s="13" customFormat="1">
      <c r="A173" s="13"/>
      <c r="B173" s="251"/>
      <c r="C173" s="252"/>
      <c r="D173" s="240" t="s">
        <v>189</v>
      </c>
      <c r="E173" s="253" t="s">
        <v>1</v>
      </c>
      <c r="F173" s="254" t="s">
        <v>250</v>
      </c>
      <c r="G173" s="252"/>
      <c r="H173" s="255">
        <v>17.597999999999999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1" t="s">
        <v>189</v>
      </c>
      <c r="AU173" s="261" t="s">
        <v>89</v>
      </c>
      <c r="AV173" s="13" t="s">
        <v>89</v>
      </c>
      <c r="AW173" s="13" t="s">
        <v>35</v>
      </c>
      <c r="AX173" s="13" t="s">
        <v>87</v>
      </c>
      <c r="AY173" s="261" t="s">
        <v>127</v>
      </c>
    </row>
    <row r="174" s="2" customFormat="1" ht="37.8" customHeight="1">
      <c r="A174" s="39"/>
      <c r="B174" s="40"/>
      <c r="C174" s="227" t="s">
        <v>8</v>
      </c>
      <c r="D174" s="227" t="s">
        <v>130</v>
      </c>
      <c r="E174" s="228" t="s">
        <v>251</v>
      </c>
      <c r="F174" s="229" t="s">
        <v>252</v>
      </c>
      <c r="G174" s="230" t="s">
        <v>215</v>
      </c>
      <c r="H174" s="231">
        <v>0.33200000000000002</v>
      </c>
      <c r="I174" s="232"/>
      <c r="J174" s="233">
        <f>ROUND(I174*H174,2)</f>
        <v>0</v>
      </c>
      <c r="K174" s="229" t="s">
        <v>179</v>
      </c>
      <c r="L174" s="45"/>
      <c r="M174" s="234" t="s">
        <v>1</v>
      </c>
      <c r="N174" s="235" t="s">
        <v>45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126</v>
      </c>
      <c r="AT174" s="238" t="s">
        <v>130</v>
      </c>
      <c r="AU174" s="238" t="s">
        <v>89</v>
      </c>
      <c r="AY174" s="18" t="s">
        <v>127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87</v>
      </c>
      <c r="BK174" s="239">
        <f>ROUND(I174*H174,2)</f>
        <v>0</v>
      </c>
      <c r="BL174" s="18" t="s">
        <v>126</v>
      </c>
      <c r="BM174" s="238" t="s">
        <v>253</v>
      </c>
    </row>
    <row r="175" s="2" customFormat="1">
      <c r="A175" s="39"/>
      <c r="B175" s="40"/>
      <c r="C175" s="41"/>
      <c r="D175" s="240" t="s">
        <v>135</v>
      </c>
      <c r="E175" s="41"/>
      <c r="F175" s="241" t="s">
        <v>254</v>
      </c>
      <c r="G175" s="41"/>
      <c r="H175" s="41"/>
      <c r="I175" s="242"/>
      <c r="J175" s="41"/>
      <c r="K175" s="41"/>
      <c r="L175" s="45"/>
      <c r="M175" s="243"/>
      <c r="N175" s="244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135</v>
      </c>
      <c r="AU175" s="18" t="s">
        <v>89</v>
      </c>
    </row>
    <row r="176" s="2" customFormat="1">
      <c r="A176" s="39"/>
      <c r="B176" s="40"/>
      <c r="C176" s="41"/>
      <c r="D176" s="249" t="s">
        <v>182</v>
      </c>
      <c r="E176" s="41"/>
      <c r="F176" s="250" t="s">
        <v>255</v>
      </c>
      <c r="G176" s="41"/>
      <c r="H176" s="41"/>
      <c r="I176" s="242"/>
      <c r="J176" s="41"/>
      <c r="K176" s="41"/>
      <c r="L176" s="45"/>
      <c r="M176" s="243"/>
      <c r="N176" s="244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182</v>
      </c>
      <c r="AU176" s="18" t="s">
        <v>89</v>
      </c>
    </row>
    <row r="177" s="13" customFormat="1">
      <c r="A177" s="13"/>
      <c r="B177" s="251"/>
      <c r="C177" s="252"/>
      <c r="D177" s="240" t="s">
        <v>189</v>
      </c>
      <c r="E177" s="253" t="s">
        <v>1</v>
      </c>
      <c r="F177" s="254" t="s">
        <v>256</v>
      </c>
      <c r="G177" s="252"/>
      <c r="H177" s="255">
        <v>0.33200000000000002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1" t="s">
        <v>189</v>
      </c>
      <c r="AU177" s="261" t="s">
        <v>89</v>
      </c>
      <c r="AV177" s="13" t="s">
        <v>89</v>
      </c>
      <c r="AW177" s="13" t="s">
        <v>35</v>
      </c>
      <c r="AX177" s="13" t="s">
        <v>87</v>
      </c>
      <c r="AY177" s="261" t="s">
        <v>127</v>
      </c>
    </row>
    <row r="178" s="12" customFormat="1" ht="22.8" customHeight="1">
      <c r="A178" s="12"/>
      <c r="B178" s="211"/>
      <c r="C178" s="212"/>
      <c r="D178" s="213" t="s">
        <v>79</v>
      </c>
      <c r="E178" s="225" t="s">
        <v>257</v>
      </c>
      <c r="F178" s="225" t="s">
        <v>258</v>
      </c>
      <c r="G178" s="212"/>
      <c r="H178" s="212"/>
      <c r="I178" s="215"/>
      <c r="J178" s="226">
        <f>BK178</f>
        <v>0</v>
      </c>
      <c r="K178" s="212"/>
      <c r="L178" s="217"/>
      <c r="M178" s="218"/>
      <c r="N178" s="219"/>
      <c r="O178" s="219"/>
      <c r="P178" s="220">
        <f>SUM(P179:P181)</f>
        <v>0</v>
      </c>
      <c r="Q178" s="219"/>
      <c r="R178" s="220">
        <f>SUM(R179:R181)</f>
        <v>0</v>
      </c>
      <c r="S178" s="219"/>
      <c r="T178" s="221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2" t="s">
        <v>87</v>
      </c>
      <c r="AT178" s="223" t="s">
        <v>79</v>
      </c>
      <c r="AU178" s="223" t="s">
        <v>87</v>
      </c>
      <c r="AY178" s="222" t="s">
        <v>127</v>
      </c>
      <c r="BK178" s="224">
        <f>SUM(BK179:BK181)</f>
        <v>0</v>
      </c>
    </row>
    <row r="179" s="2" customFormat="1" ht="21.75" customHeight="1">
      <c r="A179" s="39"/>
      <c r="B179" s="40"/>
      <c r="C179" s="227" t="s">
        <v>259</v>
      </c>
      <c r="D179" s="227" t="s">
        <v>130</v>
      </c>
      <c r="E179" s="228" t="s">
        <v>260</v>
      </c>
      <c r="F179" s="229" t="s">
        <v>261</v>
      </c>
      <c r="G179" s="230" t="s">
        <v>215</v>
      </c>
      <c r="H179" s="231">
        <v>1.542</v>
      </c>
      <c r="I179" s="232"/>
      <c r="J179" s="233">
        <f>ROUND(I179*H179,2)</f>
        <v>0</v>
      </c>
      <c r="K179" s="229" t="s">
        <v>179</v>
      </c>
      <c r="L179" s="45"/>
      <c r="M179" s="234" t="s">
        <v>1</v>
      </c>
      <c r="N179" s="235" t="s">
        <v>45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126</v>
      </c>
      <c r="AT179" s="238" t="s">
        <v>130</v>
      </c>
      <c r="AU179" s="238" t="s">
        <v>89</v>
      </c>
      <c r="AY179" s="18" t="s">
        <v>127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87</v>
      </c>
      <c r="BK179" s="239">
        <f>ROUND(I179*H179,2)</f>
        <v>0</v>
      </c>
      <c r="BL179" s="18" t="s">
        <v>126</v>
      </c>
      <c r="BM179" s="238" t="s">
        <v>262</v>
      </c>
    </row>
    <row r="180" s="2" customFormat="1">
      <c r="A180" s="39"/>
      <c r="B180" s="40"/>
      <c r="C180" s="41"/>
      <c r="D180" s="240" t="s">
        <v>135</v>
      </c>
      <c r="E180" s="41"/>
      <c r="F180" s="241" t="s">
        <v>263</v>
      </c>
      <c r="G180" s="41"/>
      <c r="H180" s="41"/>
      <c r="I180" s="242"/>
      <c r="J180" s="41"/>
      <c r="K180" s="41"/>
      <c r="L180" s="45"/>
      <c r="M180" s="243"/>
      <c r="N180" s="244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135</v>
      </c>
      <c r="AU180" s="18" t="s">
        <v>89</v>
      </c>
    </row>
    <row r="181" s="2" customFormat="1">
      <c r="A181" s="39"/>
      <c r="B181" s="40"/>
      <c r="C181" s="41"/>
      <c r="D181" s="249" t="s">
        <v>182</v>
      </c>
      <c r="E181" s="41"/>
      <c r="F181" s="250" t="s">
        <v>264</v>
      </c>
      <c r="G181" s="41"/>
      <c r="H181" s="41"/>
      <c r="I181" s="242"/>
      <c r="J181" s="41"/>
      <c r="K181" s="41"/>
      <c r="L181" s="45"/>
      <c r="M181" s="243"/>
      <c r="N181" s="244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182</v>
      </c>
      <c r="AU181" s="18" t="s">
        <v>89</v>
      </c>
    </row>
    <row r="182" s="12" customFormat="1" ht="25.92" customHeight="1">
      <c r="A182" s="12"/>
      <c r="B182" s="211"/>
      <c r="C182" s="212"/>
      <c r="D182" s="213" t="s">
        <v>79</v>
      </c>
      <c r="E182" s="214" t="s">
        <v>265</v>
      </c>
      <c r="F182" s="214" t="s">
        <v>266</v>
      </c>
      <c r="G182" s="212"/>
      <c r="H182" s="212"/>
      <c r="I182" s="215"/>
      <c r="J182" s="216">
        <f>BK182</f>
        <v>0</v>
      </c>
      <c r="K182" s="212"/>
      <c r="L182" s="217"/>
      <c r="M182" s="218"/>
      <c r="N182" s="219"/>
      <c r="O182" s="219"/>
      <c r="P182" s="220">
        <f>P183+P420</f>
        <v>0</v>
      </c>
      <c r="Q182" s="219"/>
      <c r="R182" s="220">
        <f>R183+R420</f>
        <v>3.4078249999999999</v>
      </c>
      <c r="S182" s="219"/>
      <c r="T182" s="221">
        <f>T183+T420</f>
        <v>10.90494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2" t="s">
        <v>89</v>
      </c>
      <c r="AT182" s="223" t="s">
        <v>79</v>
      </c>
      <c r="AU182" s="223" t="s">
        <v>80</v>
      </c>
      <c r="AY182" s="222" t="s">
        <v>127</v>
      </c>
      <c r="BK182" s="224">
        <f>BK183+BK420</f>
        <v>0</v>
      </c>
    </row>
    <row r="183" s="12" customFormat="1" ht="22.8" customHeight="1">
      <c r="A183" s="12"/>
      <c r="B183" s="211"/>
      <c r="C183" s="212"/>
      <c r="D183" s="213" t="s">
        <v>79</v>
      </c>
      <c r="E183" s="225" t="s">
        <v>267</v>
      </c>
      <c r="F183" s="225" t="s">
        <v>268</v>
      </c>
      <c r="G183" s="212"/>
      <c r="H183" s="212"/>
      <c r="I183" s="215"/>
      <c r="J183" s="226">
        <f>BK183</f>
        <v>0</v>
      </c>
      <c r="K183" s="212"/>
      <c r="L183" s="217"/>
      <c r="M183" s="218"/>
      <c r="N183" s="219"/>
      <c r="O183" s="219"/>
      <c r="P183" s="220">
        <f>SUM(P184:P419)</f>
        <v>0</v>
      </c>
      <c r="Q183" s="219"/>
      <c r="R183" s="220">
        <f>SUM(R184:R419)</f>
        <v>3.3975849999999999</v>
      </c>
      <c r="S183" s="219"/>
      <c r="T183" s="221">
        <f>SUM(T184:T419)</f>
        <v>10.90494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2" t="s">
        <v>89</v>
      </c>
      <c r="AT183" s="223" t="s">
        <v>79</v>
      </c>
      <c r="AU183" s="223" t="s">
        <v>87</v>
      </c>
      <c r="AY183" s="222" t="s">
        <v>127</v>
      </c>
      <c r="BK183" s="224">
        <f>SUM(BK184:BK419)</f>
        <v>0</v>
      </c>
    </row>
    <row r="184" s="2" customFormat="1" ht="16.5" customHeight="1">
      <c r="A184" s="39"/>
      <c r="B184" s="40"/>
      <c r="C184" s="227" t="s">
        <v>269</v>
      </c>
      <c r="D184" s="227" t="s">
        <v>130</v>
      </c>
      <c r="E184" s="228" t="s">
        <v>270</v>
      </c>
      <c r="F184" s="229" t="s">
        <v>271</v>
      </c>
      <c r="G184" s="230" t="s">
        <v>272</v>
      </c>
      <c r="H184" s="231">
        <v>240</v>
      </c>
      <c r="I184" s="232"/>
      <c r="J184" s="233">
        <f>ROUND(I184*H184,2)</f>
        <v>0</v>
      </c>
      <c r="K184" s="229" t="s">
        <v>179</v>
      </c>
      <c r="L184" s="45"/>
      <c r="M184" s="234" t="s">
        <v>1</v>
      </c>
      <c r="N184" s="235" t="s">
        <v>45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0.014919999999999999</v>
      </c>
      <c r="T184" s="237">
        <f>S184*H184</f>
        <v>3.5808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273</v>
      </c>
      <c r="AT184" s="238" t="s">
        <v>130</v>
      </c>
      <c r="AU184" s="238" t="s">
        <v>89</v>
      </c>
      <c r="AY184" s="18" t="s">
        <v>127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87</v>
      </c>
      <c r="BK184" s="239">
        <f>ROUND(I184*H184,2)</f>
        <v>0</v>
      </c>
      <c r="BL184" s="18" t="s">
        <v>273</v>
      </c>
      <c r="BM184" s="238" t="s">
        <v>274</v>
      </c>
    </row>
    <row r="185" s="2" customFormat="1">
      <c r="A185" s="39"/>
      <c r="B185" s="40"/>
      <c r="C185" s="41"/>
      <c r="D185" s="240" t="s">
        <v>135</v>
      </c>
      <c r="E185" s="41"/>
      <c r="F185" s="241" t="s">
        <v>275</v>
      </c>
      <c r="G185" s="41"/>
      <c r="H185" s="41"/>
      <c r="I185" s="242"/>
      <c r="J185" s="41"/>
      <c r="K185" s="41"/>
      <c r="L185" s="45"/>
      <c r="M185" s="243"/>
      <c r="N185" s="244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135</v>
      </c>
      <c r="AU185" s="18" t="s">
        <v>89</v>
      </c>
    </row>
    <row r="186" s="2" customFormat="1">
      <c r="A186" s="39"/>
      <c r="B186" s="40"/>
      <c r="C186" s="41"/>
      <c r="D186" s="249" t="s">
        <v>182</v>
      </c>
      <c r="E186" s="41"/>
      <c r="F186" s="250" t="s">
        <v>276</v>
      </c>
      <c r="G186" s="41"/>
      <c r="H186" s="41"/>
      <c r="I186" s="242"/>
      <c r="J186" s="41"/>
      <c r="K186" s="41"/>
      <c r="L186" s="45"/>
      <c r="M186" s="243"/>
      <c r="N186" s="244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182</v>
      </c>
      <c r="AU186" s="18" t="s">
        <v>89</v>
      </c>
    </row>
    <row r="187" s="13" customFormat="1">
      <c r="A187" s="13"/>
      <c r="B187" s="251"/>
      <c r="C187" s="252"/>
      <c r="D187" s="240" t="s">
        <v>189</v>
      </c>
      <c r="E187" s="253" t="s">
        <v>1</v>
      </c>
      <c r="F187" s="254" t="s">
        <v>277</v>
      </c>
      <c r="G187" s="252"/>
      <c r="H187" s="255">
        <v>41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1" t="s">
        <v>189</v>
      </c>
      <c r="AU187" s="261" t="s">
        <v>89</v>
      </c>
      <c r="AV187" s="13" t="s">
        <v>89</v>
      </c>
      <c r="AW187" s="13" t="s">
        <v>35</v>
      </c>
      <c r="AX187" s="13" t="s">
        <v>80</v>
      </c>
      <c r="AY187" s="261" t="s">
        <v>127</v>
      </c>
    </row>
    <row r="188" s="13" customFormat="1">
      <c r="A188" s="13"/>
      <c r="B188" s="251"/>
      <c r="C188" s="252"/>
      <c r="D188" s="240" t="s">
        <v>189</v>
      </c>
      <c r="E188" s="253" t="s">
        <v>1</v>
      </c>
      <c r="F188" s="254" t="s">
        <v>278</v>
      </c>
      <c r="G188" s="252"/>
      <c r="H188" s="255">
        <v>46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1" t="s">
        <v>189</v>
      </c>
      <c r="AU188" s="261" t="s">
        <v>89</v>
      </c>
      <c r="AV188" s="13" t="s">
        <v>89</v>
      </c>
      <c r="AW188" s="13" t="s">
        <v>35</v>
      </c>
      <c r="AX188" s="13" t="s">
        <v>80</v>
      </c>
      <c r="AY188" s="261" t="s">
        <v>127</v>
      </c>
    </row>
    <row r="189" s="13" customFormat="1">
      <c r="A189" s="13"/>
      <c r="B189" s="251"/>
      <c r="C189" s="252"/>
      <c r="D189" s="240" t="s">
        <v>189</v>
      </c>
      <c r="E189" s="253" t="s">
        <v>1</v>
      </c>
      <c r="F189" s="254" t="s">
        <v>279</v>
      </c>
      <c r="G189" s="252"/>
      <c r="H189" s="255">
        <v>77.5</v>
      </c>
      <c r="I189" s="256"/>
      <c r="J189" s="252"/>
      <c r="K189" s="252"/>
      <c r="L189" s="257"/>
      <c r="M189" s="258"/>
      <c r="N189" s="259"/>
      <c r="O189" s="259"/>
      <c r="P189" s="259"/>
      <c r="Q189" s="259"/>
      <c r="R189" s="259"/>
      <c r="S189" s="259"/>
      <c r="T189" s="26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1" t="s">
        <v>189</v>
      </c>
      <c r="AU189" s="261" t="s">
        <v>89</v>
      </c>
      <c r="AV189" s="13" t="s">
        <v>89</v>
      </c>
      <c r="AW189" s="13" t="s">
        <v>35</v>
      </c>
      <c r="AX189" s="13" t="s">
        <v>80</v>
      </c>
      <c r="AY189" s="261" t="s">
        <v>127</v>
      </c>
    </row>
    <row r="190" s="13" customFormat="1">
      <c r="A190" s="13"/>
      <c r="B190" s="251"/>
      <c r="C190" s="252"/>
      <c r="D190" s="240" t="s">
        <v>189</v>
      </c>
      <c r="E190" s="253" t="s">
        <v>1</v>
      </c>
      <c r="F190" s="254" t="s">
        <v>280</v>
      </c>
      <c r="G190" s="252"/>
      <c r="H190" s="255">
        <v>31.5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1" t="s">
        <v>189</v>
      </c>
      <c r="AU190" s="261" t="s">
        <v>89</v>
      </c>
      <c r="AV190" s="13" t="s">
        <v>89</v>
      </c>
      <c r="AW190" s="13" t="s">
        <v>35</v>
      </c>
      <c r="AX190" s="13" t="s">
        <v>80</v>
      </c>
      <c r="AY190" s="261" t="s">
        <v>127</v>
      </c>
    </row>
    <row r="191" s="13" customFormat="1">
      <c r="A191" s="13"/>
      <c r="B191" s="251"/>
      <c r="C191" s="252"/>
      <c r="D191" s="240" t="s">
        <v>189</v>
      </c>
      <c r="E191" s="253" t="s">
        <v>1</v>
      </c>
      <c r="F191" s="254" t="s">
        <v>281</v>
      </c>
      <c r="G191" s="252"/>
      <c r="H191" s="255">
        <v>44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1" t="s">
        <v>189</v>
      </c>
      <c r="AU191" s="261" t="s">
        <v>89</v>
      </c>
      <c r="AV191" s="13" t="s">
        <v>89</v>
      </c>
      <c r="AW191" s="13" t="s">
        <v>35</v>
      </c>
      <c r="AX191" s="13" t="s">
        <v>80</v>
      </c>
      <c r="AY191" s="261" t="s">
        <v>127</v>
      </c>
    </row>
    <row r="192" s="14" customFormat="1">
      <c r="A192" s="14"/>
      <c r="B192" s="262"/>
      <c r="C192" s="263"/>
      <c r="D192" s="240" t="s">
        <v>189</v>
      </c>
      <c r="E192" s="264" t="s">
        <v>1</v>
      </c>
      <c r="F192" s="265" t="s">
        <v>282</v>
      </c>
      <c r="G192" s="263"/>
      <c r="H192" s="266">
        <v>240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2" t="s">
        <v>189</v>
      </c>
      <c r="AU192" s="272" t="s">
        <v>89</v>
      </c>
      <c r="AV192" s="14" t="s">
        <v>126</v>
      </c>
      <c r="AW192" s="14" t="s">
        <v>35</v>
      </c>
      <c r="AX192" s="14" t="s">
        <v>87</v>
      </c>
      <c r="AY192" s="272" t="s">
        <v>127</v>
      </c>
    </row>
    <row r="193" s="2" customFormat="1" ht="16.5" customHeight="1">
      <c r="A193" s="39"/>
      <c r="B193" s="40"/>
      <c r="C193" s="227" t="s">
        <v>283</v>
      </c>
      <c r="D193" s="227" t="s">
        <v>130</v>
      </c>
      <c r="E193" s="228" t="s">
        <v>284</v>
      </c>
      <c r="F193" s="229" t="s">
        <v>285</v>
      </c>
      <c r="G193" s="230" t="s">
        <v>272</v>
      </c>
      <c r="H193" s="231">
        <v>228</v>
      </c>
      <c r="I193" s="232"/>
      <c r="J193" s="233">
        <f>ROUND(I193*H193,2)</f>
        <v>0</v>
      </c>
      <c r="K193" s="229" t="s">
        <v>179</v>
      </c>
      <c r="L193" s="45"/>
      <c r="M193" s="234" t="s">
        <v>1</v>
      </c>
      <c r="N193" s="235" t="s">
        <v>45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0.03065</v>
      </c>
      <c r="T193" s="237">
        <f>S193*H193</f>
        <v>6.9882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273</v>
      </c>
      <c r="AT193" s="238" t="s">
        <v>130</v>
      </c>
      <c r="AU193" s="238" t="s">
        <v>89</v>
      </c>
      <c r="AY193" s="18" t="s">
        <v>127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87</v>
      </c>
      <c r="BK193" s="239">
        <f>ROUND(I193*H193,2)</f>
        <v>0</v>
      </c>
      <c r="BL193" s="18" t="s">
        <v>273</v>
      </c>
      <c r="BM193" s="238" t="s">
        <v>286</v>
      </c>
    </row>
    <row r="194" s="2" customFormat="1">
      <c r="A194" s="39"/>
      <c r="B194" s="40"/>
      <c r="C194" s="41"/>
      <c r="D194" s="240" t="s">
        <v>135</v>
      </c>
      <c r="E194" s="41"/>
      <c r="F194" s="241" t="s">
        <v>287</v>
      </c>
      <c r="G194" s="41"/>
      <c r="H194" s="41"/>
      <c r="I194" s="242"/>
      <c r="J194" s="41"/>
      <c r="K194" s="41"/>
      <c r="L194" s="45"/>
      <c r="M194" s="243"/>
      <c r="N194" s="244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135</v>
      </c>
      <c r="AU194" s="18" t="s">
        <v>89</v>
      </c>
    </row>
    <row r="195" s="2" customFormat="1">
      <c r="A195" s="39"/>
      <c r="B195" s="40"/>
      <c r="C195" s="41"/>
      <c r="D195" s="249" t="s">
        <v>182</v>
      </c>
      <c r="E195" s="41"/>
      <c r="F195" s="250" t="s">
        <v>288</v>
      </c>
      <c r="G195" s="41"/>
      <c r="H195" s="41"/>
      <c r="I195" s="242"/>
      <c r="J195" s="41"/>
      <c r="K195" s="41"/>
      <c r="L195" s="45"/>
      <c r="M195" s="243"/>
      <c r="N195" s="244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182</v>
      </c>
      <c r="AU195" s="18" t="s">
        <v>89</v>
      </c>
    </row>
    <row r="196" s="13" customFormat="1">
      <c r="A196" s="13"/>
      <c r="B196" s="251"/>
      <c r="C196" s="252"/>
      <c r="D196" s="240" t="s">
        <v>189</v>
      </c>
      <c r="E196" s="253" t="s">
        <v>1</v>
      </c>
      <c r="F196" s="254" t="s">
        <v>289</v>
      </c>
      <c r="G196" s="252"/>
      <c r="H196" s="255">
        <v>28</v>
      </c>
      <c r="I196" s="256"/>
      <c r="J196" s="252"/>
      <c r="K196" s="252"/>
      <c r="L196" s="257"/>
      <c r="M196" s="258"/>
      <c r="N196" s="259"/>
      <c r="O196" s="259"/>
      <c r="P196" s="259"/>
      <c r="Q196" s="259"/>
      <c r="R196" s="259"/>
      <c r="S196" s="259"/>
      <c r="T196" s="26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1" t="s">
        <v>189</v>
      </c>
      <c r="AU196" s="261" t="s">
        <v>89</v>
      </c>
      <c r="AV196" s="13" t="s">
        <v>89</v>
      </c>
      <c r="AW196" s="13" t="s">
        <v>35</v>
      </c>
      <c r="AX196" s="13" t="s">
        <v>80</v>
      </c>
      <c r="AY196" s="261" t="s">
        <v>127</v>
      </c>
    </row>
    <row r="197" s="13" customFormat="1">
      <c r="A197" s="13"/>
      <c r="B197" s="251"/>
      <c r="C197" s="252"/>
      <c r="D197" s="240" t="s">
        <v>189</v>
      </c>
      <c r="E197" s="253" t="s">
        <v>1</v>
      </c>
      <c r="F197" s="254" t="s">
        <v>290</v>
      </c>
      <c r="G197" s="252"/>
      <c r="H197" s="255">
        <v>37.5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1" t="s">
        <v>189</v>
      </c>
      <c r="AU197" s="261" t="s">
        <v>89</v>
      </c>
      <c r="AV197" s="13" t="s">
        <v>89</v>
      </c>
      <c r="AW197" s="13" t="s">
        <v>35</v>
      </c>
      <c r="AX197" s="13" t="s">
        <v>80</v>
      </c>
      <c r="AY197" s="261" t="s">
        <v>127</v>
      </c>
    </row>
    <row r="198" s="13" customFormat="1">
      <c r="A198" s="13"/>
      <c r="B198" s="251"/>
      <c r="C198" s="252"/>
      <c r="D198" s="240" t="s">
        <v>189</v>
      </c>
      <c r="E198" s="253" t="s">
        <v>1</v>
      </c>
      <c r="F198" s="254" t="s">
        <v>291</v>
      </c>
      <c r="G198" s="252"/>
      <c r="H198" s="255">
        <v>90.5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1" t="s">
        <v>189</v>
      </c>
      <c r="AU198" s="261" t="s">
        <v>89</v>
      </c>
      <c r="AV198" s="13" t="s">
        <v>89</v>
      </c>
      <c r="AW198" s="13" t="s">
        <v>35</v>
      </c>
      <c r="AX198" s="13" t="s">
        <v>80</v>
      </c>
      <c r="AY198" s="261" t="s">
        <v>127</v>
      </c>
    </row>
    <row r="199" s="13" customFormat="1">
      <c r="A199" s="13"/>
      <c r="B199" s="251"/>
      <c r="C199" s="252"/>
      <c r="D199" s="240" t="s">
        <v>189</v>
      </c>
      <c r="E199" s="253" t="s">
        <v>1</v>
      </c>
      <c r="F199" s="254" t="s">
        <v>292</v>
      </c>
      <c r="G199" s="252"/>
      <c r="H199" s="255">
        <v>31</v>
      </c>
      <c r="I199" s="256"/>
      <c r="J199" s="252"/>
      <c r="K199" s="252"/>
      <c r="L199" s="257"/>
      <c r="M199" s="258"/>
      <c r="N199" s="259"/>
      <c r="O199" s="259"/>
      <c r="P199" s="259"/>
      <c r="Q199" s="259"/>
      <c r="R199" s="259"/>
      <c r="S199" s="259"/>
      <c r="T199" s="26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1" t="s">
        <v>189</v>
      </c>
      <c r="AU199" s="261" t="s">
        <v>89</v>
      </c>
      <c r="AV199" s="13" t="s">
        <v>89</v>
      </c>
      <c r="AW199" s="13" t="s">
        <v>35</v>
      </c>
      <c r="AX199" s="13" t="s">
        <v>80</v>
      </c>
      <c r="AY199" s="261" t="s">
        <v>127</v>
      </c>
    </row>
    <row r="200" s="13" customFormat="1">
      <c r="A200" s="13"/>
      <c r="B200" s="251"/>
      <c r="C200" s="252"/>
      <c r="D200" s="240" t="s">
        <v>189</v>
      </c>
      <c r="E200" s="253" t="s">
        <v>1</v>
      </c>
      <c r="F200" s="254" t="s">
        <v>293</v>
      </c>
      <c r="G200" s="252"/>
      <c r="H200" s="255">
        <v>41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1" t="s">
        <v>189</v>
      </c>
      <c r="AU200" s="261" t="s">
        <v>89</v>
      </c>
      <c r="AV200" s="13" t="s">
        <v>89</v>
      </c>
      <c r="AW200" s="13" t="s">
        <v>35</v>
      </c>
      <c r="AX200" s="13" t="s">
        <v>80</v>
      </c>
      <c r="AY200" s="261" t="s">
        <v>127</v>
      </c>
    </row>
    <row r="201" s="14" customFormat="1">
      <c r="A201" s="14"/>
      <c r="B201" s="262"/>
      <c r="C201" s="263"/>
      <c r="D201" s="240" t="s">
        <v>189</v>
      </c>
      <c r="E201" s="264" t="s">
        <v>1</v>
      </c>
      <c r="F201" s="265" t="s">
        <v>282</v>
      </c>
      <c r="G201" s="263"/>
      <c r="H201" s="266">
        <v>228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2" t="s">
        <v>189</v>
      </c>
      <c r="AU201" s="272" t="s">
        <v>89</v>
      </c>
      <c r="AV201" s="14" t="s">
        <v>126</v>
      </c>
      <c r="AW201" s="14" t="s">
        <v>35</v>
      </c>
      <c r="AX201" s="14" t="s">
        <v>87</v>
      </c>
      <c r="AY201" s="272" t="s">
        <v>127</v>
      </c>
    </row>
    <row r="202" s="2" customFormat="1" ht="16.5" customHeight="1">
      <c r="A202" s="39"/>
      <c r="B202" s="40"/>
      <c r="C202" s="227" t="s">
        <v>273</v>
      </c>
      <c r="D202" s="227" t="s">
        <v>130</v>
      </c>
      <c r="E202" s="228" t="s">
        <v>294</v>
      </c>
      <c r="F202" s="229" t="s">
        <v>295</v>
      </c>
      <c r="G202" s="230" t="s">
        <v>296</v>
      </c>
      <c r="H202" s="231">
        <v>19</v>
      </c>
      <c r="I202" s="232"/>
      <c r="J202" s="233">
        <f>ROUND(I202*H202,2)</f>
        <v>0</v>
      </c>
      <c r="K202" s="229" t="s">
        <v>179</v>
      </c>
      <c r="L202" s="45"/>
      <c r="M202" s="234" t="s">
        <v>1</v>
      </c>
      <c r="N202" s="235" t="s">
        <v>45</v>
      </c>
      <c r="O202" s="92"/>
      <c r="P202" s="236">
        <f>O202*H202</f>
        <v>0</v>
      </c>
      <c r="Q202" s="236">
        <v>0.0012700000000000001</v>
      </c>
      <c r="R202" s="236">
        <f>Q202*H202</f>
        <v>0.024130000000000002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273</v>
      </c>
      <c r="AT202" s="238" t="s">
        <v>130</v>
      </c>
      <c r="AU202" s="238" t="s">
        <v>89</v>
      </c>
      <c r="AY202" s="18" t="s">
        <v>127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87</v>
      </c>
      <c r="BK202" s="239">
        <f>ROUND(I202*H202,2)</f>
        <v>0</v>
      </c>
      <c r="BL202" s="18" t="s">
        <v>273</v>
      </c>
      <c r="BM202" s="238" t="s">
        <v>297</v>
      </c>
    </row>
    <row r="203" s="2" customFormat="1">
      <c r="A203" s="39"/>
      <c r="B203" s="40"/>
      <c r="C203" s="41"/>
      <c r="D203" s="240" t="s">
        <v>135</v>
      </c>
      <c r="E203" s="41"/>
      <c r="F203" s="241" t="s">
        <v>298</v>
      </c>
      <c r="G203" s="41"/>
      <c r="H203" s="41"/>
      <c r="I203" s="242"/>
      <c r="J203" s="41"/>
      <c r="K203" s="41"/>
      <c r="L203" s="45"/>
      <c r="M203" s="243"/>
      <c r="N203" s="244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135</v>
      </c>
      <c r="AU203" s="18" t="s">
        <v>89</v>
      </c>
    </row>
    <row r="204" s="2" customFormat="1">
      <c r="A204" s="39"/>
      <c r="B204" s="40"/>
      <c r="C204" s="41"/>
      <c r="D204" s="249" t="s">
        <v>182</v>
      </c>
      <c r="E204" s="41"/>
      <c r="F204" s="250" t="s">
        <v>299</v>
      </c>
      <c r="G204" s="41"/>
      <c r="H204" s="41"/>
      <c r="I204" s="242"/>
      <c r="J204" s="41"/>
      <c r="K204" s="41"/>
      <c r="L204" s="45"/>
      <c r="M204" s="243"/>
      <c r="N204" s="244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182</v>
      </c>
      <c r="AU204" s="18" t="s">
        <v>89</v>
      </c>
    </row>
    <row r="205" s="2" customFormat="1" ht="16.5" customHeight="1">
      <c r="A205" s="39"/>
      <c r="B205" s="40"/>
      <c r="C205" s="227" t="s">
        <v>300</v>
      </c>
      <c r="D205" s="227" t="s">
        <v>130</v>
      </c>
      <c r="E205" s="228" t="s">
        <v>301</v>
      </c>
      <c r="F205" s="229" t="s">
        <v>302</v>
      </c>
      <c r="G205" s="230" t="s">
        <v>296</v>
      </c>
      <c r="H205" s="231">
        <v>20</v>
      </c>
      <c r="I205" s="232"/>
      <c r="J205" s="233">
        <f>ROUND(I205*H205,2)</f>
        <v>0</v>
      </c>
      <c r="K205" s="229" t="s">
        <v>179</v>
      </c>
      <c r="L205" s="45"/>
      <c r="M205" s="234" t="s">
        <v>1</v>
      </c>
      <c r="N205" s="235" t="s">
        <v>45</v>
      </c>
      <c r="O205" s="92"/>
      <c r="P205" s="236">
        <f>O205*H205</f>
        <v>0</v>
      </c>
      <c r="Q205" s="236">
        <v>0.00157</v>
      </c>
      <c r="R205" s="236">
        <f>Q205*H205</f>
        <v>0.031399999999999997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273</v>
      </c>
      <c r="AT205" s="238" t="s">
        <v>130</v>
      </c>
      <c r="AU205" s="238" t="s">
        <v>89</v>
      </c>
      <c r="AY205" s="18" t="s">
        <v>127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87</v>
      </c>
      <c r="BK205" s="239">
        <f>ROUND(I205*H205,2)</f>
        <v>0</v>
      </c>
      <c r="BL205" s="18" t="s">
        <v>273</v>
      </c>
      <c r="BM205" s="238" t="s">
        <v>303</v>
      </c>
    </row>
    <row r="206" s="2" customFormat="1">
      <c r="A206" s="39"/>
      <c r="B206" s="40"/>
      <c r="C206" s="41"/>
      <c r="D206" s="240" t="s">
        <v>135</v>
      </c>
      <c r="E206" s="41"/>
      <c r="F206" s="241" t="s">
        <v>304</v>
      </c>
      <c r="G206" s="41"/>
      <c r="H206" s="41"/>
      <c r="I206" s="242"/>
      <c r="J206" s="41"/>
      <c r="K206" s="41"/>
      <c r="L206" s="45"/>
      <c r="M206" s="243"/>
      <c r="N206" s="244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135</v>
      </c>
      <c r="AU206" s="18" t="s">
        <v>89</v>
      </c>
    </row>
    <row r="207" s="2" customFormat="1">
      <c r="A207" s="39"/>
      <c r="B207" s="40"/>
      <c r="C207" s="41"/>
      <c r="D207" s="249" t="s">
        <v>182</v>
      </c>
      <c r="E207" s="41"/>
      <c r="F207" s="250" t="s">
        <v>305</v>
      </c>
      <c r="G207" s="41"/>
      <c r="H207" s="41"/>
      <c r="I207" s="242"/>
      <c r="J207" s="41"/>
      <c r="K207" s="41"/>
      <c r="L207" s="45"/>
      <c r="M207" s="243"/>
      <c r="N207" s="244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182</v>
      </c>
      <c r="AU207" s="18" t="s">
        <v>89</v>
      </c>
    </row>
    <row r="208" s="2" customFormat="1" ht="16.5" customHeight="1">
      <c r="A208" s="39"/>
      <c r="B208" s="40"/>
      <c r="C208" s="227" t="s">
        <v>306</v>
      </c>
      <c r="D208" s="227" t="s">
        <v>130</v>
      </c>
      <c r="E208" s="228" t="s">
        <v>307</v>
      </c>
      <c r="F208" s="229" t="s">
        <v>308</v>
      </c>
      <c r="G208" s="230" t="s">
        <v>296</v>
      </c>
      <c r="H208" s="231">
        <v>44</v>
      </c>
      <c r="I208" s="232"/>
      <c r="J208" s="233">
        <f>ROUND(I208*H208,2)</f>
        <v>0</v>
      </c>
      <c r="K208" s="229" t="s">
        <v>179</v>
      </c>
      <c r="L208" s="45"/>
      <c r="M208" s="234" t="s">
        <v>1</v>
      </c>
      <c r="N208" s="235" t="s">
        <v>45</v>
      </c>
      <c r="O208" s="92"/>
      <c r="P208" s="236">
        <f>O208*H208</f>
        <v>0</v>
      </c>
      <c r="Q208" s="236">
        <v>0.0020200000000000001</v>
      </c>
      <c r="R208" s="236">
        <f>Q208*H208</f>
        <v>0.088880000000000001</v>
      </c>
      <c r="S208" s="236">
        <v>0</v>
      </c>
      <c r="T208" s="23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273</v>
      </c>
      <c r="AT208" s="238" t="s">
        <v>130</v>
      </c>
      <c r="AU208" s="238" t="s">
        <v>89</v>
      </c>
      <c r="AY208" s="18" t="s">
        <v>127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87</v>
      </c>
      <c r="BK208" s="239">
        <f>ROUND(I208*H208,2)</f>
        <v>0</v>
      </c>
      <c r="BL208" s="18" t="s">
        <v>273</v>
      </c>
      <c r="BM208" s="238" t="s">
        <v>309</v>
      </c>
    </row>
    <row r="209" s="2" customFormat="1">
      <c r="A209" s="39"/>
      <c r="B209" s="40"/>
      <c r="C209" s="41"/>
      <c r="D209" s="240" t="s">
        <v>135</v>
      </c>
      <c r="E209" s="41"/>
      <c r="F209" s="241" t="s">
        <v>310</v>
      </c>
      <c r="G209" s="41"/>
      <c r="H209" s="41"/>
      <c r="I209" s="242"/>
      <c r="J209" s="41"/>
      <c r="K209" s="41"/>
      <c r="L209" s="45"/>
      <c r="M209" s="243"/>
      <c r="N209" s="244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135</v>
      </c>
      <c r="AU209" s="18" t="s">
        <v>89</v>
      </c>
    </row>
    <row r="210" s="2" customFormat="1">
      <c r="A210" s="39"/>
      <c r="B210" s="40"/>
      <c r="C210" s="41"/>
      <c r="D210" s="249" t="s">
        <v>182</v>
      </c>
      <c r="E210" s="41"/>
      <c r="F210" s="250" t="s">
        <v>311</v>
      </c>
      <c r="G210" s="41"/>
      <c r="H210" s="41"/>
      <c r="I210" s="242"/>
      <c r="J210" s="41"/>
      <c r="K210" s="41"/>
      <c r="L210" s="45"/>
      <c r="M210" s="243"/>
      <c r="N210" s="244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182</v>
      </c>
      <c r="AU210" s="18" t="s">
        <v>89</v>
      </c>
    </row>
    <row r="211" s="2" customFormat="1" ht="16.5" customHeight="1">
      <c r="A211" s="39"/>
      <c r="B211" s="40"/>
      <c r="C211" s="227" t="s">
        <v>312</v>
      </c>
      <c r="D211" s="227" t="s">
        <v>130</v>
      </c>
      <c r="E211" s="228" t="s">
        <v>313</v>
      </c>
      <c r="F211" s="229" t="s">
        <v>314</v>
      </c>
      <c r="G211" s="230" t="s">
        <v>296</v>
      </c>
      <c r="H211" s="231">
        <v>7</v>
      </c>
      <c r="I211" s="232"/>
      <c r="J211" s="233">
        <f>ROUND(I211*H211,2)</f>
        <v>0</v>
      </c>
      <c r="K211" s="229" t="s">
        <v>179</v>
      </c>
      <c r="L211" s="45"/>
      <c r="M211" s="234" t="s">
        <v>1</v>
      </c>
      <c r="N211" s="235" t="s">
        <v>45</v>
      </c>
      <c r="O211" s="92"/>
      <c r="P211" s="236">
        <f>O211*H211</f>
        <v>0</v>
      </c>
      <c r="Q211" s="236">
        <v>0.0022599999999999999</v>
      </c>
      <c r="R211" s="236">
        <f>Q211*H211</f>
        <v>0.015820000000000001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273</v>
      </c>
      <c r="AT211" s="238" t="s">
        <v>130</v>
      </c>
      <c r="AU211" s="238" t="s">
        <v>89</v>
      </c>
      <c r="AY211" s="18" t="s">
        <v>127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87</v>
      </c>
      <c r="BK211" s="239">
        <f>ROUND(I211*H211,2)</f>
        <v>0</v>
      </c>
      <c r="BL211" s="18" t="s">
        <v>273</v>
      </c>
      <c r="BM211" s="238" t="s">
        <v>315</v>
      </c>
    </row>
    <row r="212" s="2" customFormat="1">
      <c r="A212" s="39"/>
      <c r="B212" s="40"/>
      <c r="C212" s="41"/>
      <c r="D212" s="240" t="s">
        <v>135</v>
      </c>
      <c r="E212" s="41"/>
      <c r="F212" s="241" t="s">
        <v>316</v>
      </c>
      <c r="G212" s="41"/>
      <c r="H212" s="41"/>
      <c r="I212" s="242"/>
      <c r="J212" s="41"/>
      <c r="K212" s="41"/>
      <c r="L212" s="45"/>
      <c r="M212" s="243"/>
      <c r="N212" s="244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135</v>
      </c>
      <c r="AU212" s="18" t="s">
        <v>89</v>
      </c>
    </row>
    <row r="213" s="2" customFormat="1">
      <c r="A213" s="39"/>
      <c r="B213" s="40"/>
      <c r="C213" s="41"/>
      <c r="D213" s="249" t="s">
        <v>182</v>
      </c>
      <c r="E213" s="41"/>
      <c r="F213" s="250" t="s">
        <v>317</v>
      </c>
      <c r="G213" s="41"/>
      <c r="H213" s="41"/>
      <c r="I213" s="242"/>
      <c r="J213" s="41"/>
      <c r="K213" s="41"/>
      <c r="L213" s="45"/>
      <c r="M213" s="243"/>
      <c r="N213" s="244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182</v>
      </c>
      <c r="AU213" s="18" t="s">
        <v>89</v>
      </c>
    </row>
    <row r="214" s="2" customFormat="1" ht="16.5" customHeight="1">
      <c r="A214" s="39"/>
      <c r="B214" s="40"/>
      <c r="C214" s="227" t="s">
        <v>318</v>
      </c>
      <c r="D214" s="227" t="s">
        <v>130</v>
      </c>
      <c r="E214" s="228" t="s">
        <v>319</v>
      </c>
      <c r="F214" s="229" t="s">
        <v>320</v>
      </c>
      <c r="G214" s="230" t="s">
        <v>296</v>
      </c>
      <c r="H214" s="231">
        <v>5</v>
      </c>
      <c r="I214" s="232"/>
      <c r="J214" s="233">
        <f>ROUND(I214*H214,2)</f>
        <v>0</v>
      </c>
      <c r="K214" s="229" t="s">
        <v>179</v>
      </c>
      <c r="L214" s="45"/>
      <c r="M214" s="234" t="s">
        <v>1</v>
      </c>
      <c r="N214" s="235" t="s">
        <v>45</v>
      </c>
      <c r="O214" s="92"/>
      <c r="P214" s="236">
        <f>O214*H214</f>
        <v>0</v>
      </c>
      <c r="Q214" s="236">
        <v>0.00248</v>
      </c>
      <c r="R214" s="236">
        <f>Q214*H214</f>
        <v>0.0124</v>
      </c>
      <c r="S214" s="236">
        <v>0</v>
      </c>
      <c r="T214" s="23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8" t="s">
        <v>273</v>
      </c>
      <c r="AT214" s="238" t="s">
        <v>130</v>
      </c>
      <c r="AU214" s="238" t="s">
        <v>89</v>
      </c>
      <c r="AY214" s="18" t="s">
        <v>127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8" t="s">
        <v>87</v>
      </c>
      <c r="BK214" s="239">
        <f>ROUND(I214*H214,2)</f>
        <v>0</v>
      </c>
      <c r="BL214" s="18" t="s">
        <v>273</v>
      </c>
      <c r="BM214" s="238" t="s">
        <v>321</v>
      </c>
    </row>
    <row r="215" s="2" customFormat="1">
      <c r="A215" s="39"/>
      <c r="B215" s="40"/>
      <c r="C215" s="41"/>
      <c r="D215" s="240" t="s">
        <v>135</v>
      </c>
      <c r="E215" s="41"/>
      <c r="F215" s="241" t="s">
        <v>322</v>
      </c>
      <c r="G215" s="41"/>
      <c r="H215" s="41"/>
      <c r="I215" s="242"/>
      <c r="J215" s="41"/>
      <c r="K215" s="41"/>
      <c r="L215" s="45"/>
      <c r="M215" s="243"/>
      <c r="N215" s="244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135</v>
      </c>
      <c r="AU215" s="18" t="s">
        <v>89</v>
      </c>
    </row>
    <row r="216" s="2" customFormat="1">
      <c r="A216" s="39"/>
      <c r="B216" s="40"/>
      <c r="C216" s="41"/>
      <c r="D216" s="249" t="s">
        <v>182</v>
      </c>
      <c r="E216" s="41"/>
      <c r="F216" s="250" t="s">
        <v>323</v>
      </c>
      <c r="G216" s="41"/>
      <c r="H216" s="41"/>
      <c r="I216" s="242"/>
      <c r="J216" s="41"/>
      <c r="K216" s="41"/>
      <c r="L216" s="45"/>
      <c r="M216" s="243"/>
      <c r="N216" s="244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182</v>
      </c>
      <c r="AU216" s="18" t="s">
        <v>89</v>
      </c>
    </row>
    <row r="217" s="2" customFormat="1" ht="16.5" customHeight="1">
      <c r="A217" s="39"/>
      <c r="B217" s="40"/>
      <c r="C217" s="227" t="s">
        <v>7</v>
      </c>
      <c r="D217" s="227" t="s">
        <v>130</v>
      </c>
      <c r="E217" s="228" t="s">
        <v>324</v>
      </c>
      <c r="F217" s="229" t="s">
        <v>325</v>
      </c>
      <c r="G217" s="230" t="s">
        <v>296</v>
      </c>
      <c r="H217" s="231">
        <v>4</v>
      </c>
      <c r="I217" s="232"/>
      <c r="J217" s="233">
        <f>ROUND(I217*H217,2)</f>
        <v>0</v>
      </c>
      <c r="K217" s="229" t="s">
        <v>179</v>
      </c>
      <c r="L217" s="45"/>
      <c r="M217" s="234" t="s">
        <v>1</v>
      </c>
      <c r="N217" s="235" t="s">
        <v>45</v>
      </c>
      <c r="O217" s="92"/>
      <c r="P217" s="236">
        <f>O217*H217</f>
        <v>0</v>
      </c>
      <c r="Q217" s="236">
        <v>0.0028700000000000002</v>
      </c>
      <c r="R217" s="236">
        <f>Q217*H217</f>
        <v>0.011480000000000001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273</v>
      </c>
      <c r="AT217" s="238" t="s">
        <v>130</v>
      </c>
      <c r="AU217" s="238" t="s">
        <v>89</v>
      </c>
      <c r="AY217" s="18" t="s">
        <v>127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87</v>
      </c>
      <c r="BK217" s="239">
        <f>ROUND(I217*H217,2)</f>
        <v>0</v>
      </c>
      <c r="BL217" s="18" t="s">
        <v>273</v>
      </c>
      <c r="BM217" s="238" t="s">
        <v>326</v>
      </c>
    </row>
    <row r="218" s="2" customFormat="1">
      <c r="A218" s="39"/>
      <c r="B218" s="40"/>
      <c r="C218" s="41"/>
      <c r="D218" s="240" t="s">
        <v>135</v>
      </c>
      <c r="E218" s="41"/>
      <c r="F218" s="241" t="s">
        <v>327</v>
      </c>
      <c r="G218" s="41"/>
      <c r="H218" s="41"/>
      <c r="I218" s="242"/>
      <c r="J218" s="41"/>
      <c r="K218" s="41"/>
      <c r="L218" s="45"/>
      <c r="M218" s="243"/>
      <c r="N218" s="244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135</v>
      </c>
      <c r="AU218" s="18" t="s">
        <v>89</v>
      </c>
    </row>
    <row r="219" s="2" customFormat="1">
      <c r="A219" s="39"/>
      <c r="B219" s="40"/>
      <c r="C219" s="41"/>
      <c r="D219" s="249" t="s">
        <v>182</v>
      </c>
      <c r="E219" s="41"/>
      <c r="F219" s="250" t="s">
        <v>328</v>
      </c>
      <c r="G219" s="41"/>
      <c r="H219" s="41"/>
      <c r="I219" s="242"/>
      <c r="J219" s="41"/>
      <c r="K219" s="41"/>
      <c r="L219" s="45"/>
      <c r="M219" s="243"/>
      <c r="N219" s="244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182</v>
      </c>
      <c r="AU219" s="18" t="s">
        <v>89</v>
      </c>
    </row>
    <row r="220" s="2" customFormat="1" ht="16.5" customHeight="1">
      <c r="A220" s="39"/>
      <c r="B220" s="40"/>
      <c r="C220" s="227" t="s">
        <v>329</v>
      </c>
      <c r="D220" s="227" t="s">
        <v>130</v>
      </c>
      <c r="E220" s="228" t="s">
        <v>330</v>
      </c>
      <c r="F220" s="229" t="s">
        <v>331</v>
      </c>
      <c r="G220" s="230" t="s">
        <v>296</v>
      </c>
      <c r="H220" s="231">
        <v>19</v>
      </c>
      <c r="I220" s="232"/>
      <c r="J220" s="233">
        <f>ROUND(I220*H220,2)</f>
        <v>0</v>
      </c>
      <c r="K220" s="229" t="s">
        <v>179</v>
      </c>
      <c r="L220" s="45"/>
      <c r="M220" s="234" t="s">
        <v>1</v>
      </c>
      <c r="N220" s="235" t="s">
        <v>45</v>
      </c>
      <c r="O220" s="92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8" t="s">
        <v>273</v>
      </c>
      <c r="AT220" s="238" t="s">
        <v>130</v>
      </c>
      <c r="AU220" s="238" t="s">
        <v>89</v>
      </c>
      <c r="AY220" s="18" t="s">
        <v>127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8" t="s">
        <v>87</v>
      </c>
      <c r="BK220" s="239">
        <f>ROUND(I220*H220,2)</f>
        <v>0</v>
      </c>
      <c r="BL220" s="18" t="s">
        <v>273</v>
      </c>
      <c r="BM220" s="238" t="s">
        <v>332</v>
      </c>
    </row>
    <row r="221" s="2" customFormat="1">
      <c r="A221" s="39"/>
      <c r="B221" s="40"/>
      <c r="C221" s="41"/>
      <c r="D221" s="240" t="s">
        <v>135</v>
      </c>
      <c r="E221" s="41"/>
      <c r="F221" s="241" t="s">
        <v>333</v>
      </c>
      <c r="G221" s="41"/>
      <c r="H221" s="41"/>
      <c r="I221" s="242"/>
      <c r="J221" s="41"/>
      <c r="K221" s="41"/>
      <c r="L221" s="45"/>
      <c r="M221" s="243"/>
      <c r="N221" s="244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135</v>
      </c>
      <c r="AU221" s="18" t="s">
        <v>89</v>
      </c>
    </row>
    <row r="222" s="2" customFormat="1">
      <c r="A222" s="39"/>
      <c r="B222" s="40"/>
      <c r="C222" s="41"/>
      <c r="D222" s="249" t="s">
        <v>182</v>
      </c>
      <c r="E222" s="41"/>
      <c r="F222" s="250" t="s">
        <v>334</v>
      </c>
      <c r="G222" s="41"/>
      <c r="H222" s="41"/>
      <c r="I222" s="242"/>
      <c r="J222" s="41"/>
      <c r="K222" s="41"/>
      <c r="L222" s="45"/>
      <c r="M222" s="243"/>
      <c r="N222" s="244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182</v>
      </c>
      <c r="AU222" s="18" t="s">
        <v>89</v>
      </c>
    </row>
    <row r="223" s="13" customFormat="1">
      <c r="A223" s="13"/>
      <c r="B223" s="251"/>
      <c r="C223" s="252"/>
      <c r="D223" s="240" t="s">
        <v>189</v>
      </c>
      <c r="E223" s="253" t="s">
        <v>1</v>
      </c>
      <c r="F223" s="254" t="s">
        <v>335</v>
      </c>
      <c r="G223" s="252"/>
      <c r="H223" s="255">
        <v>19</v>
      </c>
      <c r="I223" s="256"/>
      <c r="J223" s="252"/>
      <c r="K223" s="252"/>
      <c r="L223" s="257"/>
      <c r="M223" s="258"/>
      <c r="N223" s="259"/>
      <c r="O223" s="259"/>
      <c r="P223" s="259"/>
      <c r="Q223" s="259"/>
      <c r="R223" s="259"/>
      <c r="S223" s="259"/>
      <c r="T223" s="26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1" t="s">
        <v>189</v>
      </c>
      <c r="AU223" s="261" t="s">
        <v>89</v>
      </c>
      <c r="AV223" s="13" t="s">
        <v>89</v>
      </c>
      <c r="AW223" s="13" t="s">
        <v>35</v>
      </c>
      <c r="AX223" s="13" t="s">
        <v>87</v>
      </c>
      <c r="AY223" s="261" t="s">
        <v>127</v>
      </c>
    </row>
    <row r="224" s="2" customFormat="1" ht="16.5" customHeight="1">
      <c r="A224" s="39"/>
      <c r="B224" s="40"/>
      <c r="C224" s="227" t="s">
        <v>336</v>
      </c>
      <c r="D224" s="227" t="s">
        <v>130</v>
      </c>
      <c r="E224" s="228" t="s">
        <v>337</v>
      </c>
      <c r="F224" s="229" t="s">
        <v>338</v>
      </c>
      <c r="G224" s="230" t="s">
        <v>296</v>
      </c>
      <c r="H224" s="231">
        <v>20</v>
      </c>
      <c r="I224" s="232"/>
      <c r="J224" s="233">
        <f>ROUND(I224*H224,2)</f>
        <v>0</v>
      </c>
      <c r="K224" s="229" t="s">
        <v>179</v>
      </c>
      <c r="L224" s="45"/>
      <c r="M224" s="234" t="s">
        <v>1</v>
      </c>
      <c r="N224" s="235" t="s">
        <v>45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273</v>
      </c>
      <c r="AT224" s="238" t="s">
        <v>130</v>
      </c>
      <c r="AU224" s="238" t="s">
        <v>89</v>
      </c>
      <c r="AY224" s="18" t="s">
        <v>127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87</v>
      </c>
      <c r="BK224" s="239">
        <f>ROUND(I224*H224,2)</f>
        <v>0</v>
      </c>
      <c r="BL224" s="18" t="s">
        <v>273</v>
      </c>
      <c r="BM224" s="238" t="s">
        <v>339</v>
      </c>
    </row>
    <row r="225" s="2" customFormat="1">
      <c r="A225" s="39"/>
      <c r="B225" s="40"/>
      <c r="C225" s="41"/>
      <c r="D225" s="240" t="s">
        <v>135</v>
      </c>
      <c r="E225" s="41"/>
      <c r="F225" s="241" t="s">
        <v>340</v>
      </c>
      <c r="G225" s="41"/>
      <c r="H225" s="41"/>
      <c r="I225" s="242"/>
      <c r="J225" s="41"/>
      <c r="K225" s="41"/>
      <c r="L225" s="45"/>
      <c r="M225" s="243"/>
      <c r="N225" s="244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135</v>
      </c>
      <c r="AU225" s="18" t="s">
        <v>89</v>
      </c>
    </row>
    <row r="226" s="2" customFormat="1">
      <c r="A226" s="39"/>
      <c r="B226" s="40"/>
      <c r="C226" s="41"/>
      <c r="D226" s="249" t="s">
        <v>182</v>
      </c>
      <c r="E226" s="41"/>
      <c r="F226" s="250" t="s">
        <v>341</v>
      </c>
      <c r="G226" s="41"/>
      <c r="H226" s="41"/>
      <c r="I226" s="242"/>
      <c r="J226" s="41"/>
      <c r="K226" s="41"/>
      <c r="L226" s="45"/>
      <c r="M226" s="243"/>
      <c r="N226" s="244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182</v>
      </c>
      <c r="AU226" s="18" t="s">
        <v>89</v>
      </c>
    </row>
    <row r="227" s="13" customFormat="1">
      <c r="A227" s="13"/>
      <c r="B227" s="251"/>
      <c r="C227" s="252"/>
      <c r="D227" s="240" t="s">
        <v>189</v>
      </c>
      <c r="E227" s="253" t="s">
        <v>1</v>
      </c>
      <c r="F227" s="254" t="s">
        <v>342</v>
      </c>
      <c r="G227" s="252"/>
      <c r="H227" s="255">
        <v>20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1" t="s">
        <v>189</v>
      </c>
      <c r="AU227" s="261" t="s">
        <v>89</v>
      </c>
      <c r="AV227" s="13" t="s">
        <v>89</v>
      </c>
      <c r="AW227" s="13" t="s">
        <v>35</v>
      </c>
      <c r="AX227" s="13" t="s">
        <v>87</v>
      </c>
      <c r="AY227" s="261" t="s">
        <v>127</v>
      </c>
    </row>
    <row r="228" s="2" customFormat="1" ht="16.5" customHeight="1">
      <c r="A228" s="39"/>
      <c r="B228" s="40"/>
      <c r="C228" s="227" t="s">
        <v>343</v>
      </c>
      <c r="D228" s="227" t="s">
        <v>130</v>
      </c>
      <c r="E228" s="228" t="s">
        <v>344</v>
      </c>
      <c r="F228" s="229" t="s">
        <v>345</v>
      </c>
      <c r="G228" s="230" t="s">
        <v>296</v>
      </c>
      <c r="H228" s="231">
        <v>44</v>
      </c>
      <c r="I228" s="232"/>
      <c r="J228" s="233">
        <f>ROUND(I228*H228,2)</f>
        <v>0</v>
      </c>
      <c r="K228" s="229" t="s">
        <v>179</v>
      </c>
      <c r="L228" s="45"/>
      <c r="M228" s="234" t="s">
        <v>1</v>
      </c>
      <c r="N228" s="235" t="s">
        <v>45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273</v>
      </c>
      <c r="AT228" s="238" t="s">
        <v>130</v>
      </c>
      <c r="AU228" s="238" t="s">
        <v>89</v>
      </c>
      <c r="AY228" s="18" t="s">
        <v>127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87</v>
      </c>
      <c r="BK228" s="239">
        <f>ROUND(I228*H228,2)</f>
        <v>0</v>
      </c>
      <c r="BL228" s="18" t="s">
        <v>273</v>
      </c>
      <c r="BM228" s="238" t="s">
        <v>346</v>
      </c>
    </row>
    <row r="229" s="2" customFormat="1">
      <c r="A229" s="39"/>
      <c r="B229" s="40"/>
      <c r="C229" s="41"/>
      <c r="D229" s="240" t="s">
        <v>135</v>
      </c>
      <c r="E229" s="41"/>
      <c r="F229" s="241" t="s">
        <v>347</v>
      </c>
      <c r="G229" s="41"/>
      <c r="H229" s="41"/>
      <c r="I229" s="242"/>
      <c r="J229" s="41"/>
      <c r="K229" s="41"/>
      <c r="L229" s="45"/>
      <c r="M229" s="243"/>
      <c r="N229" s="244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135</v>
      </c>
      <c r="AU229" s="18" t="s">
        <v>89</v>
      </c>
    </row>
    <row r="230" s="2" customFormat="1">
      <c r="A230" s="39"/>
      <c r="B230" s="40"/>
      <c r="C230" s="41"/>
      <c r="D230" s="249" t="s">
        <v>182</v>
      </c>
      <c r="E230" s="41"/>
      <c r="F230" s="250" t="s">
        <v>348</v>
      </c>
      <c r="G230" s="41"/>
      <c r="H230" s="41"/>
      <c r="I230" s="242"/>
      <c r="J230" s="41"/>
      <c r="K230" s="41"/>
      <c r="L230" s="45"/>
      <c r="M230" s="243"/>
      <c r="N230" s="244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182</v>
      </c>
      <c r="AU230" s="18" t="s">
        <v>89</v>
      </c>
    </row>
    <row r="231" s="13" customFormat="1">
      <c r="A231" s="13"/>
      <c r="B231" s="251"/>
      <c r="C231" s="252"/>
      <c r="D231" s="240" t="s">
        <v>189</v>
      </c>
      <c r="E231" s="253" t="s">
        <v>1</v>
      </c>
      <c r="F231" s="254" t="s">
        <v>349</v>
      </c>
      <c r="G231" s="252"/>
      <c r="H231" s="255">
        <v>44</v>
      </c>
      <c r="I231" s="256"/>
      <c r="J231" s="252"/>
      <c r="K231" s="252"/>
      <c r="L231" s="257"/>
      <c r="M231" s="258"/>
      <c r="N231" s="259"/>
      <c r="O231" s="259"/>
      <c r="P231" s="259"/>
      <c r="Q231" s="259"/>
      <c r="R231" s="259"/>
      <c r="S231" s="259"/>
      <c r="T231" s="26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1" t="s">
        <v>189</v>
      </c>
      <c r="AU231" s="261" t="s">
        <v>89</v>
      </c>
      <c r="AV231" s="13" t="s">
        <v>89</v>
      </c>
      <c r="AW231" s="13" t="s">
        <v>35</v>
      </c>
      <c r="AX231" s="13" t="s">
        <v>87</v>
      </c>
      <c r="AY231" s="261" t="s">
        <v>127</v>
      </c>
    </row>
    <row r="232" s="2" customFormat="1" ht="16.5" customHeight="1">
      <c r="A232" s="39"/>
      <c r="B232" s="40"/>
      <c r="C232" s="227" t="s">
        <v>350</v>
      </c>
      <c r="D232" s="227" t="s">
        <v>130</v>
      </c>
      <c r="E232" s="228" t="s">
        <v>351</v>
      </c>
      <c r="F232" s="229" t="s">
        <v>352</v>
      </c>
      <c r="G232" s="230" t="s">
        <v>296</v>
      </c>
      <c r="H232" s="231">
        <v>7</v>
      </c>
      <c r="I232" s="232"/>
      <c r="J232" s="233">
        <f>ROUND(I232*H232,2)</f>
        <v>0</v>
      </c>
      <c r="K232" s="229" t="s">
        <v>179</v>
      </c>
      <c r="L232" s="45"/>
      <c r="M232" s="234" t="s">
        <v>1</v>
      </c>
      <c r="N232" s="235" t="s">
        <v>45</v>
      </c>
      <c r="O232" s="92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273</v>
      </c>
      <c r="AT232" s="238" t="s">
        <v>130</v>
      </c>
      <c r="AU232" s="238" t="s">
        <v>89</v>
      </c>
      <c r="AY232" s="18" t="s">
        <v>127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87</v>
      </c>
      <c r="BK232" s="239">
        <f>ROUND(I232*H232,2)</f>
        <v>0</v>
      </c>
      <c r="BL232" s="18" t="s">
        <v>273</v>
      </c>
      <c r="BM232" s="238" t="s">
        <v>353</v>
      </c>
    </row>
    <row r="233" s="2" customFormat="1">
      <c r="A233" s="39"/>
      <c r="B233" s="40"/>
      <c r="C233" s="41"/>
      <c r="D233" s="240" t="s">
        <v>135</v>
      </c>
      <c r="E233" s="41"/>
      <c r="F233" s="241" t="s">
        <v>354</v>
      </c>
      <c r="G233" s="41"/>
      <c r="H233" s="41"/>
      <c r="I233" s="242"/>
      <c r="J233" s="41"/>
      <c r="K233" s="41"/>
      <c r="L233" s="45"/>
      <c r="M233" s="243"/>
      <c r="N233" s="244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135</v>
      </c>
      <c r="AU233" s="18" t="s">
        <v>89</v>
      </c>
    </row>
    <row r="234" s="2" customFormat="1">
      <c r="A234" s="39"/>
      <c r="B234" s="40"/>
      <c r="C234" s="41"/>
      <c r="D234" s="249" t="s">
        <v>182</v>
      </c>
      <c r="E234" s="41"/>
      <c r="F234" s="250" t="s">
        <v>355</v>
      </c>
      <c r="G234" s="41"/>
      <c r="H234" s="41"/>
      <c r="I234" s="242"/>
      <c r="J234" s="41"/>
      <c r="K234" s="41"/>
      <c r="L234" s="45"/>
      <c r="M234" s="243"/>
      <c r="N234" s="244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182</v>
      </c>
      <c r="AU234" s="18" t="s">
        <v>89</v>
      </c>
    </row>
    <row r="235" s="13" customFormat="1">
      <c r="A235" s="13"/>
      <c r="B235" s="251"/>
      <c r="C235" s="252"/>
      <c r="D235" s="240" t="s">
        <v>189</v>
      </c>
      <c r="E235" s="253" t="s">
        <v>1</v>
      </c>
      <c r="F235" s="254" t="s">
        <v>356</v>
      </c>
      <c r="G235" s="252"/>
      <c r="H235" s="255">
        <v>7</v>
      </c>
      <c r="I235" s="256"/>
      <c r="J235" s="252"/>
      <c r="K235" s="252"/>
      <c r="L235" s="257"/>
      <c r="M235" s="258"/>
      <c r="N235" s="259"/>
      <c r="O235" s="259"/>
      <c r="P235" s="259"/>
      <c r="Q235" s="259"/>
      <c r="R235" s="259"/>
      <c r="S235" s="259"/>
      <c r="T235" s="26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1" t="s">
        <v>189</v>
      </c>
      <c r="AU235" s="261" t="s">
        <v>89</v>
      </c>
      <c r="AV235" s="13" t="s">
        <v>89</v>
      </c>
      <c r="AW235" s="13" t="s">
        <v>35</v>
      </c>
      <c r="AX235" s="13" t="s">
        <v>87</v>
      </c>
      <c r="AY235" s="261" t="s">
        <v>127</v>
      </c>
    </row>
    <row r="236" s="2" customFormat="1" ht="16.5" customHeight="1">
      <c r="A236" s="39"/>
      <c r="B236" s="40"/>
      <c r="C236" s="227" t="s">
        <v>357</v>
      </c>
      <c r="D236" s="227" t="s">
        <v>130</v>
      </c>
      <c r="E236" s="228" t="s">
        <v>358</v>
      </c>
      <c r="F236" s="229" t="s">
        <v>359</v>
      </c>
      <c r="G236" s="230" t="s">
        <v>296</v>
      </c>
      <c r="H236" s="231">
        <v>5</v>
      </c>
      <c r="I236" s="232"/>
      <c r="J236" s="233">
        <f>ROUND(I236*H236,2)</f>
        <v>0</v>
      </c>
      <c r="K236" s="229" t="s">
        <v>179</v>
      </c>
      <c r="L236" s="45"/>
      <c r="M236" s="234" t="s">
        <v>1</v>
      </c>
      <c r="N236" s="235" t="s">
        <v>45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273</v>
      </c>
      <c r="AT236" s="238" t="s">
        <v>130</v>
      </c>
      <c r="AU236" s="238" t="s">
        <v>89</v>
      </c>
      <c r="AY236" s="18" t="s">
        <v>127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87</v>
      </c>
      <c r="BK236" s="239">
        <f>ROUND(I236*H236,2)</f>
        <v>0</v>
      </c>
      <c r="BL236" s="18" t="s">
        <v>273</v>
      </c>
      <c r="BM236" s="238" t="s">
        <v>360</v>
      </c>
    </row>
    <row r="237" s="2" customFormat="1">
      <c r="A237" s="39"/>
      <c r="B237" s="40"/>
      <c r="C237" s="41"/>
      <c r="D237" s="240" t="s">
        <v>135</v>
      </c>
      <c r="E237" s="41"/>
      <c r="F237" s="241" t="s">
        <v>361</v>
      </c>
      <c r="G237" s="41"/>
      <c r="H237" s="41"/>
      <c r="I237" s="242"/>
      <c r="J237" s="41"/>
      <c r="K237" s="41"/>
      <c r="L237" s="45"/>
      <c r="M237" s="243"/>
      <c r="N237" s="244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135</v>
      </c>
      <c r="AU237" s="18" t="s">
        <v>89</v>
      </c>
    </row>
    <row r="238" s="2" customFormat="1">
      <c r="A238" s="39"/>
      <c r="B238" s="40"/>
      <c r="C238" s="41"/>
      <c r="D238" s="249" t="s">
        <v>182</v>
      </c>
      <c r="E238" s="41"/>
      <c r="F238" s="250" t="s">
        <v>362</v>
      </c>
      <c r="G238" s="41"/>
      <c r="H238" s="41"/>
      <c r="I238" s="242"/>
      <c r="J238" s="41"/>
      <c r="K238" s="41"/>
      <c r="L238" s="45"/>
      <c r="M238" s="243"/>
      <c r="N238" s="244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182</v>
      </c>
      <c r="AU238" s="18" t="s">
        <v>89</v>
      </c>
    </row>
    <row r="239" s="13" customFormat="1">
      <c r="A239" s="13"/>
      <c r="B239" s="251"/>
      <c r="C239" s="252"/>
      <c r="D239" s="240" t="s">
        <v>189</v>
      </c>
      <c r="E239" s="253" t="s">
        <v>1</v>
      </c>
      <c r="F239" s="254" t="s">
        <v>363</v>
      </c>
      <c r="G239" s="252"/>
      <c r="H239" s="255">
        <v>5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1" t="s">
        <v>189</v>
      </c>
      <c r="AU239" s="261" t="s">
        <v>89</v>
      </c>
      <c r="AV239" s="13" t="s">
        <v>89</v>
      </c>
      <c r="AW239" s="13" t="s">
        <v>35</v>
      </c>
      <c r="AX239" s="13" t="s">
        <v>87</v>
      </c>
      <c r="AY239" s="261" t="s">
        <v>127</v>
      </c>
    </row>
    <row r="240" s="2" customFormat="1" ht="16.5" customHeight="1">
      <c r="A240" s="39"/>
      <c r="B240" s="40"/>
      <c r="C240" s="227" t="s">
        <v>364</v>
      </c>
      <c r="D240" s="227" t="s">
        <v>130</v>
      </c>
      <c r="E240" s="228" t="s">
        <v>365</v>
      </c>
      <c r="F240" s="229" t="s">
        <v>366</v>
      </c>
      <c r="G240" s="230" t="s">
        <v>296</v>
      </c>
      <c r="H240" s="231">
        <v>4</v>
      </c>
      <c r="I240" s="232"/>
      <c r="J240" s="233">
        <f>ROUND(I240*H240,2)</f>
        <v>0</v>
      </c>
      <c r="K240" s="229" t="s">
        <v>179</v>
      </c>
      <c r="L240" s="45"/>
      <c r="M240" s="234" t="s">
        <v>1</v>
      </c>
      <c r="N240" s="235" t="s">
        <v>45</v>
      </c>
      <c r="O240" s="92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8" t="s">
        <v>273</v>
      </c>
      <c r="AT240" s="238" t="s">
        <v>130</v>
      </c>
      <c r="AU240" s="238" t="s">
        <v>89</v>
      </c>
      <c r="AY240" s="18" t="s">
        <v>127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8" t="s">
        <v>87</v>
      </c>
      <c r="BK240" s="239">
        <f>ROUND(I240*H240,2)</f>
        <v>0</v>
      </c>
      <c r="BL240" s="18" t="s">
        <v>273</v>
      </c>
      <c r="BM240" s="238" t="s">
        <v>367</v>
      </c>
    </row>
    <row r="241" s="2" customFormat="1">
      <c r="A241" s="39"/>
      <c r="B241" s="40"/>
      <c r="C241" s="41"/>
      <c r="D241" s="240" t="s">
        <v>135</v>
      </c>
      <c r="E241" s="41"/>
      <c r="F241" s="241" t="s">
        <v>368</v>
      </c>
      <c r="G241" s="41"/>
      <c r="H241" s="41"/>
      <c r="I241" s="242"/>
      <c r="J241" s="41"/>
      <c r="K241" s="41"/>
      <c r="L241" s="45"/>
      <c r="M241" s="243"/>
      <c r="N241" s="244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135</v>
      </c>
      <c r="AU241" s="18" t="s">
        <v>89</v>
      </c>
    </row>
    <row r="242" s="2" customFormat="1">
      <c r="A242" s="39"/>
      <c r="B242" s="40"/>
      <c r="C242" s="41"/>
      <c r="D242" s="249" t="s">
        <v>182</v>
      </c>
      <c r="E242" s="41"/>
      <c r="F242" s="250" t="s">
        <v>369</v>
      </c>
      <c r="G242" s="41"/>
      <c r="H242" s="41"/>
      <c r="I242" s="242"/>
      <c r="J242" s="41"/>
      <c r="K242" s="41"/>
      <c r="L242" s="45"/>
      <c r="M242" s="243"/>
      <c r="N242" s="244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182</v>
      </c>
      <c r="AU242" s="18" t="s">
        <v>89</v>
      </c>
    </row>
    <row r="243" s="13" customFormat="1">
      <c r="A243" s="13"/>
      <c r="B243" s="251"/>
      <c r="C243" s="252"/>
      <c r="D243" s="240" t="s">
        <v>189</v>
      </c>
      <c r="E243" s="253" t="s">
        <v>1</v>
      </c>
      <c r="F243" s="254" t="s">
        <v>370</v>
      </c>
      <c r="G243" s="252"/>
      <c r="H243" s="255">
        <v>4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1" t="s">
        <v>189</v>
      </c>
      <c r="AU243" s="261" t="s">
        <v>89</v>
      </c>
      <c r="AV243" s="13" t="s">
        <v>89</v>
      </c>
      <c r="AW243" s="13" t="s">
        <v>35</v>
      </c>
      <c r="AX243" s="13" t="s">
        <v>87</v>
      </c>
      <c r="AY243" s="261" t="s">
        <v>127</v>
      </c>
    </row>
    <row r="244" s="2" customFormat="1" ht="16.5" customHeight="1">
      <c r="A244" s="39"/>
      <c r="B244" s="40"/>
      <c r="C244" s="227" t="s">
        <v>371</v>
      </c>
      <c r="D244" s="227" t="s">
        <v>130</v>
      </c>
      <c r="E244" s="228" t="s">
        <v>372</v>
      </c>
      <c r="F244" s="229" t="s">
        <v>373</v>
      </c>
      <c r="G244" s="230" t="s">
        <v>296</v>
      </c>
      <c r="H244" s="231">
        <v>10</v>
      </c>
      <c r="I244" s="232"/>
      <c r="J244" s="233">
        <f>ROUND(I244*H244,2)</f>
        <v>0</v>
      </c>
      <c r="K244" s="229" t="s">
        <v>179</v>
      </c>
      <c r="L244" s="45"/>
      <c r="M244" s="234" t="s">
        <v>1</v>
      </c>
      <c r="N244" s="235" t="s">
        <v>45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273</v>
      </c>
      <c r="AT244" s="238" t="s">
        <v>130</v>
      </c>
      <c r="AU244" s="238" t="s">
        <v>89</v>
      </c>
      <c r="AY244" s="18" t="s">
        <v>127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87</v>
      </c>
      <c r="BK244" s="239">
        <f>ROUND(I244*H244,2)</f>
        <v>0</v>
      </c>
      <c r="BL244" s="18" t="s">
        <v>273</v>
      </c>
      <c r="BM244" s="238" t="s">
        <v>374</v>
      </c>
    </row>
    <row r="245" s="2" customFormat="1">
      <c r="A245" s="39"/>
      <c r="B245" s="40"/>
      <c r="C245" s="41"/>
      <c r="D245" s="240" t="s">
        <v>135</v>
      </c>
      <c r="E245" s="41"/>
      <c r="F245" s="241" t="s">
        <v>375</v>
      </c>
      <c r="G245" s="41"/>
      <c r="H245" s="41"/>
      <c r="I245" s="242"/>
      <c r="J245" s="41"/>
      <c r="K245" s="41"/>
      <c r="L245" s="45"/>
      <c r="M245" s="243"/>
      <c r="N245" s="244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135</v>
      </c>
      <c r="AU245" s="18" t="s">
        <v>89</v>
      </c>
    </row>
    <row r="246" s="2" customFormat="1">
      <c r="A246" s="39"/>
      <c r="B246" s="40"/>
      <c r="C246" s="41"/>
      <c r="D246" s="249" t="s">
        <v>182</v>
      </c>
      <c r="E246" s="41"/>
      <c r="F246" s="250" t="s">
        <v>376</v>
      </c>
      <c r="G246" s="41"/>
      <c r="H246" s="41"/>
      <c r="I246" s="242"/>
      <c r="J246" s="41"/>
      <c r="K246" s="41"/>
      <c r="L246" s="45"/>
      <c r="M246" s="243"/>
      <c r="N246" s="244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182</v>
      </c>
      <c r="AU246" s="18" t="s">
        <v>89</v>
      </c>
    </row>
    <row r="247" s="13" customFormat="1">
      <c r="A247" s="13"/>
      <c r="B247" s="251"/>
      <c r="C247" s="252"/>
      <c r="D247" s="240" t="s">
        <v>189</v>
      </c>
      <c r="E247" s="253" t="s">
        <v>1</v>
      </c>
      <c r="F247" s="254" t="s">
        <v>377</v>
      </c>
      <c r="G247" s="252"/>
      <c r="H247" s="255">
        <v>10</v>
      </c>
      <c r="I247" s="256"/>
      <c r="J247" s="252"/>
      <c r="K247" s="252"/>
      <c r="L247" s="257"/>
      <c r="M247" s="258"/>
      <c r="N247" s="259"/>
      <c r="O247" s="259"/>
      <c r="P247" s="259"/>
      <c r="Q247" s="259"/>
      <c r="R247" s="259"/>
      <c r="S247" s="259"/>
      <c r="T247" s="26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1" t="s">
        <v>189</v>
      </c>
      <c r="AU247" s="261" t="s">
        <v>89</v>
      </c>
      <c r="AV247" s="13" t="s">
        <v>89</v>
      </c>
      <c r="AW247" s="13" t="s">
        <v>35</v>
      </c>
      <c r="AX247" s="13" t="s">
        <v>87</v>
      </c>
      <c r="AY247" s="261" t="s">
        <v>127</v>
      </c>
    </row>
    <row r="248" s="2" customFormat="1" ht="16.5" customHeight="1">
      <c r="A248" s="39"/>
      <c r="B248" s="40"/>
      <c r="C248" s="227" t="s">
        <v>378</v>
      </c>
      <c r="D248" s="227" t="s">
        <v>130</v>
      </c>
      <c r="E248" s="228" t="s">
        <v>379</v>
      </c>
      <c r="F248" s="229" t="s">
        <v>380</v>
      </c>
      <c r="G248" s="230" t="s">
        <v>296</v>
      </c>
      <c r="H248" s="231">
        <v>6</v>
      </c>
      <c r="I248" s="232"/>
      <c r="J248" s="233">
        <f>ROUND(I248*H248,2)</f>
        <v>0</v>
      </c>
      <c r="K248" s="229" t="s">
        <v>179</v>
      </c>
      <c r="L248" s="45"/>
      <c r="M248" s="234" t="s">
        <v>1</v>
      </c>
      <c r="N248" s="235" t="s">
        <v>45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273</v>
      </c>
      <c r="AT248" s="238" t="s">
        <v>130</v>
      </c>
      <c r="AU248" s="238" t="s">
        <v>89</v>
      </c>
      <c r="AY248" s="18" t="s">
        <v>127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87</v>
      </c>
      <c r="BK248" s="239">
        <f>ROUND(I248*H248,2)</f>
        <v>0</v>
      </c>
      <c r="BL248" s="18" t="s">
        <v>273</v>
      </c>
      <c r="BM248" s="238" t="s">
        <v>381</v>
      </c>
    </row>
    <row r="249" s="2" customFormat="1">
      <c r="A249" s="39"/>
      <c r="B249" s="40"/>
      <c r="C249" s="41"/>
      <c r="D249" s="240" t="s">
        <v>135</v>
      </c>
      <c r="E249" s="41"/>
      <c r="F249" s="241" t="s">
        <v>382</v>
      </c>
      <c r="G249" s="41"/>
      <c r="H249" s="41"/>
      <c r="I249" s="242"/>
      <c r="J249" s="41"/>
      <c r="K249" s="41"/>
      <c r="L249" s="45"/>
      <c r="M249" s="243"/>
      <c r="N249" s="244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135</v>
      </c>
      <c r="AU249" s="18" t="s">
        <v>89</v>
      </c>
    </row>
    <row r="250" s="2" customFormat="1">
      <c r="A250" s="39"/>
      <c r="B250" s="40"/>
      <c r="C250" s="41"/>
      <c r="D250" s="249" t="s">
        <v>182</v>
      </c>
      <c r="E250" s="41"/>
      <c r="F250" s="250" t="s">
        <v>383</v>
      </c>
      <c r="G250" s="41"/>
      <c r="H250" s="41"/>
      <c r="I250" s="242"/>
      <c r="J250" s="41"/>
      <c r="K250" s="41"/>
      <c r="L250" s="45"/>
      <c r="M250" s="243"/>
      <c r="N250" s="244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182</v>
      </c>
      <c r="AU250" s="18" t="s">
        <v>89</v>
      </c>
    </row>
    <row r="251" s="13" customFormat="1">
      <c r="A251" s="13"/>
      <c r="B251" s="251"/>
      <c r="C251" s="252"/>
      <c r="D251" s="240" t="s">
        <v>189</v>
      </c>
      <c r="E251" s="253" t="s">
        <v>1</v>
      </c>
      <c r="F251" s="254" t="s">
        <v>384</v>
      </c>
      <c r="G251" s="252"/>
      <c r="H251" s="255">
        <v>6</v>
      </c>
      <c r="I251" s="256"/>
      <c r="J251" s="252"/>
      <c r="K251" s="252"/>
      <c r="L251" s="257"/>
      <c r="M251" s="258"/>
      <c r="N251" s="259"/>
      <c r="O251" s="259"/>
      <c r="P251" s="259"/>
      <c r="Q251" s="259"/>
      <c r="R251" s="259"/>
      <c r="S251" s="259"/>
      <c r="T251" s="26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1" t="s">
        <v>189</v>
      </c>
      <c r="AU251" s="261" t="s">
        <v>89</v>
      </c>
      <c r="AV251" s="13" t="s">
        <v>89</v>
      </c>
      <c r="AW251" s="13" t="s">
        <v>35</v>
      </c>
      <c r="AX251" s="13" t="s">
        <v>87</v>
      </c>
      <c r="AY251" s="261" t="s">
        <v>127</v>
      </c>
    </row>
    <row r="252" s="2" customFormat="1" ht="16.5" customHeight="1">
      <c r="A252" s="39"/>
      <c r="B252" s="40"/>
      <c r="C252" s="227" t="s">
        <v>385</v>
      </c>
      <c r="D252" s="227" t="s">
        <v>130</v>
      </c>
      <c r="E252" s="228" t="s">
        <v>386</v>
      </c>
      <c r="F252" s="229" t="s">
        <v>387</v>
      </c>
      <c r="G252" s="230" t="s">
        <v>296</v>
      </c>
      <c r="H252" s="231">
        <v>5</v>
      </c>
      <c r="I252" s="232"/>
      <c r="J252" s="233">
        <f>ROUND(I252*H252,2)</f>
        <v>0</v>
      </c>
      <c r="K252" s="229" t="s">
        <v>179</v>
      </c>
      <c r="L252" s="45"/>
      <c r="M252" s="234" t="s">
        <v>1</v>
      </c>
      <c r="N252" s="235" t="s">
        <v>45</v>
      </c>
      <c r="O252" s="92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273</v>
      </c>
      <c r="AT252" s="238" t="s">
        <v>130</v>
      </c>
      <c r="AU252" s="238" t="s">
        <v>89</v>
      </c>
      <c r="AY252" s="18" t="s">
        <v>127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87</v>
      </c>
      <c r="BK252" s="239">
        <f>ROUND(I252*H252,2)</f>
        <v>0</v>
      </c>
      <c r="BL252" s="18" t="s">
        <v>273</v>
      </c>
      <c r="BM252" s="238" t="s">
        <v>388</v>
      </c>
    </row>
    <row r="253" s="2" customFormat="1">
      <c r="A253" s="39"/>
      <c r="B253" s="40"/>
      <c r="C253" s="41"/>
      <c r="D253" s="240" t="s">
        <v>135</v>
      </c>
      <c r="E253" s="41"/>
      <c r="F253" s="241" t="s">
        <v>389</v>
      </c>
      <c r="G253" s="41"/>
      <c r="H253" s="41"/>
      <c r="I253" s="242"/>
      <c r="J253" s="41"/>
      <c r="K253" s="41"/>
      <c r="L253" s="45"/>
      <c r="M253" s="243"/>
      <c r="N253" s="244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135</v>
      </c>
      <c r="AU253" s="18" t="s">
        <v>89</v>
      </c>
    </row>
    <row r="254" s="2" customFormat="1">
      <c r="A254" s="39"/>
      <c r="B254" s="40"/>
      <c r="C254" s="41"/>
      <c r="D254" s="249" t="s">
        <v>182</v>
      </c>
      <c r="E254" s="41"/>
      <c r="F254" s="250" t="s">
        <v>390</v>
      </c>
      <c r="G254" s="41"/>
      <c r="H254" s="41"/>
      <c r="I254" s="242"/>
      <c r="J254" s="41"/>
      <c r="K254" s="41"/>
      <c r="L254" s="45"/>
      <c r="M254" s="243"/>
      <c r="N254" s="244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182</v>
      </c>
      <c r="AU254" s="18" t="s">
        <v>89</v>
      </c>
    </row>
    <row r="255" s="13" customFormat="1">
      <c r="A255" s="13"/>
      <c r="B255" s="251"/>
      <c r="C255" s="252"/>
      <c r="D255" s="240" t="s">
        <v>189</v>
      </c>
      <c r="E255" s="253" t="s">
        <v>1</v>
      </c>
      <c r="F255" s="254" t="s">
        <v>391</v>
      </c>
      <c r="G255" s="252"/>
      <c r="H255" s="255">
        <v>5</v>
      </c>
      <c r="I255" s="256"/>
      <c r="J255" s="252"/>
      <c r="K255" s="252"/>
      <c r="L255" s="257"/>
      <c r="M255" s="258"/>
      <c r="N255" s="259"/>
      <c r="O255" s="259"/>
      <c r="P255" s="259"/>
      <c r="Q255" s="259"/>
      <c r="R255" s="259"/>
      <c r="S255" s="259"/>
      <c r="T255" s="26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1" t="s">
        <v>189</v>
      </c>
      <c r="AU255" s="261" t="s">
        <v>89</v>
      </c>
      <c r="AV255" s="13" t="s">
        <v>89</v>
      </c>
      <c r="AW255" s="13" t="s">
        <v>35</v>
      </c>
      <c r="AX255" s="13" t="s">
        <v>87</v>
      </c>
      <c r="AY255" s="261" t="s">
        <v>127</v>
      </c>
    </row>
    <row r="256" s="2" customFormat="1" ht="16.5" customHeight="1">
      <c r="A256" s="39"/>
      <c r="B256" s="40"/>
      <c r="C256" s="227" t="s">
        <v>392</v>
      </c>
      <c r="D256" s="227" t="s">
        <v>130</v>
      </c>
      <c r="E256" s="228" t="s">
        <v>393</v>
      </c>
      <c r="F256" s="229" t="s">
        <v>394</v>
      </c>
      <c r="G256" s="230" t="s">
        <v>296</v>
      </c>
      <c r="H256" s="231">
        <v>2</v>
      </c>
      <c r="I256" s="232"/>
      <c r="J256" s="233">
        <f>ROUND(I256*H256,2)</f>
        <v>0</v>
      </c>
      <c r="K256" s="229" t="s">
        <v>179</v>
      </c>
      <c r="L256" s="45"/>
      <c r="M256" s="234" t="s">
        <v>1</v>
      </c>
      <c r="N256" s="235" t="s">
        <v>45</v>
      </c>
      <c r="O256" s="92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273</v>
      </c>
      <c r="AT256" s="238" t="s">
        <v>130</v>
      </c>
      <c r="AU256" s="238" t="s">
        <v>89</v>
      </c>
      <c r="AY256" s="18" t="s">
        <v>127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87</v>
      </c>
      <c r="BK256" s="239">
        <f>ROUND(I256*H256,2)</f>
        <v>0</v>
      </c>
      <c r="BL256" s="18" t="s">
        <v>273</v>
      </c>
      <c r="BM256" s="238" t="s">
        <v>395</v>
      </c>
    </row>
    <row r="257" s="2" customFormat="1">
      <c r="A257" s="39"/>
      <c r="B257" s="40"/>
      <c r="C257" s="41"/>
      <c r="D257" s="240" t="s">
        <v>135</v>
      </c>
      <c r="E257" s="41"/>
      <c r="F257" s="241" t="s">
        <v>396</v>
      </c>
      <c r="G257" s="41"/>
      <c r="H257" s="41"/>
      <c r="I257" s="242"/>
      <c r="J257" s="41"/>
      <c r="K257" s="41"/>
      <c r="L257" s="45"/>
      <c r="M257" s="243"/>
      <c r="N257" s="244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135</v>
      </c>
      <c r="AU257" s="18" t="s">
        <v>89</v>
      </c>
    </row>
    <row r="258" s="2" customFormat="1">
      <c r="A258" s="39"/>
      <c r="B258" s="40"/>
      <c r="C258" s="41"/>
      <c r="D258" s="249" t="s">
        <v>182</v>
      </c>
      <c r="E258" s="41"/>
      <c r="F258" s="250" t="s">
        <v>397</v>
      </c>
      <c r="G258" s="41"/>
      <c r="H258" s="41"/>
      <c r="I258" s="242"/>
      <c r="J258" s="41"/>
      <c r="K258" s="41"/>
      <c r="L258" s="45"/>
      <c r="M258" s="243"/>
      <c r="N258" s="244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182</v>
      </c>
      <c r="AU258" s="18" t="s">
        <v>89</v>
      </c>
    </row>
    <row r="259" s="13" customFormat="1">
      <c r="A259" s="13"/>
      <c r="B259" s="251"/>
      <c r="C259" s="252"/>
      <c r="D259" s="240" t="s">
        <v>189</v>
      </c>
      <c r="E259" s="253" t="s">
        <v>1</v>
      </c>
      <c r="F259" s="254" t="s">
        <v>398</v>
      </c>
      <c r="G259" s="252"/>
      <c r="H259" s="255">
        <v>2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1" t="s">
        <v>189</v>
      </c>
      <c r="AU259" s="261" t="s">
        <v>89</v>
      </c>
      <c r="AV259" s="13" t="s">
        <v>89</v>
      </c>
      <c r="AW259" s="13" t="s">
        <v>35</v>
      </c>
      <c r="AX259" s="13" t="s">
        <v>87</v>
      </c>
      <c r="AY259" s="261" t="s">
        <v>127</v>
      </c>
    </row>
    <row r="260" s="2" customFormat="1" ht="16.5" customHeight="1">
      <c r="A260" s="39"/>
      <c r="B260" s="40"/>
      <c r="C260" s="227" t="s">
        <v>399</v>
      </c>
      <c r="D260" s="227" t="s">
        <v>130</v>
      </c>
      <c r="E260" s="228" t="s">
        <v>400</v>
      </c>
      <c r="F260" s="229" t="s">
        <v>401</v>
      </c>
      <c r="G260" s="230" t="s">
        <v>296</v>
      </c>
      <c r="H260" s="231">
        <v>1</v>
      </c>
      <c r="I260" s="232"/>
      <c r="J260" s="233">
        <f>ROUND(I260*H260,2)</f>
        <v>0</v>
      </c>
      <c r="K260" s="229" t="s">
        <v>179</v>
      </c>
      <c r="L260" s="45"/>
      <c r="M260" s="234" t="s">
        <v>1</v>
      </c>
      <c r="N260" s="235" t="s">
        <v>45</v>
      </c>
      <c r="O260" s="92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273</v>
      </c>
      <c r="AT260" s="238" t="s">
        <v>130</v>
      </c>
      <c r="AU260" s="238" t="s">
        <v>89</v>
      </c>
      <c r="AY260" s="18" t="s">
        <v>127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87</v>
      </c>
      <c r="BK260" s="239">
        <f>ROUND(I260*H260,2)</f>
        <v>0</v>
      </c>
      <c r="BL260" s="18" t="s">
        <v>273</v>
      </c>
      <c r="BM260" s="238" t="s">
        <v>402</v>
      </c>
    </row>
    <row r="261" s="2" customFormat="1">
      <c r="A261" s="39"/>
      <c r="B261" s="40"/>
      <c r="C261" s="41"/>
      <c r="D261" s="240" t="s">
        <v>135</v>
      </c>
      <c r="E261" s="41"/>
      <c r="F261" s="241" t="s">
        <v>403</v>
      </c>
      <c r="G261" s="41"/>
      <c r="H261" s="41"/>
      <c r="I261" s="242"/>
      <c r="J261" s="41"/>
      <c r="K261" s="41"/>
      <c r="L261" s="45"/>
      <c r="M261" s="243"/>
      <c r="N261" s="244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135</v>
      </c>
      <c r="AU261" s="18" t="s">
        <v>89</v>
      </c>
    </row>
    <row r="262" s="2" customFormat="1">
      <c r="A262" s="39"/>
      <c r="B262" s="40"/>
      <c r="C262" s="41"/>
      <c r="D262" s="249" t="s">
        <v>182</v>
      </c>
      <c r="E262" s="41"/>
      <c r="F262" s="250" t="s">
        <v>404</v>
      </c>
      <c r="G262" s="41"/>
      <c r="H262" s="41"/>
      <c r="I262" s="242"/>
      <c r="J262" s="41"/>
      <c r="K262" s="41"/>
      <c r="L262" s="45"/>
      <c r="M262" s="243"/>
      <c r="N262" s="244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182</v>
      </c>
      <c r="AU262" s="18" t="s">
        <v>89</v>
      </c>
    </row>
    <row r="263" s="2" customFormat="1" ht="16.5" customHeight="1">
      <c r="A263" s="39"/>
      <c r="B263" s="40"/>
      <c r="C263" s="227" t="s">
        <v>405</v>
      </c>
      <c r="D263" s="227" t="s">
        <v>130</v>
      </c>
      <c r="E263" s="228" t="s">
        <v>406</v>
      </c>
      <c r="F263" s="229" t="s">
        <v>407</v>
      </c>
      <c r="G263" s="230" t="s">
        <v>296</v>
      </c>
      <c r="H263" s="231">
        <v>1</v>
      </c>
      <c r="I263" s="232"/>
      <c r="J263" s="233">
        <f>ROUND(I263*H263,2)</f>
        <v>0</v>
      </c>
      <c r="K263" s="229" t="s">
        <v>179</v>
      </c>
      <c r="L263" s="45"/>
      <c r="M263" s="234" t="s">
        <v>1</v>
      </c>
      <c r="N263" s="235" t="s">
        <v>45</v>
      </c>
      <c r="O263" s="92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273</v>
      </c>
      <c r="AT263" s="238" t="s">
        <v>130</v>
      </c>
      <c r="AU263" s="238" t="s">
        <v>89</v>
      </c>
      <c r="AY263" s="18" t="s">
        <v>127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87</v>
      </c>
      <c r="BK263" s="239">
        <f>ROUND(I263*H263,2)</f>
        <v>0</v>
      </c>
      <c r="BL263" s="18" t="s">
        <v>273</v>
      </c>
      <c r="BM263" s="238" t="s">
        <v>408</v>
      </c>
    </row>
    <row r="264" s="2" customFormat="1">
      <c r="A264" s="39"/>
      <c r="B264" s="40"/>
      <c r="C264" s="41"/>
      <c r="D264" s="240" t="s">
        <v>135</v>
      </c>
      <c r="E264" s="41"/>
      <c r="F264" s="241" t="s">
        <v>409</v>
      </c>
      <c r="G264" s="41"/>
      <c r="H264" s="41"/>
      <c r="I264" s="242"/>
      <c r="J264" s="41"/>
      <c r="K264" s="41"/>
      <c r="L264" s="45"/>
      <c r="M264" s="243"/>
      <c r="N264" s="244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135</v>
      </c>
      <c r="AU264" s="18" t="s">
        <v>89</v>
      </c>
    </row>
    <row r="265" s="2" customFormat="1">
      <c r="A265" s="39"/>
      <c r="B265" s="40"/>
      <c r="C265" s="41"/>
      <c r="D265" s="249" t="s">
        <v>182</v>
      </c>
      <c r="E265" s="41"/>
      <c r="F265" s="250" t="s">
        <v>410</v>
      </c>
      <c r="G265" s="41"/>
      <c r="H265" s="41"/>
      <c r="I265" s="242"/>
      <c r="J265" s="41"/>
      <c r="K265" s="41"/>
      <c r="L265" s="45"/>
      <c r="M265" s="243"/>
      <c r="N265" s="244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182</v>
      </c>
      <c r="AU265" s="18" t="s">
        <v>89</v>
      </c>
    </row>
    <row r="266" s="2" customFormat="1" ht="16.5" customHeight="1">
      <c r="A266" s="39"/>
      <c r="B266" s="40"/>
      <c r="C266" s="227" t="s">
        <v>411</v>
      </c>
      <c r="D266" s="227" t="s">
        <v>130</v>
      </c>
      <c r="E266" s="228" t="s">
        <v>412</v>
      </c>
      <c r="F266" s="229" t="s">
        <v>413</v>
      </c>
      <c r="G266" s="230" t="s">
        <v>272</v>
      </c>
      <c r="H266" s="231">
        <v>44.5</v>
      </c>
      <c r="I266" s="232"/>
      <c r="J266" s="233">
        <f>ROUND(I266*H266,2)</f>
        <v>0</v>
      </c>
      <c r="K266" s="229" t="s">
        <v>179</v>
      </c>
      <c r="L266" s="45"/>
      <c r="M266" s="234" t="s">
        <v>1</v>
      </c>
      <c r="N266" s="235" t="s">
        <v>45</v>
      </c>
      <c r="O266" s="92"/>
      <c r="P266" s="236">
        <f>O266*H266</f>
        <v>0</v>
      </c>
      <c r="Q266" s="236">
        <v>0</v>
      </c>
      <c r="R266" s="236">
        <f>Q266*H266</f>
        <v>0</v>
      </c>
      <c r="S266" s="236">
        <v>0.0020999999999999999</v>
      </c>
      <c r="T266" s="237">
        <f>S266*H266</f>
        <v>0.093449999999999991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273</v>
      </c>
      <c r="AT266" s="238" t="s">
        <v>130</v>
      </c>
      <c r="AU266" s="238" t="s">
        <v>89</v>
      </c>
      <c r="AY266" s="18" t="s">
        <v>127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87</v>
      </c>
      <c r="BK266" s="239">
        <f>ROUND(I266*H266,2)</f>
        <v>0</v>
      </c>
      <c r="BL266" s="18" t="s">
        <v>273</v>
      </c>
      <c r="BM266" s="238" t="s">
        <v>414</v>
      </c>
    </row>
    <row r="267" s="2" customFormat="1">
      <c r="A267" s="39"/>
      <c r="B267" s="40"/>
      <c r="C267" s="41"/>
      <c r="D267" s="240" t="s">
        <v>135</v>
      </c>
      <c r="E267" s="41"/>
      <c r="F267" s="241" t="s">
        <v>415</v>
      </c>
      <c r="G267" s="41"/>
      <c r="H267" s="41"/>
      <c r="I267" s="242"/>
      <c r="J267" s="41"/>
      <c r="K267" s="41"/>
      <c r="L267" s="45"/>
      <c r="M267" s="243"/>
      <c r="N267" s="244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135</v>
      </c>
      <c r="AU267" s="18" t="s">
        <v>89</v>
      </c>
    </row>
    <row r="268" s="2" customFormat="1">
      <c r="A268" s="39"/>
      <c r="B268" s="40"/>
      <c r="C268" s="41"/>
      <c r="D268" s="249" t="s">
        <v>182</v>
      </c>
      <c r="E268" s="41"/>
      <c r="F268" s="250" t="s">
        <v>416</v>
      </c>
      <c r="G268" s="41"/>
      <c r="H268" s="41"/>
      <c r="I268" s="242"/>
      <c r="J268" s="41"/>
      <c r="K268" s="41"/>
      <c r="L268" s="45"/>
      <c r="M268" s="243"/>
      <c r="N268" s="244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182</v>
      </c>
      <c r="AU268" s="18" t="s">
        <v>89</v>
      </c>
    </row>
    <row r="269" s="13" customFormat="1">
      <c r="A269" s="13"/>
      <c r="B269" s="251"/>
      <c r="C269" s="252"/>
      <c r="D269" s="240" t="s">
        <v>189</v>
      </c>
      <c r="E269" s="253" t="s">
        <v>1</v>
      </c>
      <c r="F269" s="254" t="s">
        <v>417</v>
      </c>
      <c r="G269" s="252"/>
      <c r="H269" s="255">
        <v>44.5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1" t="s">
        <v>189</v>
      </c>
      <c r="AU269" s="261" t="s">
        <v>89</v>
      </c>
      <c r="AV269" s="13" t="s">
        <v>89</v>
      </c>
      <c r="AW269" s="13" t="s">
        <v>35</v>
      </c>
      <c r="AX269" s="13" t="s">
        <v>87</v>
      </c>
      <c r="AY269" s="261" t="s">
        <v>127</v>
      </c>
    </row>
    <row r="270" s="2" customFormat="1" ht="16.5" customHeight="1">
      <c r="A270" s="39"/>
      <c r="B270" s="40"/>
      <c r="C270" s="227" t="s">
        <v>418</v>
      </c>
      <c r="D270" s="227" t="s">
        <v>130</v>
      </c>
      <c r="E270" s="228" t="s">
        <v>419</v>
      </c>
      <c r="F270" s="229" t="s">
        <v>420</v>
      </c>
      <c r="G270" s="230" t="s">
        <v>272</v>
      </c>
      <c r="H270" s="231">
        <v>61</v>
      </c>
      <c r="I270" s="232"/>
      <c r="J270" s="233">
        <f>ROUND(I270*H270,2)</f>
        <v>0</v>
      </c>
      <c r="K270" s="229" t="s">
        <v>179</v>
      </c>
      <c r="L270" s="45"/>
      <c r="M270" s="234" t="s">
        <v>1</v>
      </c>
      <c r="N270" s="235" t="s">
        <v>45</v>
      </c>
      <c r="O270" s="92"/>
      <c r="P270" s="236">
        <f>O270*H270</f>
        <v>0</v>
      </c>
      <c r="Q270" s="236">
        <v>0</v>
      </c>
      <c r="R270" s="236">
        <f>Q270*H270</f>
        <v>0</v>
      </c>
      <c r="S270" s="236">
        <v>0.00198</v>
      </c>
      <c r="T270" s="237">
        <f>S270*H270</f>
        <v>0.12078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273</v>
      </c>
      <c r="AT270" s="238" t="s">
        <v>130</v>
      </c>
      <c r="AU270" s="238" t="s">
        <v>89</v>
      </c>
      <c r="AY270" s="18" t="s">
        <v>127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87</v>
      </c>
      <c r="BK270" s="239">
        <f>ROUND(I270*H270,2)</f>
        <v>0</v>
      </c>
      <c r="BL270" s="18" t="s">
        <v>273</v>
      </c>
      <c r="BM270" s="238" t="s">
        <v>421</v>
      </c>
    </row>
    <row r="271" s="2" customFormat="1">
      <c r="A271" s="39"/>
      <c r="B271" s="40"/>
      <c r="C271" s="41"/>
      <c r="D271" s="240" t="s">
        <v>135</v>
      </c>
      <c r="E271" s="41"/>
      <c r="F271" s="241" t="s">
        <v>422</v>
      </c>
      <c r="G271" s="41"/>
      <c r="H271" s="41"/>
      <c r="I271" s="242"/>
      <c r="J271" s="41"/>
      <c r="K271" s="41"/>
      <c r="L271" s="45"/>
      <c r="M271" s="243"/>
      <c r="N271" s="244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135</v>
      </c>
      <c r="AU271" s="18" t="s">
        <v>89</v>
      </c>
    </row>
    <row r="272" s="2" customFormat="1">
      <c r="A272" s="39"/>
      <c r="B272" s="40"/>
      <c r="C272" s="41"/>
      <c r="D272" s="249" t="s">
        <v>182</v>
      </c>
      <c r="E272" s="41"/>
      <c r="F272" s="250" t="s">
        <v>423</v>
      </c>
      <c r="G272" s="41"/>
      <c r="H272" s="41"/>
      <c r="I272" s="242"/>
      <c r="J272" s="41"/>
      <c r="K272" s="41"/>
      <c r="L272" s="45"/>
      <c r="M272" s="243"/>
      <c r="N272" s="244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182</v>
      </c>
      <c r="AU272" s="18" t="s">
        <v>89</v>
      </c>
    </row>
    <row r="273" s="13" customFormat="1">
      <c r="A273" s="13"/>
      <c r="B273" s="251"/>
      <c r="C273" s="252"/>
      <c r="D273" s="240" t="s">
        <v>189</v>
      </c>
      <c r="E273" s="253" t="s">
        <v>1</v>
      </c>
      <c r="F273" s="254" t="s">
        <v>424</v>
      </c>
      <c r="G273" s="252"/>
      <c r="H273" s="255">
        <v>61</v>
      </c>
      <c r="I273" s="256"/>
      <c r="J273" s="252"/>
      <c r="K273" s="252"/>
      <c r="L273" s="257"/>
      <c r="M273" s="258"/>
      <c r="N273" s="259"/>
      <c r="O273" s="259"/>
      <c r="P273" s="259"/>
      <c r="Q273" s="259"/>
      <c r="R273" s="259"/>
      <c r="S273" s="259"/>
      <c r="T273" s="26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61" t="s">
        <v>189</v>
      </c>
      <c r="AU273" s="261" t="s">
        <v>89</v>
      </c>
      <c r="AV273" s="13" t="s">
        <v>89</v>
      </c>
      <c r="AW273" s="13" t="s">
        <v>35</v>
      </c>
      <c r="AX273" s="13" t="s">
        <v>87</v>
      </c>
      <c r="AY273" s="261" t="s">
        <v>127</v>
      </c>
    </row>
    <row r="274" s="2" customFormat="1" ht="16.5" customHeight="1">
      <c r="A274" s="39"/>
      <c r="B274" s="40"/>
      <c r="C274" s="227" t="s">
        <v>425</v>
      </c>
      <c r="D274" s="227" t="s">
        <v>130</v>
      </c>
      <c r="E274" s="228" t="s">
        <v>426</v>
      </c>
      <c r="F274" s="229" t="s">
        <v>427</v>
      </c>
      <c r="G274" s="230" t="s">
        <v>272</v>
      </c>
      <c r="H274" s="231">
        <v>45</v>
      </c>
      <c r="I274" s="232"/>
      <c r="J274" s="233">
        <f>ROUND(I274*H274,2)</f>
        <v>0</v>
      </c>
      <c r="K274" s="229" t="s">
        <v>179</v>
      </c>
      <c r="L274" s="45"/>
      <c r="M274" s="234" t="s">
        <v>1</v>
      </c>
      <c r="N274" s="235" t="s">
        <v>45</v>
      </c>
      <c r="O274" s="92"/>
      <c r="P274" s="236">
        <f>O274*H274</f>
        <v>0</v>
      </c>
      <c r="Q274" s="236">
        <v>0</v>
      </c>
      <c r="R274" s="236">
        <f>Q274*H274</f>
        <v>0</v>
      </c>
      <c r="S274" s="236">
        <v>0.00263</v>
      </c>
      <c r="T274" s="237">
        <f>S274*H274</f>
        <v>0.11835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273</v>
      </c>
      <c r="AT274" s="238" t="s">
        <v>130</v>
      </c>
      <c r="AU274" s="238" t="s">
        <v>89</v>
      </c>
      <c r="AY274" s="18" t="s">
        <v>127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87</v>
      </c>
      <c r="BK274" s="239">
        <f>ROUND(I274*H274,2)</f>
        <v>0</v>
      </c>
      <c r="BL274" s="18" t="s">
        <v>273</v>
      </c>
      <c r="BM274" s="238" t="s">
        <v>428</v>
      </c>
    </row>
    <row r="275" s="2" customFormat="1">
      <c r="A275" s="39"/>
      <c r="B275" s="40"/>
      <c r="C275" s="41"/>
      <c r="D275" s="240" t="s">
        <v>135</v>
      </c>
      <c r="E275" s="41"/>
      <c r="F275" s="241" t="s">
        <v>429</v>
      </c>
      <c r="G275" s="41"/>
      <c r="H275" s="41"/>
      <c r="I275" s="242"/>
      <c r="J275" s="41"/>
      <c r="K275" s="41"/>
      <c r="L275" s="45"/>
      <c r="M275" s="243"/>
      <c r="N275" s="244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135</v>
      </c>
      <c r="AU275" s="18" t="s">
        <v>89</v>
      </c>
    </row>
    <row r="276" s="2" customFormat="1">
      <c r="A276" s="39"/>
      <c r="B276" s="40"/>
      <c r="C276" s="41"/>
      <c r="D276" s="249" t="s">
        <v>182</v>
      </c>
      <c r="E276" s="41"/>
      <c r="F276" s="250" t="s">
        <v>430</v>
      </c>
      <c r="G276" s="41"/>
      <c r="H276" s="41"/>
      <c r="I276" s="242"/>
      <c r="J276" s="41"/>
      <c r="K276" s="41"/>
      <c r="L276" s="45"/>
      <c r="M276" s="243"/>
      <c r="N276" s="244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182</v>
      </c>
      <c r="AU276" s="18" t="s">
        <v>89</v>
      </c>
    </row>
    <row r="277" s="13" customFormat="1">
      <c r="A277" s="13"/>
      <c r="B277" s="251"/>
      <c r="C277" s="252"/>
      <c r="D277" s="240" t="s">
        <v>189</v>
      </c>
      <c r="E277" s="253" t="s">
        <v>1</v>
      </c>
      <c r="F277" s="254" t="s">
        <v>431</v>
      </c>
      <c r="G277" s="252"/>
      <c r="H277" s="255">
        <v>45</v>
      </c>
      <c r="I277" s="256"/>
      <c r="J277" s="252"/>
      <c r="K277" s="252"/>
      <c r="L277" s="257"/>
      <c r="M277" s="258"/>
      <c r="N277" s="259"/>
      <c r="O277" s="259"/>
      <c r="P277" s="259"/>
      <c r="Q277" s="259"/>
      <c r="R277" s="259"/>
      <c r="S277" s="259"/>
      <c r="T277" s="26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61" t="s">
        <v>189</v>
      </c>
      <c r="AU277" s="261" t="s">
        <v>89</v>
      </c>
      <c r="AV277" s="13" t="s">
        <v>89</v>
      </c>
      <c r="AW277" s="13" t="s">
        <v>35</v>
      </c>
      <c r="AX277" s="13" t="s">
        <v>87</v>
      </c>
      <c r="AY277" s="261" t="s">
        <v>127</v>
      </c>
    </row>
    <row r="278" s="2" customFormat="1" ht="16.5" customHeight="1">
      <c r="A278" s="39"/>
      <c r="B278" s="40"/>
      <c r="C278" s="227" t="s">
        <v>432</v>
      </c>
      <c r="D278" s="227" t="s">
        <v>130</v>
      </c>
      <c r="E278" s="228" t="s">
        <v>433</v>
      </c>
      <c r="F278" s="229" t="s">
        <v>434</v>
      </c>
      <c r="G278" s="230" t="s">
        <v>296</v>
      </c>
      <c r="H278" s="231">
        <v>5</v>
      </c>
      <c r="I278" s="232"/>
      <c r="J278" s="233">
        <f>ROUND(I278*H278,2)</f>
        <v>0</v>
      </c>
      <c r="K278" s="229" t="s">
        <v>179</v>
      </c>
      <c r="L278" s="45"/>
      <c r="M278" s="234" t="s">
        <v>1</v>
      </c>
      <c r="N278" s="235" t="s">
        <v>45</v>
      </c>
      <c r="O278" s="92"/>
      <c r="P278" s="236">
        <f>O278*H278</f>
        <v>0</v>
      </c>
      <c r="Q278" s="236">
        <v>0.00027</v>
      </c>
      <c r="R278" s="236">
        <f>Q278*H278</f>
        <v>0.0013500000000000001</v>
      </c>
      <c r="S278" s="236">
        <v>0</v>
      </c>
      <c r="T278" s="23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273</v>
      </c>
      <c r="AT278" s="238" t="s">
        <v>130</v>
      </c>
      <c r="AU278" s="238" t="s">
        <v>89</v>
      </c>
      <c r="AY278" s="18" t="s">
        <v>127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87</v>
      </c>
      <c r="BK278" s="239">
        <f>ROUND(I278*H278,2)</f>
        <v>0</v>
      </c>
      <c r="BL278" s="18" t="s">
        <v>273</v>
      </c>
      <c r="BM278" s="238" t="s">
        <v>435</v>
      </c>
    </row>
    <row r="279" s="2" customFormat="1">
      <c r="A279" s="39"/>
      <c r="B279" s="40"/>
      <c r="C279" s="41"/>
      <c r="D279" s="240" t="s">
        <v>135</v>
      </c>
      <c r="E279" s="41"/>
      <c r="F279" s="241" t="s">
        <v>436</v>
      </c>
      <c r="G279" s="41"/>
      <c r="H279" s="41"/>
      <c r="I279" s="242"/>
      <c r="J279" s="41"/>
      <c r="K279" s="41"/>
      <c r="L279" s="45"/>
      <c r="M279" s="243"/>
      <c r="N279" s="244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135</v>
      </c>
      <c r="AU279" s="18" t="s">
        <v>89</v>
      </c>
    </row>
    <row r="280" s="2" customFormat="1">
      <c r="A280" s="39"/>
      <c r="B280" s="40"/>
      <c r="C280" s="41"/>
      <c r="D280" s="249" t="s">
        <v>182</v>
      </c>
      <c r="E280" s="41"/>
      <c r="F280" s="250" t="s">
        <v>437</v>
      </c>
      <c r="G280" s="41"/>
      <c r="H280" s="41"/>
      <c r="I280" s="242"/>
      <c r="J280" s="41"/>
      <c r="K280" s="41"/>
      <c r="L280" s="45"/>
      <c r="M280" s="243"/>
      <c r="N280" s="244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182</v>
      </c>
      <c r="AU280" s="18" t="s">
        <v>89</v>
      </c>
    </row>
    <row r="281" s="2" customFormat="1" ht="16.5" customHeight="1">
      <c r="A281" s="39"/>
      <c r="B281" s="40"/>
      <c r="C281" s="227" t="s">
        <v>438</v>
      </c>
      <c r="D281" s="227" t="s">
        <v>130</v>
      </c>
      <c r="E281" s="228" t="s">
        <v>439</v>
      </c>
      <c r="F281" s="229" t="s">
        <v>440</v>
      </c>
      <c r="G281" s="230" t="s">
        <v>296</v>
      </c>
      <c r="H281" s="231">
        <v>5</v>
      </c>
      <c r="I281" s="232"/>
      <c r="J281" s="233">
        <f>ROUND(I281*H281,2)</f>
        <v>0</v>
      </c>
      <c r="K281" s="229" t="s">
        <v>179</v>
      </c>
      <c r="L281" s="45"/>
      <c r="M281" s="234" t="s">
        <v>1</v>
      </c>
      <c r="N281" s="235" t="s">
        <v>45</v>
      </c>
      <c r="O281" s="92"/>
      <c r="P281" s="236">
        <f>O281*H281</f>
        <v>0</v>
      </c>
      <c r="Q281" s="236">
        <v>0.00031</v>
      </c>
      <c r="R281" s="236">
        <f>Q281*H281</f>
        <v>0.00155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273</v>
      </c>
      <c r="AT281" s="238" t="s">
        <v>130</v>
      </c>
      <c r="AU281" s="238" t="s">
        <v>89</v>
      </c>
      <c r="AY281" s="18" t="s">
        <v>127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87</v>
      </c>
      <c r="BK281" s="239">
        <f>ROUND(I281*H281,2)</f>
        <v>0</v>
      </c>
      <c r="BL281" s="18" t="s">
        <v>273</v>
      </c>
      <c r="BM281" s="238" t="s">
        <v>441</v>
      </c>
    </row>
    <row r="282" s="2" customFormat="1">
      <c r="A282" s="39"/>
      <c r="B282" s="40"/>
      <c r="C282" s="41"/>
      <c r="D282" s="240" t="s">
        <v>135</v>
      </c>
      <c r="E282" s="41"/>
      <c r="F282" s="241" t="s">
        <v>442</v>
      </c>
      <c r="G282" s="41"/>
      <c r="H282" s="41"/>
      <c r="I282" s="242"/>
      <c r="J282" s="41"/>
      <c r="K282" s="41"/>
      <c r="L282" s="45"/>
      <c r="M282" s="243"/>
      <c r="N282" s="244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135</v>
      </c>
      <c r="AU282" s="18" t="s">
        <v>89</v>
      </c>
    </row>
    <row r="283" s="2" customFormat="1">
      <c r="A283" s="39"/>
      <c r="B283" s="40"/>
      <c r="C283" s="41"/>
      <c r="D283" s="249" t="s">
        <v>182</v>
      </c>
      <c r="E283" s="41"/>
      <c r="F283" s="250" t="s">
        <v>443</v>
      </c>
      <c r="G283" s="41"/>
      <c r="H283" s="41"/>
      <c r="I283" s="242"/>
      <c r="J283" s="41"/>
      <c r="K283" s="41"/>
      <c r="L283" s="45"/>
      <c r="M283" s="243"/>
      <c r="N283" s="244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182</v>
      </c>
      <c r="AU283" s="18" t="s">
        <v>89</v>
      </c>
    </row>
    <row r="284" s="2" customFormat="1" ht="16.5" customHeight="1">
      <c r="A284" s="39"/>
      <c r="B284" s="40"/>
      <c r="C284" s="227" t="s">
        <v>444</v>
      </c>
      <c r="D284" s="227" t="s">
        <v>130</v>
      </c>
      <c r="E284" s="228" t="s">
        <v>445</v>
      </c>
      <c r="F284" s="229" t="s">
        <v>446</v>
      </c>
      <c r="G284" s="230" t="s">
        <v>296</v>
      </c>
      <c r="H284" s="231">
        <v>6</v>
      </c>
      <c r="I284" s="232"/>
      <c r="J284" s="233">
        <f>ROUND(I284*H284,2)</f>
        <v>0</v>
      </c>
      <c r="K284" s="229" t="s">
        <v>179</v>
      </c>
      <c r="L284" s="45"/>
      <c r="M284" s="234" t="s">
        <v>1</v>
      </c>
      <c r="N284" s="235" t="s">
        <v>45</v>
      </c>
      <c r="O284" s="92"/>
      <c r="P284" s="236">
        <f>O284*H284</f>
        <v>0</v>
      </c>
      <c r="Q284" s="236">
        <v>0.00052999999999999998</v>
      </c>
      <c r="R284" s="236">
        <f>Q284*H284</f>
        <v>0.0031799999999999997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273</v>
      </c>
      <c r="AT284" s="238" t="s">
        <v>130</v>
      </c>
      <c r="AU284" s="238" t="s">
        <v>89</v>
      </c>
      <c r="AY284" s="18" t="s">
        <v>127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87</v>
      </c>
      <c r="BK284" s="239">
        <f>ROUND(I284*H284,2)</f>
        <v>0</v>
      </c>
      <c r="BL284" s="18" t="s">
        <v>273</v>
      </c>
      <c r="BM284" s="238" t="s">
        <v>447</v>
      </c>
    </row>
    <row r="285" s="2" customFormat="1">
      <c r="A285" s="39"/>
      <c r="B285" s="40"/>
      <c r="C285" s="41"/>
      <c r="D285" s="240" t="s">
        <v>135</v>
      </c>
      <c r="E285" s="41"/>
      <c r="F285" s="241" t="s">
        <v>448</v>
      </c>
      <c r="G285" s="41"/>
      <c r="H285" s="41"/>
      <c r="I285" s="242"/>
      <c r="J285" s="41"/>
      <c r="K285" s="41"/>
      <c r="L285" s="45"/>
      <c r="M285" s="243"/>
      <c r="N285" s="244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135</v>
      </c>
      <c r="AU285" s="18" t="s">
        <v>89</v>
      </c>
    </row>
    <row r="286" s="2" customFormat="1">
      <c r="A286" s="39"/>
      <c r="B286" s="40"/>
      <c r="C286" s="41"/>
      <c r="D286" s="249" t="s">
        <v>182</v>
      </c>
      <c r="E286" s="41"/>
      <c r="F286" s="250" t="s">
        <v>449</v>
      </c>
      <c r="G286" s="41"/>
      <c r="H286" s="41"/>
      <c r="I286" s="242"/>
      <c r="J286" s="41"/>
      <c r="K286" s="41"/>
      <c r="L286" s="45"/>
      <c r="M286" s="243"/>
      <c r="N286" s="244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182</v>
      </c>
      <c r="AU286" s="18" t="s">
        <v>89</v>
      </c>
    </row>
    <row r="287" s="2" customFormat="1" ht="16.5" customHeight="1">
      <c r="A287" s="39"/>
      <c r="B287" s="40"/>
      <c r="C287" s="227" t="s">
        <v>450</v>
      </c>
      <c r="D287" s="227" t="s">
        <v>130</v>
      </c>
      <c r="E287" s="228" t="s">
        <v>451</v>
      </c>
      <c r="F287" s="229" t="s">
        <v>452</v>
      </c>
      <c r="G287" s="230" t="s">
        <v>296</v>
      </c>
      <c r="H287" s="231">
        <v>5</v>
      </c>
      <c r="I287" s="232"/>
      <c r="J287" s="233">
        <f>ROUND(I287*H287,2)</f>
        <v>0</v>
      </c>
      <c r="K287" s="229" t="s">
        <v>179</v>
      </c>
      <c r="L287" s="45"/>
      <c r="M287" s="234" t="s">
        <v>1</v>
      </c>
      <c r="N287" s="235" t="s">
        <v>45</v>
      </c>
      <c r="O287" s="92"/>
      <c r="P287" s="236">
        <f>O287*H287</f>
        <v>0</v>
      </c>
      <c r="Q287" s="236">
        <v>0.001</v>
      </c>
      <c r="R287" s="236">
        <f>Q287*H287</f>
        <v>0.0050000000000000001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273</v>
      </c>
      <c r="AT287" s="238" t="s">
        <v>130</v>
      </c>
      <c r="AU287" s="238" t="s">
        <v>89</v>
      </c>
      <c r="AY287" s="18" t="s">
        <v>127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87</v>
      </c>
      <c r="BK287" s="239">
        <f>ROUND(I287*H287,2)</f>
        <v>0</v>
      </c>
      <c r="BL287" s="18" t="s">
        <v>273</v>
      </c>
      <c r="BM287" s="238" t="s">
        <v>453</v>
      </c>
    </row>
    <row r="288" s="2" customFormat="1">
      <c r="A288" s="39"/>
      <c r="B288" s="40"/>
      <c r="C288" s="41"/>
      <c r="D288" s="240" t="s">
        <v>135</v>
      </c>
      <c r="E288" s="41"/>
      <c r="F288" s="241" t="s">
        <v>454</v>
      </c>
      <c r="G288" s="41"/>
      <c r="H288" s="41"/>
      <c r="I288" s="242"/>
      <c r="J288" s="41"/>
      <c r="K288" s="41"/>
      <c r="L288" s="45"/>
      <c r="M288" s="243"/>
      <c r="N288" s="244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135</v>
      </c>
      <c r="AU288" s="18" t="s">
        <v>89</v>
      </c>
    </row>
    <row r="289" s="2" customFormat="1">
      <c r="A289" s="39"/>
      <c r="B289" s="40"/>
      <c r="C289" s="41"/>
      <c r="D289" s="249" t="s">
        <v>182</v>
      </c>
      <c r="E289" s="41"/>
      <c r="F289" s="250" t="s">
        <v>455</v>
      </c>
      <c r="G289" s="41"/>
      <c r="H289" s="41"/>
      <c r="I289" s="242"/>
      <c r="J289" s="41"/>
      <c r="K289" s="41"/>
      <c r="L289" s="45"/>
      <c r="M289" s="243"/>
      <c r="N289" s="244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182</v>
      </c>
      <c r="AU289" s="18" t="s">
        <v>89</v>
      </c>
    </row>
    <row r="290" s="2" customFormat="1" ht="16.5" customHeight="1">
      <c r="A290" s="39"/>
      <c r="B290" s="40"/>
      <c r="C290" s="227" t="s">
        <v>456</v>
      </c>
      <c r="D290" s="227" t="s">
        <v>130</v>
      </c>
      <c r="E290" s="228" t="s">
        <v>457</v>
      </c>
      <c r="F290" s="229" t="s">
        <v>458</v>
      </c>
      <c r="G290" s="230" t="s">
        <v>296</v>
      </c>
      <c r="H290" s="231">
        <v>2</v>
      </c>
      <c r="I290" s="232"/>
      <c r="J290" s="233">
        <f>ROUND(I290*H290,2)</f>
        <v>0</v>
      </c>
      <c r="K290" s="229" t="s">
        <v>179</v>
      </c>
      <c r="L290" s="45"/>
      <c r="M290" s="234" t="s">
        <v>1</v>
      </c>
      <c r="N290" s="235" t="s">
        <v>45</v>
      </c>
      <c r="O290" s="92"/>
      <c r="P290" s="236">
        <f>O290*H290</f>
        <v>0</v>
      </c>
      <c r="Q290" s="236">
        <v>0.0011199999999999999</v>
      </c>
      <c r="R290" s="236">
        <f>Q290*H290</f>
        <v>0.0022399999999999998</v>
      </c>
      <c r="S290" s="236">
        <v>0</v>
      </c>
      <c r="T290" s="23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8" t="s">
        <v>273</v>
      </c>
      <c r="AT290" s="238" t="s">
        <v>130</v>
      </c>
      <c r="AU290" s="238" t="s">
        <v>89</v>
      </c>
      <c r="AY290" s="18" t="s">
        <v>127</v>
      </c>
      <c r="BE290" s="239">
        <f>IF(N290="základní",J290,0)</f>
        <v>0</v>
      </c>
      <c r="BF290" s="239">
        <f>IF(N290="snížená",J290,0)</f>
        <v>0</v>
      </c>
      <c r="BG290" s="239">
        <f>IF(N290="zákl. přenesená",J290,0)</f>
        <v>0</v>
      </c>
      <c r="BH290" s="239">
        <f>IF(N290="sníž. přenesená",J290,0)</f>
        <v>0</v>
      </c>
      <c r="BI290" s="239">
        <f>IF(N290="nulová",J290,0)</f>
        <v>0</v>
      </c>
      <c r="BJ290" s="18" t="s">
        <v>87</v>
      </c>
      <c r="BK290" s="239">
        <f>ROUND(I290*H290,2)</f>
        <v>0</v>
      </c>
      <c r="BL290" s="18" t="s">
        <v>273</v>
      </c>
      <c r="BM290" s="238" t="s">
        <v>459</v>
      </c>
    </row>
    <row r="291" s="2" customFormat="1">
      <c r="A291" s="39"/>
      <c r="B291" s="40"/>
      <c r="C291" s="41"/>
      <c r="D291" s="240" t="s">
        <v>135</v>
      </c>
      <c r="E291" s="41"/>
      <c r="F291" s="241" t="s">
        <v>460</v>
      </c>
      <c r="G291" s="41"/>
      <c r="H291" s="41"/>
      <c r="I291" s="242"/>
      <c r="J291" s="41"/>
      <c r="K291" s="41"/>
      <c r="L291" s="45"/>
      <c r="M291" s="243"/>
      <c r="N291" s="244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135</v>
      </c>
      <c r="AU291" s="18" t="s">
        <v>89</v>
      </c>
    </row>
    <row r="292" s="2" customFormat="1">
      <c r="A292" s="39"/>
      <c r="B292" s="40"/>
      <c r="C292" s="41"/>
      <c r="D292" s="249" t="s">
        <v>182</v>
      </c>
      <c r="E292" s="41"/>
      <c r="F292" s="250" t="s">
        <v>461</v>
      </c>
      <c r="G292" s="41"/>
      <c r="H292" s="41"/>
      <c r="I292" s="242"/>
      <c r="J292" s="41"/>
      <c r="K292" s="41"/>
      <c r="L292" s="45"/>
      <c r="M292" s="243"/>
      <c r="N292" s="244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182</v>
      </c>
      <c r="AU292" s="18" t="s">
        <v>89</v>
      </c>
    </row>
    <row r="293" s="2" customFormat="1" ht="16.5" customHeight="1">
      <c r="A293" s="39"/>
      <c r="B293" s="40"/>
      <c r="C293" s="227" t="s">
        <v>462</v>
      </c>
      <c r="D293" s="227" t="s">
        <v>130</v>
      </c>
      <c r="E293" s="228" t="s">
        <v>463</v>
      </c>
      <c r="F293" s="229" t="s">
        <v>464</v>
      </c>
      <c r="G293" s="230" t="s">
        <v>296</v>
      </c>
      <c r="H293" s="231">
        <v>1</v>
      </c>
      <c r="I293" s="232"/>
      <c r="J293" s="233">
        <f>ROUND(I293*H293,2)</f>
        <v>0</v>
      </c>
      <c r="K293" s="229" t="s">
        <v>179</v>
      </c>
      <c r="L293" s="45"/>
      <c r="M293" s="234" t="s">
        <v>1</v>
      </c>
      <c r="N293" s="235" t="s">
        <v>45</v>
      </c>
      <c r="O293" s="92"/>
      <c r="P293" s="236">
        <f>O293*H293</f>
        <v>0</v>
      </c>
      <c r="Q293" s="236">
        <v>0.0020300000000000001</v>
      </c>
      <c r="R293" s="236">
        <f>Q293*H293</f>
        <v>0.0020300000000000001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273</v>
      </c>
      <c r="AT293" s="238" t="s">
        <v>130</v>
      </c>
      <c r="AU293" s="238" t="s">
        <v>89</v>
      </c>
      <c r="AY293" s="18" t="s">
        <v>127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87</v>
      </c>
      <c r="BK293" s="239">
        <f>ROUND(I293*H293,2)</f>
        <v>0</v>
      </c>
      <c r="BL293" s="18" t="s">
        <v>273</v>
      </c>
      <c r="BM293" s="238" t="s">
        <v>465</v>
      </c>
    </row>
    <row r="294" s="2" customFormat="1">
      <c r="A294" s="39"/>
      <c r="B294" s="40"/>
      <c r="C294" s="41"/>
      <c r="D294" s="240" t="s">
        <v>135</v>
      </c>
      <c r="E294" s="41"/>
      <c r="F294" s="241" t="s">
        <v>466</v>
      </c>
      <c r="G294" s="41"/>
      <c r="H294" s="41"/>
      <c r="I294" s="242"/>
      <c r="J294" s="41"/>
      <c r="K294" s="41"/>
      <c r="L294" s="45"/>
      <c r="M294" s="243"/>
      <c r="N294" s="244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135</v>
      </c>
      <c r="AU294" s="18" t="s">
        <v>89</v>
      </c>
    </row>
    <row r="295" s="2" customFormat="1">
      <c r="A295" s="39"/>
      <c r="B295" s="40"/>
      <c r="C295" s="41"/>
      <c r="D295" s="249" t="s">
        <v>182</v>
      </c>
      <c r="E295" s="41"/>
      <c r="F295" s="250" t="s">
        <v>467</v>
      </c>
      <c r="G295" s="41"/>
      <c r="H295" s="41"/>
      <c r="I295" s="242"/>
      <c r="J295" s="41"/>
      <c r="K295" s="41"/>
      <c r="L295" s="45"/>
      <c r="M295" s="243"/>
      <c r="N295" s="244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182</v>
      </c>
      <c r="AU295" s="18" t="s">
        <v>89</v>
      </c>
    </row>
    <row r="296" s="2" customFormat="1" ht="16.5" customHeight="1">
      <c r="A296" s="39"/>
      <c r="B296" s="40"/>
      <c r="C296" s="227" t="s">
        <v>468</v>
      </c>
      <c r="D296" s="227" t="s">
        <v>130</v>
      </c>
      <c r="E296" s="228" t="s">
        <v>469</v>
      </c>
      <c r="F296" s="229" t="s">
        <v>470</v>
      </c>
      <c r="G296" s="230" t="s">
        <v>296</v>
      </c>
      <c r="H296" s="231">
        <v>1</v>
      </c>
      <c r="I296" s="232"/>
      <c r="J296" s="233">
        <f>ROUND(I296*H296,2)</f>
        <v>0</v>
      </c>
      <c r="K296" s="229" t="s">
        <v>179</v>
      </c>
      <c r="L296" s="45"/>
      <c r="M296" s="234" t="s">
        <v>1</v>
      </c>
      <c r="N296" s="235" t="s">
        <v>45</v>
      </c>
      <c r="O296" s="92"/>
      <c r="P296" s="236">
        <f>O296*H296</f>
        <v>0</v>
      </c>
      <c r="Q296" s="236">
        <v>0.0077499999999999999</v>
      </c>
      <c r="R296" s="236">
        <f>Q296*H296</f>
        <v>0.0077499999999999999</v>
      </c>
      <c r="S296" s="236">
        <v>0</v>
      </c>
      <c r="T296" s="23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273</v>
      </c>
      <c r="AT296" s="238" t="s">
        <v>130</v>
      </c>
      <c r="AU296" s="238" t="s">
        <v>89</v>
      </c>
      <c r="AY296" s="18" t="s">
        <v>127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87</v>
      </c>
      <c r="BK296" s="239">
        <f>ROUND(I296*H296,2)</f>
        <v>0</v>
      </c>
      <c r="BL296" s="18" t="s">
        <v>273</v>
      </c>
      <c r="BM296" s="238" t="s">
        <v>471</v>
      </c>
    </row>
    <row r="297" s="2" customFormat="1">
      <c r="A297" s="39"/>
      <c r="B297" s="40"/>
      <c r="C297" s="41"/>
      <c r="D297" s="240" t="s">
        <v>135</v>
      </c>
      <c r="E297" s="41"/>
      <c r="F297" s="241" t="s">
        <v>472</v>
      </c>
      <c r="G297" s="41"/>
      <c r="H297" s="41"/>
      <c r="I297" s="242"/>
      <c r="J297" s="41"/>
      <c r="K297" s="41"/>
      <c r="L297" s="45"/>
      <c r="M297" s="243"/>
      <c r="N297" s="244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135</v>
      </c>
      <c r="AU297" s="18" t="s">
        <v>89</v>
      </c>
    </row>
    <row r="298" s="2" customFormat="1">
      <c r="A298" s="39"/>
      <c r="B298" s="40"/>
      <c r="C298" s="41"/>
      <c r="D298" s="249" t="s">
        <v>182</v>
      </c>
      <c r="E298" s="41"/>
      <c r="F298" s="250" t="s">
        <v>473</v>
      </c>
      <c r="G298" s="41"/>
      <c r="H298" s="41"/>
      <c r="I298" s="242"/>
      <c r="J298" s="41"/>
      <c r="K298" s="41"/>
      <c r="L298" s="45"/>
      <c r="M298" s="243"/>
      <c r="N298" s="244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182</v>
      </c>
      <c r="AU298" s="18" t="s">
        <v>89</v>
      </c>
    </row>
    <row r="299" s="2" customFormat="1" ht="16.5" customHeight="1">
      <c r="A299" s="39"/>
      <c r="B299" s="40"/>
      <c r="C299" s="227" t="s">
        <v>474</v>
      </c>
      <c r="D299" s="227" t="s">
        <v>130</v>
      </c>
      <c r="E299" s="228" t="s">
        <v>475</v>
      </c>
      <c r="F299" s="229" t="s">
        <v>476</v>
      </c>
      <c r="G299" s="230" t="s">
        <v>272</v>
      </c>
      <c r="H299" s="231">
        <v>77</v>
      </c>
      <c r="I299" s="232"/>
      <c r="J299" s="233">
        <f>ROUND(I299*H299,2)</f>
        <v>0</v>
      </c>
      <c r="K299" s="229" t="s">
        <v>179</v>
      </c>
      <c r="L299" s="45"/>
      <c r="M299" s="234" t="s">
        <v>1</v>
      </c>
      <c r="N299" s="235" t="s">
        <v>45</v>
      </c>
      <c r="O299" s="92"/>
      <c r="P299" s="236">
        <f>O299*H299</f>
        <v>0</v>
      </c>
      <c r="Q299" s="236">
        <v>0.00076000000000000004</v>
      </c>
      <c r="R299" s="236">
        <f>Q299*H299</f>
        <v>0.058520000000000003</v>
      </c>
      <c r="S299" s="236">
        <v>0</v>
      </c>
      <c r="T299" s="23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8" t="s">
        <v>273</v>
      </c>
      <c r="AT299" s="238" t="s">
        <v>130</v>
      </c>
      <c r="AU299" s="238" t="s">
        <v>89</v>
      </c>
      <c r="AY299" s="18" t="s">
        <v>127</v>
      </c>
      <c r="BE299" s="239">
        <f>IF(N299="základní",J299,0)</f>
        <v>0</v>
      </c>
      <c r="BF299" s="239">
        <f>IF(N299="snížená",J299,0)</f>
        <v>0</v>
      </c>
      <c r="BG299" s="239">
        <f>IF(N299="zákl. přenesená",J299,0)</f>
        <v>0</v>
      </c>
      <c r="BH299" s="239">
        <f>IF(N299="sníž. přenesená",J299,0)</f>
        <v>0</v>
      </c>
      <c r="BI299" s="239">
        <f>IF(N299="nulová",J299,0)</f>
        <v>0</v>
      </c>
      <c r="BJ299" s="18" t="s">
        <v>87</v>
      </c>
      <c r="BK299" s="239">
        <f>ROUND(I299*H299,2)</f>
        <v>0</v>
      </c>
      <c r="BL299" s="18" t="s">
        <v>273</v>
      </c>
      <c r="BM299" s="238" t="s">
        <v>477</v>
      </c>
    </row>
    <row r="300" s="2" customFormat="1">
      <c r="A300" s="39"/>
      <c r="B300" s="40"/>
      <c r="C300" s="41"/>
      <c r="D300" s="240" t="s">
        <v>135</v>
      </c>
      <c r="E300" s="41"/>
      <c r="F300" s="241" t="s">
        <v>478</v>
      </c>
      <c r="G300" s="41"/>
      <c r="H300" s="41"/>
      <c r="I300" s="242"/>
      <c r="J300" s="41"/>
      <c r="K300" s="41"/>
      <c r="L300" s="45"/>
      <c r="M300" s="243"/>
      <c r="N300" s="244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135</v>
      </c>
      <c r="AU300" s="18" t="s">
        <v>89</v>
      </c>
    </row>
    <row r="301" s="2" customFormat="1">
      <c r="A301" s="39"/>
      <c r="B301" s="40"/>
      <c r="C301" s="41"/>
      <c r="D301" s="249" t="s">
        <v>182</v>
      </c>
      <c r="E301" s="41"/>
      <c r="F301" s="250" t="s">
        <v>479</v>
      </c>
      <c r="G301" s="41"/>
      <c r="H301" s="41"/>
      <c r="I301" s="242"/>
      <c r="J301" s="41"/>
      <c r="K301" s="41"/>
      <c r="L301" s="45"/>
      <c r="M301" s="243"/>
      <c r="N301" s="244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182</v>
      </c>
      <c r="AU301" s="18" t="s">
        <v>89</v>
      </c>
    </row>
    <row r="302" s="13" customFormat="1">
      <c r="A302" s="13"/>
      <c r="B302" s="251"/>
      <c r="C302" s="252"/>
      <c r="D302" s="240" t="s">
        <v>189</v>
      </c>
      <c r="E302" s="253" t="s">
        <v>1</v>
      </c>
      <c r="F302" s="254" t="s">
        <v>480</v>
      </c>
      <c r="G302" s="252"/>
      <c r="H302" s="255">
        <v>38</v>
      </c>
      <c r="I302" s="256"/>
      <c r="J302" s="252"/>
      <c r="K302" s="252"/>
      <c r="L302" s="257"/>
      <c r="M302" s="258"/>
      <c r="N302" s="259"/>
      <c r="O302" s="259"/>
      <c r="P302" s="259"/>
      <c r="Q302" s="259"/>
      <c r="R302" s="259"/>
      <c r="S302" s="259"/>
      <c r="T302" s="26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61" t="s">
        <v>189</v>
      </c>
      <c r="AU302" s="261" t="s">
        <v>89</v>
      </c>
      <c r="AV302" s="13" t="s">
        <v>89</v>
      </c>
      <c r="AW302" s="13" t="s">
        <v>35</v>
      </c>
      <c r="AX302" s="13" t="s">
        <v>80</v>
      </c>
      <c r="AY302" s="261" t="s">
        <v>127</v>
      </c>
    </row>
    <row r="303" s="13" customFormat="1">
      <c r="A303" s="13"/>
      <c r="B303" s="251"/>
      <c r="C303" s="252"/>
      <c r="D303" s="240" t="s">
        <v>189</v>
      </c>
      <c r="E303" s="253" t="s">
        <v>1</v>
      </c>
      <c r="F303" s="254" t="s">
        <v>481</v>
      </c>
      <c r="G303" s="252"/>
      <c r="H303" s="255">
        <v>39</v>
      </c>
      <c r="I303" s="256"/>
      <c r="J303" s="252"/>
      <c r="K303" s="252"/>
      <c r="L303" s="257"/>
      <c r="M303" s="258"/>
      <c r="N303" s="259"/>
      <c r="O303" s="259"/>
      <c r="P303" s="259"/>
      <c r="Q303" s="259"/>
      <c r="R303" s="259"/>
      <c r="S303" s="259"/>
      <c r="T303" s="26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1" t="s">
        <v>189</v>
      </c>
      <c r="AU303" s="261" t="s">
        <v>89</v>
      </c>
      <c r="AV303" s="13" t="s">
        <v>89</v>
      </c>
      <c r="AW303" s="13" t="s">
        <v>35</v>
      </c>
      <c r="AX303" s="13" t="s">
        <v>80</v>
      </c>
      <c r="AY303" s="261" t="s">
        <v>127</v>
      </c>
    </row>
    <row r="304" s="14" customFormat="1">
      <c r="A304" s="14"/>
      <c r="B304" s="262"/>
      <c r="C304" s="263"/>
      <c r="D304" s="240" t="s">
        <v>189</v>
      </c>
      <c r="E304" s="264" t="s">
        <v>1</v>
      </c>
      <c r="F304" s="265" t="s">
        <v>282</v>
      </c>
      <c r="G304" s="263"/>
      <c r="H304" s="266">
        <v>77</v>
      </c>
      <c r="I304" s="267"/>
      <c r="J304" s="263"/>
      <c r="K304" s="263"/>
      <c r="L304" s="268"/>
      <c r="M304" s="269"/>
      <c r="N304" s="270"/>
      <c r="O304" s="270"/>
      <c r="P304" s="270"/>
      <c r="Q304" s="270"/>
      <c r="R304" s="270"/>
      <c r="S304" s="270"/>
      <c r="T304" s="27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72" t="s">
        <v>189</v>
      </c>
      <c r="AU304" s="272" t="s">
        <v>89</v>
      </c>
      <c r="AV304" s="14" t="s">
        <v>126</v>
      </c>
      <c r="AW304" s="14" t="s">
        <v>35</v>
      </c>
      <c r="AX304" s="14" t="s">
        <v>87</v>
      </c>
      <c r="AY304" s="272" t="s">
        <v>127</v>
      </c>
    </row>
    <row r="305" s="2" customFormat="1" ht="16.5" customHeight="1">
      <c r="A305" s="39"/>
      <c r="B305" s="40"/>
      <c r="C305" s="227" t="s">
        <v>482</v>
      </c>
      <c r="D305" s="227" t="s">
        <v>130</v>
      </c>
      <c r="E305" s="228" t="s">
        <v>483</v>
      </c>
      <c r="F305" s="229" t="s">
        <v>484</v>
      </c>
      <c r="G305" s="230" t="s">
        <v>272</v>
      </c>
      <c r="H305" s="231">
        <v>141</v>
      </c>
      <c r="I305" s="232"/>
      <c r="J305" s="233">
        <f>ROUND(I305*H305,2)</f>
        <v>0</v>
      </c>
      <c r="K305" s="229" t="s">
        <v>179</v>
      </c>
      <c r="L305" s="45"/>
      <c r="M305" s="234" t="s">
        <v>1</v>
      </c>
      <c r="N305" s="235" t="s">
        <v>45</v>
      </c>
      <c r="O305" s="92"/>
      <c r="P305" s="236">
        <f>O305*H305</f>
        <v>0</v>
      </c>
      <c r="Q305" s="236">
        <v>0.0013699999999999999</v>
      </c>
      <c r="R305" s="236">
        <f>Q305*H305</f>
        <v>0.19316999999999998</v>
      </c>
      <c r="S305" s="236">
        <v>0</v>
      </c>
      <c r="T305" s="23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273</v>
      </c>
      <c r="AT305" s="238" t="s">
        <v>130</v>
      </c>
      <c r="AU305" s="238" t="s">
        <v>89</v>
      </c>
      <c r="AY305" s="18" t="s">
        <v>127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87</v>
      </c>
      <c r="BK305" s="239">
        <f>ROUND(I305*H305,2)</f>
        <v>0</v>
      </c>
      <c r="BL305" s="18" t="s">
        <v>273</v>
      </c>
      <c r="BM305" s="238" t="s">
        <v>485</v>
      </c>
    </row>
    <row r="306" s="2" customFormat="1">
      <c r="A306" s="39"/>
      <c r="B306" s="40"/>
      <c r="C306" s="41"/>
      <c r="D306" s="240" t="s">
        <v>135</v>
      </c>
      <c r="E306" s="41"/>
      <c r="F306" s="241" t="s">
        <v>486</v>
      </c>
      <c r="G306" s="41"/>
      <c r="H306" s="41"/>
      <c r="I306" s="242"/>
      <c r="J306" s="41"/>
      <c r="K306" s="41"/>
      <c r="L306" s="45"/>
      <c r="M306" s="243"/>
      <c r="N306" s="244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135</v>
      </c>
      <c r="AU306" s="18" t="s">
        <v>89</v>
      </c>
    </row>
    <row r="307" s="2" customFormat="1">
      <c r="A307" s="39"/>
      <c r="B307" s="40"/>
      <c r="C307" s="41"/>
      <c r="D307" s="249" t="s">
        <v>182</v>
      </c>
      <c r="E307" s="41"/>
      <c r="F307" s="250" t="s">
        <v>487</v>
      </c>
      <c r="G307" s="41"/>
      <c r="H307" s="41"/>
      <c r="I307" s="242"/>
      <c r="J307" s="41"/>
      <c r="K307" s="41"/>
      <c r="L307" s="45"/>
      <c r="M307" s="243"/>
      <c r="N307" s="244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182</v>
      </c>
      <c r="AU307" s="18" t="s">
        <v>89</v>
      </c>
    </row>
    <row r="308" s="13" customFormat="1">
      <c r="A308" s="13"/>
      <c r="B308" s="251"/>
      <c r="C308" s="252"/>
      <c r="D308" s="240" t="s">
        <v>189</v>
      </c>
      <c r="E308" s="253" t="s">
        <v>1</v>
      </c>
      <c r="F308" s="254" t="s">
        <v>488</v>
      </c>
      <c r="G308" s="252"/>
      <c r="H308" s="255">
        <v>78</v>
      </c>
      <c r="I308" s="256"/>
      <c r="J308" s="252"/>
      <c r="K308" s="252"/>
      <c r="L308" s="257"/>
      <c r="M308" s="258"/>
      <c r="N308" s="259"/>
      <c r="O308" s="259"/>
      <c r="P308" s="259"/>
      <c r="Q308" s="259"/>
      <c r="R308" s="259"/>
      <c r="S308" s="259"/>
      <c r="T308" s="26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61" t="s">
        <v>189</v>
      </c>
      <c r="AU308" s="261" t="s">
        <v>89</v>
      </c>
      <c r="AV308" s="13" t="s">
        <v>89</v>
      </c>
      <c r="AW308" s="13" t="s">
        <v>35</v>
      </c>
      <c r="AX308" s="13" t="s">
        <v>80</v>
      </c>
      <c r="AY308" s="261" t="s">
        <v>127</v>
      </c>
    </row>
    <row r="309" s="13" customFormat="1">
      <c r="A309" s="13"/>
      <c r="B309" s="251"/>
      <c r="C309" s="252"/>
      <c r="D309" s="240" t="s">
        <v>189</v>
      </c>
      <c r="E309" s="253" t="s">
        <v>1</v>
      </c>
      <c r="F309" s="254" t="s">
        <v>489</v>
      </c>
      <c r="G309" s="252"/>
      <c r="H309" s="255">
        <v>63</v>
      </c>
      <c r="I309" s="256"/>
      <c r="J309" s="252"/>
      <c r="K309" s="252"/>
      <c r="L309" s="257"/>
      <c r="M309" s="258"/>
      <c r="N309" s="259"/>
      <c r="O309" s="259"/>
      <c r="P309" s="259"/>
      <c r="Q309" s="259"/>
      <c r="R309" s="259"/>
      <c r="S309" s="259"/>
      <c r="T309" s="26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1" t="s">
        <v>189</v>
      </c>
      <c r="AU309" s="261" t="s">
        <v>89</v>
      </c>
      <c r="AV309" s="13" t="s">
        <v>89</v>
      </c>
      <c r="AW309" s="13" t="s">
        <v>35</v>
      </c>
      <c r="AX309" s="13" t="s">
        <v>80</v>
      </c>
      <c r="AY309" s="261" t="s">
        <v>127</v>
      </c>
    </row>
    <row r="310" s="14" customFormat="1">
      <c r="A310" s="14"/>
      <c r="B310" s="262"/>
      <c r="C310" s="263"/>
      <c r="D310" s="240" t="s">
        <v>189</v>
      </c>
      <c r="E310" s="264" t="s">
        <v>1</v>
      </c>
      <c r="F310" s="265" t="s">
        <v>282</v>
      </c>
      <c r="G310" s="263"/>
      <c r="H310" s="266">
        <v>141</v>
      </c>
      <c r="I310" s="267"/>
      <c r="J310" s="263"/>
      <c r="K310" s="263"/>
      <c r="L310" s="268"/>
      <c r="M310" s="269"/>
      <c r="N310" s="270"/>
      <c r="O310" s="270"/>
      <c r="P310" s="270"/>
      <c r="Q310" s="270"/>
      <c r="R310" s="270"/>
      <c r="S310" s="270"/>
      <c r="T310" s="271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72" t="s">
        <v>189</v>
      </c>
      <c r="AU310" s="272" t="s">
        <v>89</v>
      </c>
      <c r="AV310" s="14" t="s">
        <v>126</v>
      </c>
      <c r="AW310" s="14" t="s">
        <v>35</v>
      </c>
      <c r="AX310" s="14" t="s">
        <v>87</v>
      </c>
      <c r="AY310" s="272" t="s">
        <v>127</v>
      </c>
    </row>
    <row r="311" s="2" customFormat="1" ht="16.5" customHeight="1">
      <c r="A311" s="39"/>
      <c r="B311" s="40"/>
      <c r="C311" s="227" t="s">
        <v>490</v>
      </c>
      <c r="D311" s="227" t="s">
        <v>130</v>
      </c>
      <c r="E311" s="228" t="s">
        <v>491</v>
      </c>
      <c r="F311" s="229" t="s">
        <v>492</v>
      </c>
      <c r="G311" s="230" t="s">
        <v>272</v>
      </c>
      <c r="H311" s="231">
        <v>46</v>
      </c>
      <c r="I311" s="232"/>
      <c r="J311" s="233">
        <f>ROUND(I311*H311,2)</f>
        <v>0</v>
      </c>
      <c r="K311" s="229" t="s">
        <v>179</v>
      </c>
      <c r="L311" s="45"/>
      <c r="M311" s="234" t="s">
        <v>1</v>
      </c>
      <c r="N311" s="235" t="s">
        <v>45</v>
      </c>
      <c r="O311" s="92"/>
      <c r="P311" s="236">
        <f>O311*H311</f>
        <v>0</v>
      </c>
      <c r="Q311" s="236">
        <v>0.00141</v>
      </c>
      <c r="R311" s="236">
        <f>Q311*H311</f>
        <v>0.064860000000000001</v>
      </c>
      <c r="S311" s="236">
        <v>0</v>
      </c>
      <c r="T311" s="237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8" t="s">
        <v>273</v>
      </c>
      <c r="AT311" s="238" t="s">
        <v>130</v>
      </c>
      <c r="AU311" s="238" t="s">
        <v>89</v>
      </c>
      <c r="AY311" s="18" t="s">
        <v>127</v>
      </c>
      <c r="BE311" s="239">
        <f>IF(N311="základní",J311,0)</f>
        <v>0</v>
      </c>
      <c r="BF311" s="239">
        <f>IF(N311="snížená",J311,0)</f>
        <v>0</v>
      </c>
      <c r="BG311" s="239">
        <f>IF(N311="zákl. přenesená",J311,0)</f>
        <v>0</v>
      </c>
      <c r="BH311" s="239">
        <f>IF(N311="sníž. přenesená",J311,0)</f>
        <v>0</v>
      </c>
      <c r="BI311" s="239">
        <f>IF(N311="nulová",J311,0)</f>
        <v>0</v>
      </c>
      <c r="BJ311" s="18" t="s">
        <v>87</v>
      </c>
      <c r="BK311" s="239">
        <f>ROUND(I311*H311,2)</f>
        <v>0</v>
      </c>
      <c r="BL311" s="18" t="s">
        <v>273</v>
      </c>
      <c r="BM311" s="238" t="s">
        <v>493</v>
      </c>
    </row>
    <row r="312" s="2" customFormat="1">
      <c r="A312" s="39"/>
      <c r="B312" s="40"/>
      <c r="C312" s="41"/>
      <c r="D312" s="240" t="s">
        <v>135</v>
      </c>
      <c r="E312" s="41"/>
      <c r="F312" s="241" t="s">
        <v>494</v>
      </c>
      <c r="G312" s="41"/>
      <c r="H312" s="41"/>
      <c r="I312" s="242"/>
      <c r="J312" s="41"/>
      <c r="K312" s="41"/>
      <c r="L312" s="45"/>
      <c r="M312" s="243"/>
      <c r="N312" s="244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135</v>
      </c>
      <c r="AU312" s="18" t="s">
        <v>89</v>
      </c>
    </row>
    <row r="313" s="2" customFormat="1">
      <c r="A313" s="39"/>
      <c r="B313" s="40"/>
      <c r="C313" s="41"/>
      <c r="D313" s="249" t="s">
        <v>182</v>
      </c>
      <c r="E313" s="41"/>
      <c r="F313" s="250" t="s">
        <v>495</v>
      </c>
      <c r="G313" s="41"/>
      <c r="H313" s="41"/>
      <c r="I313" s="242"/>
      <c r="J313" s="41"/>
      <c r="K313" s="41"/>
      <c r="L313" s="45"/>
      <c r="M313" s="243"/>
      <c r="N313" s="244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182</v>
      </c>
      <c r="AU313" s="18" t="s">
        <v>89</v>
      </c>
    </row>
    <row r="314" s="13" customFormat="1">
      <c r="A314" s="13"/>
      <c r="B314" s="251"/>
      <c r="C314" s="252"/>
      <c r="D314" s="240" t="s">
        <v>189</v>
      </c>
      <c r="E314" s="253" t="s">
        <v>1</v>
      </c>
      <c r="F314" s="254" t="s">
        <v>496</v>
      </c>
      <c r="G314" s="252"/>
      <c r="H314" s="255">
        <v>12.5</v>
      </c>
      <c r="I314" s="256"/>
      <c r="J314" s="252"/>
      <c r="K314" s="252"/>
      <c r="L314" s="257"/>
      <c r="M314" s="258"/>
      <c r="N314" s="259"/>
      <c r="O314" s="259"/>
      <c r="P314" s="259"/>
      <c r="Q314" s="259"/>
      <c r="R314" s="259"/>
      <c r="S314" s="259"/>
      <c r="T314" s="26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61" t="s">
        <v>189</v>
      </c>
      <c r="AU314" s="261" t="s">
        <v>89</v>
      </c>
      <c r="AV314" s="13" t="s">
        <v>89</v>
      </c>
      <c r="AW314" s="13" t="s">
        <v>35</v>
      </c>
      <c r="AX314" s="13" t="s">
        <v>80</v>
      </c>
      <c r="AY314" s="261" t="s">
        <v>127</v>
      </c>
    </row>
    <row r="315" s="13" customFormat="1">
      <c r="A315" s="13"/>
      <c r="B315" s="251"/>
      <c r="C315" s="252"/>
      <c r="D315" s="240" t="s">
        <v>189</v>
      </c>
      <c r="E315" s="253" t="s">
        <v>1</v>
      </c>
      <c r="F315" s="254" t="s">
        <v>497</v>
      </c>
      <c r="G315" s="252"/>
      <c r="H315" s="255">
        <v>33.5</v>
      </c>
      <c r="I315" s="256"/>
      <c r="J315" s="252"/>
      <c r="K315" s="252"/>
      <c r="L315" s="257"/>
      <c r="M315" s="258"/>
      <c r="N315" s="259"/>
      <c r="O315" s="259"/>
      <c r="P315" s="259"/>
      <c r="Q315" s="259"/>
      <c r="R315" s="259"/>
      <c r="S315" s="259"/>
      <c r="T315" s="26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61" t="s">
        <v>189</v>
      </c>
      <c r="AU315" s="261" t="s">
        <v>89</v>
      </c>
      <c r="AV315" s="13" t="s">
        <v>89</v>
      </c>
      <c r="AW315" s="13" t="s">
        <v>35</v>
      </c>
      <c r="AX315" s="13" t="s">
        <v>80</v>
      </c>
      <c r="AY315" s="261" t="s">
        <v>127</v>
      </c>
    </row>
    <row r="316" s="14" customFormat="1">
      <c r="A316" s="14"/>
      <c r="B316" s="262"/>
      <c r="C316" s="263"/>
      <c r="D316" s="240" t="s">
        <v>189</v>
      </c>
      <c r="E316" s="264" t="s">
        <v>1</v>
      </c>
      <c r="F316" s="265" t="s">
        <v>282</v>
      </c>
      <c r="G316" s="263"/>
      <c r="H316" s="266">
        <v>46</v>
      </c>
      <c r="I316" s="267"/>
      <c r="J316" s="263"/>
      <c r="K316" s="263"/>
      <c r="L316" s="268"/>
      <c r="M316" s="269"/>
      <c r="N316" s="270"/>
      <c r="O316" s="270"/>
      <c r="P316" s="270"/>
      <c r="Q316" s="270"/>
      <c r="R316" s="270"/>
      <c r="S316" s="270"/>
      <c r="T316" s="27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72" t="s">
        <v>189</v>
      </c>
      <c r="AU316" s="272" t="s">
        <v>89</v>
      </c>
      <c r="AV316" s="14" t="s">
        <v>126</v>
      </c>
      <c r="AW316" s="14" t="s">
        <v>35</v>
      </c>
      <c r="AX316" s="14" t="s">
        <v>87</v>
      </c>
      <c r="AY316" s="272" t="s">
        <v>127</v>
      </c>
    </row>
    <row r="317" s="2" customFormat="1" ht="16.5" customHeight="1">
      <c r="A317" s="39"/>
      <c r="B317" s="40"/>
      <c r="C317" s="227" t="s">
        <v>498</v>
      </c>
      <c r="D317" s="227" t="s">
        <v>130</v>
      </c>
      <c r="E317" s="228" t="s">
        <v>499</v>
      </c>
      <c r="F317" s="229" t="s">
        <v>500</v>
      </c>
      <c r="G317" s="230" t="s">
        <v>272</v>
      </c>
      <c r="H317" s="231">
        <v>139</v>
      </c>
      <c r="I317" s="232"/>
      <c r="J317" s="233">
        <f>ROUND(I317*H317,2)</f>
        <v>0</v>
      </c>
      <c r="K317" s="229" t="s">
        <v>179</v>
      </c>
      <c r="L317" s="45"/>
      <c r="M317" s="234" t="s">
        <v>1</v>
      </c>
      <c r="N317" s="235" t="s">
        <v>45</v>
      </c>
      <c r="O317" s="92"/>
      <c r="P317" s="236">
        <f>O317*H317</f>
        <v>0</v>
      </c>
      <c r="Q317" s="236">
        <v>0.0015900000000000001</v>
      </c>
      <c r="R317" s="236">
        <f>Q317*H317</f>
        <v>0.22101000000000001</v>
      </c>
      <c r="S317" s="236">
        <v>0</v>
      </c>
      <c r="T317" s="23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8" t="s">
        <v>273</v>
      </c>
      <c r="AT317" s="238" t="s">
        <v>130</v>
      </c>
      <c r="AU317" s="238" t="s">
        <v>89</v>
      </c>
      <c r="AY317" s="18" t="s">
        <v>127</v>
      </c>
      <c r="BE317" s="239">
        <f>IF(N317="základní",J317,0)</f>
        <v>0</v>
      </c>
      <c r="BF317" s="239">
        <f>IF(N317="snížená",J317,0)</f>
        <v>0</v>
      </c>
      <c r="BG317" s="239">
        <f>IF(N317="zákl. přenesená",J317,0)</f>
        <v>0</v>
      </c>
      <c r="BH317" s="239">
        <f>IF(N317="sníž. přenesená",J317,0)</f>
        <v>0</v>
      </c>
      <c r="BI317" s="239">
        <f>IF(N317="nulová",J317,0)</f>
        <v>0</v>
      </c>
      <c r="BJ317" s="18" t="s">
        <v>87</v>
      </c>
      <c r="BK317" s="239">
        <f>ROUND(I317*H317,2)</f>
        <v>0</v>
      </c>
      <c r="BL317" s="18" t="s">
        <v>273</v>
      </c>
      <c r="BM317" s="238" t="s">
        <v>501</v>
      </c>
    </row>
    <row r="318" s="2" customFormat="1">
      <c r="A318" s="39"/>
      <c r="B318" s="40"/>
      <c r="C318" s="41"/>
      <c r="D318" s="240" t="s">
        <v>135</v>
      </c>
      <c r="E318" s="41"/>
      <c r="F318" s="241" t="s">
        <v>502</v>
      </c>
      <c r="G318" s="41"/>
      <c r="H318" s="41"/>
      <c r="I318" s="242"/>
      <c r="J318" s="41"/>
      <c r="K318" s="41"/>
      <c r="L318" s="45"/>
      <c r="M318" s="243"/>
      <c r="N318" s="244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135</v>
      </c>
      <c r="AU318" s="18" t="s">
        <v>89</v>
      </c>
    </row>
    <row r="319" s="2" customFormat="1">
      <c r="A319" s="39"/>
      <c r="B319" s="40"/>
      <c r="C319" s="41"/>
      <c r="D319" s="249" t="s">
        <v>182</v>
      </c>
      <c r="E319" s="41"/>
      <c r="F319" s="250" t="s">
        <v>503</v>
      </c>
      <c r="G319" s="41"/>
      <c r="H319" s="41"/>
      <c r="I319" s="242"/>
      <c r="J319" s="41"/>
      <c r="K319" s="41"/>
      <c r="L319" s="45"/>
      <c r="M319" s="243"/>
      <c r="N319" s="244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182</v>
      </c>
      <c r="AU319" s="18" t="s">
        <v>89</v>
      </c>
    </row>
    <row r="320" s="13" customFormat="1">
      <c r="A320" s="13"/>
      <c r="B320" s="251"/>
      <c r="C320" s="252"/>
      <c r="D320" s="240" t="s">
        <v>189</v>
      </c>
      <c r="E320" s="253" t="s">
        <v>1</v>
      </c>
      <c r="F320" s="254" t="s">
        <v>504</v>
      </c>
      <c r="G320" s="252"/>
      <c r="H320" s="255">
        <v>79.5</v>
      </c>
      <c r="I320" s="256"/>
      <c r="J320" s="252"/>
      <c r="K320" s="252"/>
      <c r="L320" s="257"/>
      <c r="M320" s="258"/>
      <c r="N320" s="259"/>
      <c r="O320" s="259"/>
      <c r="P320" s="259"/>
      <c r="Q320" s="259"/>
      <c r="R320" s="259"/>
      <c r="S320" s="259"/>
      <c r="T320" s="26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61" t="s">
        <v>189</v>
      </c>
      <c r="AU320" s="261" t="s">
        <v>89</v>
      </c>
      <c r="AV320" s="13" t="s">
        <v>89</v>
      </c>
      <c r="AW320" s="13" t="s">
        <v>35</v>
      </c>
      <c r="AX320" s="13" t="s">
        <v>80</v>
      </c>
      <c r="AY320" s="261" t="s">
        <v>127</v>
      </c>
    </row>
    <row r="321" s="13" customFormat="1">
      <c r="A321" s="13"/>
      <c r="B321" s="251"/>
      <c r="C321" s="252"/>
      <c r="D321" s="240" t="s">
        <v>189</v>
      </c>
      <c r="E321" s="253" t="s">
        <v>1</v>
      </c>
      <c r="F321" s="254" t="s">
        <v>505</v>
      </c>
      <c r="G321" s="252"/>
      <c r="H321" s="255">
        <v>59.5</v>
      </c>
      <c r="I321" s="256"/>
      <c r="J321" s="252"/>
      <c r="K321" s="252"/>
      <c r="L321" s="257"/>
      <c r="M321" s="258"/>
      <c r="N321" s="259"/>
      <c r="O321" s="259"/>
      <c r="P321" s="259"/>
      <c r="Q321" s="259"/>
      <c r="R321" s="259"/>
      <c r="S321" s="259"/>
      <c r="T321" s="26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61" t="s">
        <v>189</v>
      </c>
      <c r="AU321" s="261" t="s">
        <v>89</v>
      </c>
      <c r="AV321" s="13" t="s">
        <v>89</v>
      </c>
      <c r="AW321" s="13" t="s">
        <v>35</v>
      </c>
      <c r="AX321" s="13" t="s">
        <v>80</v>
      </c>
      <c r="AY321" s="261" t="s">
        <v>127</v>
      </c>
    </row>
    <row r="322" s="14" customFormat="1">
      <c r="A322" s="14"/>
      <c r="B322" s="262"/>
      <c r="C322" s="263"/>
      <c r="D322" s="240" t="s">
        <v>189</v>
      </c>
      <c r="E322" s="264" t="s">
        <v>1</v>
      </c>
      <c r="F322" s="265" t="s">
        <v>282</v>
      </c>
      <c r="G322" s="263"/>
      <c r="H322" s="266">
        <v>139</v>
      </c>
      <c r="I322" s="267"/>
      <c r="J322" s="263"/>
      <c r="K322" s="263"/>
      <c r="L322" s="268"/>
      <c r="M322" s="269"/>
      <c r="N322" s="270"/>
      <c r="O322" s="270"/>
      <c r="P322" s="270"/>
      <c r="Q322" s="270"/>
      <c r="R322" s="270"/>
      <c r="S322" s="270"/>
      <c r="T322" s="27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72" t="s">
        <v>189</v>
      </c>
      <c r="AU322" s="272" t="s">
        <v>89</v>
      </c>
      <c r="AV322" s="14" t="s">
        <v>126</v>
      </c>
      <c r="AW322" s="14" t="s">
        <v>35</v>
      </c>
      <c r="AX322" s="14" t="s">
        <v>87</v>
      </c>
      <c r="AY322" s="272" t="s">
        <v>127</v>
      </c>
    </row>
    <row r="323" s="2" customFormat="1" ht="24.15" customHeight="1">
      <c r="A323" s="39"/>
      <c r="B323" s="40"/>
      <c r="C323" s="227" t="s">
        <v>506</v>
      </c>
      <c r="D323" s="227" t="s">
        <v>130</v>
      </c>
      <c r="E323" s="228" t="s">
        <v>507</v>
      </c>
      <c r="F323" s="229" t="s">
        <v>508</v>
      </c>
      <c r="G323" s="230" t="s">
        <v>272</v>
      </c>
      <c r="H323" s="231">
        <v>36</v>
      </c>
      <c r="I323" s="232"/>
      <c r="J323" s="233">
        <f>ROUND(I323*H323,2)</f>
        <v>0</v>
      </c>
      <c r="K323" s="229" t="s">
        <v>1</v>
      </c>
      <c r="L323" s="45"/>
      <c r="M323" s="234" t="s">
        <v>1</v>
      </c>
      <c r="N323" s="235" t="s">
        <v>45</v>
      </c>
      <c r="O323" s="92"/>
      <c r="P323" s="236">
        <f>O323*H323</f>
        <v>0</v>
      </c>
      <c r="Q323" s="236">
        <v>0.0069699999999999996</v>
      </c>
      <c r="R323" s="236">
        <f>Q323*H323</f>
        <v>0.25091999999999998</v>
      </c>
      <c r="S323" s="236">
        <v>0</v>
      </c>
      <c r="T323" s="23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8" t="s">
        <v>273</v>
      </c>
      <c r="AT323" s="238" t="s">
        <v>130</v>
      </c>
      <c r="AU323" s="238" t="s">
        <v>89</v>
      </c>
      <c r="AY323" s="18" t="s">
        <v>127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8" t="s">
        <v>87</v>
      </c>
      <c r="BK323" s="239">
        <f>ROUND(I323*H323,2)</f>
        <v>0</v>
      </c>
      <c r="BL323" s="18" t="s">
        <v>273</v>
      </c>
      <c r="BM323" s="238" t="s">
        <v>509</v>
      </c>
    </row>
    <row r="324" s="2" customFormat="1">
      <c r="A324" s="39"/>
      <c r="B324" s="40"/>
      <c r="C324" s="41"/>
      <c r="D324" s="240" t="s">
        <v>135</v>
      </c>
      <c r="E324" s="41"/>
      <c r="F324" s="241" t="s">
        <v>510</v>
      </c>
      <c r="G324" s="41"/>
      <c r="H324" s="41"/>
      <c r="I324" s="242"/>
      <c r="J324" s="41"/>
      <c r="K324" s="41"/>
      <c r="L324" s="45"/>
      <c r="M324" s="243"/>
      <c r="N324" s="244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135</v>
      </c>
      <c r="AU324" s="18" t="s">
        <v>89</v>
      </c>
    </row>
    <row r="325" s="13" customFormat="1">
      <c r="A325" s="13"/>
      <c r="B325" s="251"/>
      <c r="C325" s="252"/>
      <c r="D325" s="240" t="s">
        <v>189</v>
      </c>
      <c r="E325" s="253" t="s">
        <v>1</v>
      </c>
      <c r="F325" s="254" t="s">
        <v>511</v>
      </c>
      <c r="G325" s="252"/>
      <c r="H325" s="255">
        <v>36</v>
      </c>
      <c r="I325" s="256"/>
      <c r="J325" s="252"/>
      <c r="K325" s="252"/>
      <c r="L325" s="257"/>
      <c r="M325" s="258"/>
      <c r="N325" s="259"/>
      <c r="O325" s="259"/>
      <c r="P325" s="259"/>
      <c r="Q325" s="259"/>
      <c r="R325" s="259"/>
      <c r="S325" s="259"/>
      <c r="T325" s="26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61" t="s">
        <v>189</v>
      </c>
      <c r="AU325" s="261" t="s">
        <v>89</v>
      </c>
      <c r="AV325" s="13" t="s">
        <v>89</v>
      </c>
      <c r="AW325" s="13" t="s">
        <v>35</v>
      </c>
      <c r="AX325" s="13" t="s">
        <v>87</v>
      </c>
      <c r="AY325" s="261" t="s">
        <v>127</v>
      </c>
    </row>
    <row r="326" s="2" customFormat="1" ht="37.8" customHeight="1">
      <c r="A326" s="39"/>
      <c r="B326" s="40"/>
      <c r="C326" s="227" t="s">
        <v>512</v>
      </c>
      <c r="D326" s="227" t="s">
        <v>130</v>
      </c>
      <c r="E326" s="228" t="s">
        <v>513</v>
      </c>
      <c r="F326" s="229" t="s">
        <v>514</v>
      </c>
      <c r="G326" s="230" t="s">
        <v>296</v>
      </c>
      <c r="H326" s="231">
        <v>205</v>
      </c>
      <c r="I326" s="232"/>
      <c r="J326" s="233">
        <f>ROUND(I326*H326,2)</f>
        <v>0</v>
      </c>
      <c r="K326" s="229" t="s">
        <v>1</v>
      </c>
      <c r="L326" s="45"/>
      <c r="M326" s="234" t="s">
        <v>1</v>
      </c>
      <c r="N326" s="235" t="s">
        <v>45</v>
      </c>
      <c r="O326" s="92"/>
      <c r="P326" s="236">
        <f>O326*H326</f>
        <v>0</v>
      </c>
      <c r="Q326" s="236">
        <v>0.001</v>
      </c>
      <c r="R326" s="236">
        <f>Q326*H326</f>
        <v>0.20500000000000002</v>
      </c>
      <c r="S326" s="236">
        <v>0</v>
      </c>
      <c r="T326" s="23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8" t="s">
        <v>273</v>
      </c>
      <c r="AT326" s="238" t="s">
        <v>130</v>
      </c>
      <c r="AU326" s="238" t="s">
        <v>89</v>
      </c>
      <c r="AY326" s="18" t="s">
        <v>127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8" t="s">
        <v>87</v>
      </c>
      <c r="BK326" s="239">
        <f>ROUND(I326*H326,2)</f>
        <v>0</v>
      </c>
      <c r="BL326" s="18" t="s">
        <v>273</v>
      </c>
      <c r="BM326" s="238" t="s">
        <v>515</v>
      </c>
    </row>
    <row r="327" s="15" customFormat="1">
      <c r="A327" s="15"/>
      <c r="B327" s="273"/>
      <c r="C327" s="274"/>
      <c r="D327" s="240" t="s">
        <v>189</v>
      </c>
      <c r="E327" s="275" t="s">
        <v>1</v>
      </c>
      <c r="F327" s="276" t="s">
        <v>516</v>
      </c>
      <c r="G327" s="274"/>
      <c r="H327" s="275" t="s">
        <v>1</v>
      </c>
      <c r="I327" s="277"/>
      <c r="J327" s="274"/>
      <c r="K327" s="274"/>
      <c r="L327" s="278"/>
      <c r="M327" s="279"/>
      <c r="N327" s="280"/>
      <c r="O327" s="280"/>
      <c r="P327" s="280"/>
      <c r="Q327" s="280"/>
      <c r="R327" s="280"/>
      <c r="S327" s="280"/>
      <c r="T327" s="281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82" t="s">
        <v>189</v>
      </c>
      <c r="AU327" s="282" t="s">
        <v>89</v>
      </c>
      <c r="AV327" s="15" t="s">
        <v>87</v>
      </c>
      <c r="AW327" s="15" t="s">
        <v>35</v>
      </c>
      <c r="AX327" s="15" t="s">
        <v>80</v>
      </c>
      <c r="AY327" s="282" t="s">
        <v>127</v>
      </c>
    </row>
    <row r="328" s="13" customFormat="1">
      <c r="A328" s="13"/>
      <c r="B328" s="251"/>
      <c r="C328" s="252"/>
      <c r="D328" s="240" t="s">
        <v>189</v>
      </c>
      <c r="E328" s="253" t="s">
        <v>1</v>
      </c>
      <c r="F328" s="254" t="s">
        <v>517</v>
      </c>
      <c r="G328" s="252"/>
      <c r="H328" s="255">
        <v>44.545000000000002</v>
      </c>
      <c r="I328" s="256"/>
      <c r="J328" s="252"/>
      <c r="K328" s="252"/>
      <c r="L328" s="257"/>
      <c r="M328" s="258"/>
      <c r="N328" s="259"/>
      <c r="O328" s="259"/>
      <c r="P328" s="259"/>
      <c r="Q328" s="259"/>
      <c r="R328" s="259"/>
      <c r="S328" s="259"/>
      <c r="T328" s="26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61" t="s">
        <v>189</v>
      </c>
      <c r="AU328" s="261" t="s">
        <v>89</v>
      </c>
      <c r="AV328" s="13" t="s">
        <v>89</v>
      </c>
      <c r="AW328" s="13" t="s">
        <v>35</v>
      </c>
      <c r="AX328" s="13" t="s">
        <v>80</v>
      </c>
      <c r="AY328" s="261" t="s">
        <v>127</v>
      </c>
    </row>
    <row r="329" s="13" customFormat="1">
      <c r="A329" s="13"/>
      <c r="B329" s="251"/>
      <c r="C329" s="252"/>
      <c r="D329" s="240" t="s">
        <v>189</v>
      </c>
      <c r="E329" s="253" t="s">
        <v>1</v>
      </c>
      <c r="F329" s="254" t="s">
        <v>518</v>
      </c>
      <c r="G329" s="252"/>
      <c r="H329" s="255">
        <v>0.45500000000000002</v>
      </c>
      <c r="I329" s="256"/>
      <c r="J329" s="252"/>
      <c r="K329" s="252"/>
      <c r="L329" s="257"/>
      <c r="M329" s="258"/>
      <c r="N329" s="259"/>
      <c r="O329" s="259"/>
      <c r="P329" s="259"/>
      <c r="Q329" s="259"/>
      <c r="R329" s="259"/>
      <c r="S329" s="259"/>
      <c r="T329" s="26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61" t="s">
        <v>189</v>
      </c>
      <c r="AU329" s="261" t="s">
        <v>89</v>
      </c>
      <c r="AV329" s="13" t="s">
        <v>89</v>
      </c>
      <c r="AW329" s="13" t="s">
        <v>35</v>
      </c>
      <c r="AX329" s="13" t="s">
        <v>80</v>
      </c>
      <c r="AY329" s="261" t="s">
        <v>127</v>
      </c>
    </row>
    <row r="330" s="16" customFormat="1">
      <c r="A330" s="16"/>
      <c r="B330" s="283"/>
      <c r="C330" s="284"/>
      <c r="D330" s="240" t="s">
        <v>189</v>
      </c>
      <c r="E330" s="285" t="s">
        <v>1</v>
      </c>
      <c r="F330" s="286" t="s">
        <v>519</v>
      </c>
      <c r="G330" s="284"/>
      <c r="H330" s="287">
        <v>45</v>
      </c>
      <c r="I330" s="288"/>
      <c r="J330" s="284"/>
      <c r="K330" s="284"/>
      <c r="L330" s="289"/>
      <c r="M330" s="290"/>
      <c r="N330" s="291"/>
      <c r="O330" s="291"/>
      <c r="P330" s="291"/>
      <c r="Q330" s="291"/>
      <c r="R330" s="291"/>
      <c r="S330" s="291"/>
      <c r="T330" s="292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93" t="s">
        <v>189</v>
      </c>
      <c r="AU330" s="293" t="s">
        <v>89</v>
      </c>
      <c r="AV330" s="16" t="s">
        <v>141</v>
      </c>
      <c r="AW330" s="16" t="s">
        <v>35</v>
      </c>
      <c r="AX330" s="16" t="s">
        <v>80</v>
      </c>
      <c r="AY330" s="293" t="s">
        <v>127</v>
      </c>
    </row>
    <row r="331" s="15" customFormat="1">
      <c r="A331" s="15"/>
      <c r="B331" s="273"/>
      <c r="C331" s="274"/>
      <c r="D331" s="240" t="s">
        <v>189</v>
      </c>
      <c r="E331" s="275" t="s">
        <v>1</v>
      </c>
      <c r="F331" s="276" t="s">
        <v>520</v>
      </c>
      <c r="G331" s="274"/>
      <c r="H331" s="275" t="s">
        <v>1</v>
      </c>
      <c r="I331" s="277"/>
      <c r="J331" s="274"/>
      <c r="K331" s="274"/>
      <c r="L331" s="278"/>
      <c r="M331" s="279"/>
      <c r="N331" s="280"/>
      <c r="O331" s="280"/>
      <c r="P331" s="280"/>
      <c r="Q331" s="280"/>
      <c r="R331" s="280"/>
      <c r="S331" s="280"/>
      <c r="T331" s="281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82" t="s">
        <v>189</v>
      </c>
      <c r="AU331" s="282" t="s">
        <v>89</v>
      </c>
      <c r="AV331" s="15" t="s">
        <v>87</v>
      </c>
      <c r="AW331" s="15" t="s">
        <v>35</v>
      </c>
      <c r="AX331" s="15" t="s">
        <v>80</v>
      </c>
      <c r="AY331" s="282" t="s">
        <v>127</v>
      </c>
    </row>
    <row r="332" s="13" customFormat="1">
      <c r="A332" s="13"/>
      <c r="B332" s="251"/>
      <c r="C332" s="252"/>
      <c r="D332" s="240" t="s">
        <v>189</v>
      </c>
      <c r="E332" s="253" t="s">
        <v>1</v>
      </c>
      <c r="F332" s="254" t="s">
        <v>521</v>
      </c>
      <c r="G332" s="252"/>
      <c r="H332" s="255">
        <v>48</v>
      </c>
      <c r="I332" s="256"/>
      <c r="J332" s="252"/>
      <c r="K332" s="252"/>
      <c r="L332" s="257"/>
      <c r="M332" s="258"/>
      <c r="N332" s="259"/>
      <c r="O332" s="259"/>
      <c r="P332" s="259"/>
      <c r="Q332" s="259"/>
      <c r="R332" s="259"/>
      <c r="S332" s="259"/>
      <c r="T332" s="26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1" t="s">
        <v>189</v>
      </c>
      <c r="AU332" s="261" t="s">
        <v>89</v>
      </c>
      <c r="AV332" s="13" t="s">
        <v>89</v>
      </c>
      <c r="AW332" s="13" t="s">
        <v>35</v>
      </c>
      <c r="AX332" s="13" t="s">
        <v>80</v>
      </c>
      <c r="AY332" s="261" t="s">
        <v>127</v>
      </c>
    </row>
    <row r="333" s="16" customFormat="1">
      <c r="A333" s="16"/>
      <c r="B333" s="283"/>
      <c r="C333" s="284"/>
      <c r="D333" s="240" t="s">
        <v>189</v>
      </c>
      <c r="E333" s="285" t="s">
        <v>1</v>
      </c>
      <c r="F333" s="286" t="s">
        <v>519</v>
      </c>
      <c r="G333" s="284"/>
      <c r="H333" s="287">
        <v>48</v>
      </c>
      <c r="I333" s="288"/>
      <c r="J333" s="284"/>
      <c r="K333" s="284"/>
      <c r="L333" s="289"/>
      <c r="M333" s="290"/>
      <c r="N333" s="291"/>
      <c r="O333" s="291"/>
      <c r="P333" s="291"/>
      <c r="Q333" s="291"/>
      <c r="R333" s="291"/>
      <c r="S333" s="291"/>
      <c r="T333" s="292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T333" s="293" t="s">
        <v>189</v>
      </c>
      <c r="AU333" s="293" t="s">
        <v>89</v>
      </c>
      <c r="AV333" s="16" t="s">
        <v>141</v>
      </c>
      <c r="AW333" s="16" t="s">
        <v>35</v>
      </c>
      <c r="AX333" s="16" t="s">
        <v>80</v>
      </c>
      <c r="AY333" s="293" t="s">
        <v>127</v>
      </c>
    </row>
    <row r="334" s="15" customFormat="1">
      <c r="A334" s="15"/>
      <c r="B334" s="273"/>
      <c r="C334" s="274"/>
      <c r="D334" s="240" t="s">
        <v>189</v>
      </c>
      <c r="E334" s="275" t="s">
        <v>1</v>
      </c>
      <c r="F334" s="276" t="s">
        <v>522</v>
      </c>
      <c r="G334" s="274"/>
      <c r="H334" s="275" t="s">
        <v>1</v>
      </c>
      <c r="I334" s="277"/>
      <c r="J334" s="274"/>
      <c r="K334" s="274"/>
      <c r="L334" s="278"/>
      <c r="M334" s="279"/>
      <c r="N334" s="280"/>
      <c r="O334" s="280"/>
      <c r="P334" s="280"/>
      <c r="Q334" s="280"/>
      <c r="R334" s="280"/>
      <c r="S334" s="280"/>
      <c r="T334" s="281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82" t="s">
        <v>189</v>
      </c>
      <c r="AU334" s="282" t="s">
        <v>89</v>
      </c>
      <c r="AV334" s="15" t="s">
        <v>87</v>
      </c>
      <c r="AW334" s="15" t="s">
        <v>35</v>
      </c>
      <c r="AX334" s="15" t="s">
        <v>80</v>
      </c>
      <c r="AY334" s="282" t="s">
        <v>127</v>
      </c>
    </row>
    <row r="335" s="13" customFormat="1">
      <c r="A335" s="13"/>
      <c r="B335" s="251"/>
      <c r="C335" s="252"/>
      <c r="D335" s="240" t="s">
        <v>189</v>
      </c>
      <c r="E335" s="253" t="s">
        <v>1</v>
      </c>
      <c r="F335" s="254" t="s">
        <v>523</v>
      </c>
      <c r="G335" s="252"/>
      <c r="H335" s="255">
        <v>74.375</v>
      </c>
      <c r="I335" s="256"/>
      <c r="J335" s="252"/>
      <c r="K335" s="252"/>
      <c r="L335" s="257"/>
      <c r="M335" s="258"/>
      <c r="N335" s="259"/>
      <c r="O335" s="259"/>
      <c r="P335" s="259"/>
      <c r="Q335" s="259"/>
      <c r="R335" s="259"/>
      <c r="S335" s="259"/>
      <c r="T335" s="26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61" t="s">
        <v>189</v>
      </c>
      <c r="AU335" s="261" t="s">
        <v>89</v>
      </c>
      <c r="AV335" s="13" t="s">
        <v>89</v>
      </c>
      <c r="AW335" s="13" t="s">
        <v>35</v>
      </c>
      <c r="AX335" s="13" t="s">
        <v>80</v>
      </c>
      <c r="AY335" s="261" t="s">
        <v>127</v>
      </c>
    </row>
    <row r="336" s="13" customFormat="1">
      <c r="A336" s="13"/>
      <c r="B336" s="251"/>
      <c r="C336" s="252"/>
      <c r="D336" s="240" t="s">
        <v>189</v>
      </c>
      <c r="E336" s="253" t="s">
        <v>1</v>
      </c>
      <c r="F336" s="254" t="s">
        <v>524</v>
      </c>
      <c r="G336" s="252"/>
      <c r="H336" s="255">
        <v>0.625</v>
      </c>
      <c r="I336" s="256"/>
      <c r="J336" s="252"/>
      <c r="K336" s="252"/>
      <c r="L336" s="257"/>
      <c r="M336" s="258"/>
      <c r="N336" s="259"/>
      <c r="O336" s="259"/>
      <c r="P336" s="259"/>
      <c r="Q336" s="259"/>
      <c r="R336" s="259"/>
      <c r="S336" s="259"/>
      <c r="T336" s="260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61" t="s">
        <v>189</v>
      </c>
      <c r="AU336" s="261" t="s">
        <v>89</v>
      </c>
      <c r="AV336" s="13" t="s">
        <v>89</v>
      </c>
      <c r="AW336" s="13" t="s">
        <v>35</v>
      </c>
      <c r="AX336" s="13" t="s">
        <v>80</v>
      </c>
      <c r="AY336" s="261" t="s">
        <v>127</v>
      </c>
    </row>
    <row r="337" s="16" customFormat="1">
      <c r="A337" s="16"/>
      <c r="B337" s="283"/>
      <c r="C337" s="284"/>
      <c r="D337" s="240" t="s">
        <v>189</v>
      </c>
      <c r="E337" s="285" t="s">
        <v>1</v>
      </c>
      <c r="F337" s="286" t="s">
        <v>519</v>
      </c>
      <c r="G337" s="284"/>
      <c r="H337" s="287">
        <v>75</v>
      </c>
      <c r="I337" s="288"/>
      <c r="J337" s="284"/>
      <c r="K337" s="284"/>
      <c r="L337" s="289"/>
      <c r="M337" s="290"/>
      <c r="N337" s="291"/>
      <c r="O337" s="291"/>
      <c r="P337" s="291"/>
      <c r="Q337" s="291"/>
      <c r="R337" s="291"/>
      <c r="S337" s="291"/>
      <c r="T337" s="292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93" t="s">
        <v>189</v>
      </c>
      <c r="AU337" s="293" t="s">
        <v>89</v>
      </c>
      <c r="AV337" s="16" t="s">
        <v>141</v>
      </c>
      <c r="AW337" s="16" t="s">
        <v>35</v>
      </c>
      <c r="AX337" s="16" t="s">
        <v>80</v>
      </c>
      <c r="AY337" s="293" t="s">
        <v>127</v>
      </c>
    </row>
    <row r="338" s="15" customFormat="1">
      <c r="A338" s="15"/>
      <c r="B338" s="273"/>
      <c r="C338" s="274"/>
      <c r="D338" s="240" t="s">
        <v>189</v>
      </c>
      <c r="E338" s="275" t="s">
        <v>1</v>
      </c>
      <c r="F338" s="276" t="s">
        <v>525</v>
      </c>
      <c r="G338" s="274"/>
      <c r="H338" s="275" t="s">
        <v>1</v>
      </c>
      <c r="I338" s="277"/>
      <c r="J338" s="274"/>
      <c r="K338" s="274"/>
      <c r="L338" s="278"/>
      <c r="M338" s="279"/>
      <c r="N338" s="280"/>
      <c r="O338" s="280"/>
      <c r="P338" s="280"/>
      <c r="Q338" s="280"/>
      <c r="R338" s="280"/>
      <c r="S338" s="280"/>
      <c r="T338" s="281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82" t="s">
        <v>189</v>
      </c>
      <c r="AU338" s="282" t="s">
        <v>89</v>
      </c>
      <c r="AV338" s="15" t="s">
        <v>87</v>
      </c>
      <c r="AW338" s="15" t="s">
        <v>35</v>
      </c>
      <c r="AX338" s="15" t="s">
        <v>80</v>
      </c>
      <c r="AY338" s="282" t="s">
        <v>127</v>
      </c>
    </row>
    <row r="339" s="13" customFormat="1">
      <c r="A339" s="13"/>
      <c r="B339" s="251"/>
      <c r="C339" s="252"/>
      <c r="D339" s="240" t="s">
        <v>189</v>
      </c>
      <c r="E339" s="253" t="s">
        <v>1</v>
      </c>
      <c r="F339" s="254" t="s">
        <v>526</v>
      </c>
      <c r="G339" s="252"/>
      <c r="H339" s="255">
        <v>18</v>
      </c>
      <c r="I339" s="256"/>
      <c r="J339" s="252"/>
      <c r="K339" s="252"/>
      <c r="L339" s="257"/>
      <c r="M339" s="258"/>
      <c r="N339" s="259"/>
      <c r="O339" s="259"/>
      <c r="P339" s="259"/>
      <c r="Q339" s="259"/>
      <c r="R339" s="259"/>
      <c r="S339" s="259"/>
      <c r="T339" s="26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61" t="s">
        <v>189</v>
      </c>
      <c r="AU339" s="261" t="s">
        <v>89</v>
      </c>
      <c r="AV339" s="13" t="s">
        <v>89</v>
      </c>
      <c r="AW339" s="13" t="s">
        <v>35</v>
      </c>
      <c r="AX339" s="13" t="s">
        <v>80</v>
      </c>
      <c r="AY339" s="261" t="s">
        <v>127</v>
      </c>
    </row>
    <row r="340" s="16" customFormat="1">
      <c r="A340" s="16"/>
      <c r="B340" s="283"/>
      <c r="C340" s="284"/>
      <c r="D340" s="240" t="s">
        <v>189</v>
      </c>
      <c r="E340" s="285" t="s">
        <v>1</v>
      </c>
      <c r="F340" s="286" t="s">
        <v>519</v>
      </c>
      <c r="G340" s="284"/>
      <c r="H340" s="287">
        <v>18</v>
      </c>
      <c r="I340" s="288"/>
      <c r="J340" s="284"/>
      <c r="K340" s="284"/>
      <c r="L340" s="289"/>
      <c r="M340" s="290"/>
      <c r="N340" s="291"/>
      <c r="O340" s="291"/>
      <c r="P340" s="291"/>
      <c r="Q340" s="291"/>
      <c r="R340" s="291"/>
      <c r="S340" s="291"/>
      <c r="T340" s="292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T340" s="293" t="s">
        <v>189</v>
      </c>
      <c r="AU340" s="293" t="s">
        <v>89</v>
      </c>
      <c r="AV340" s="16" t="s">
        <v>141</v>
      </c>
      <c r="AW340" s="16" t="s">
        <v>35</v>
      </c>
      <c r="AX340" s="16" t="s">
        <v>80</v>
      </c>
      <c r="AY340" s="293" t="s">
        <v>127</v>
      </c>
    </row>
    <row r="341" s="14" customFormat="1">
      <c r="A341" s="14"/>
      <c r="B341" s="262"/>
      <c r="C341" s="263"/>
      <c r="D341" s="240" t="s">
        <v>189</v>
      </c>
      <c r="E341" s="264" t="s">
        <v>1</v>
      </c>
      <c r="F341" s="265" t="s">
        <v>282</v>
      </c>
      <c r="G341" s="263"/>
      <c r="H341" s="266">
        <v>186</v>
      </c>
      <c r="I341" s="267"/>
      <c r="J341" s="263"/>
      <c r="K341" s="263"/>
      <c r="L341" s="268"/>
      <c r="M341" s="269"/>
      <c r="N341" s="270"/>
      <c r="O341" s="270"/>
      <c r="P341" s="270"/>
      <c r="Q341" s="270"/>
      <c r="R341" s="270"/>
      <c r="S341" s="270"/>
      <c r="T341" s="27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72" t="s">
        <v>189</v>
      </c>
      <c r="AU341" s="272" t="s">
        <v>89</v>
      </c>
      <c r="AV341" s="14" t="s">
        <v>126</v>
      </c>
      <c r="AW341" s="14" t="s">
        <v>35</v>
      </c>
      <c r="AX341" s="14" t="s">
        <v>87</v>
      </c>
      <c r="AY341" s="272" t="s">
        <v>127</v>
      </c>
    </row>
    <row r="342" s="13" customFormat="1">
      <c r="A342" s="13"/>
      <c r="B342" s="251"/>
      <c r="C342" s="252"/>
      <c r="D342" s="240" t="s">
        <v>189</v>
      </c>
      <c r="E342" s="252"/>
      <c r="F342" s="254" t="s">
        <v>527</v>
      </c>
      <c r="G342" s="252"/>
      <c r="H342" s="255">
        <v>205</v>
      </c>
      <c r="I342" s="256"/>
      <c r="J342" s="252"/>
      <c r="K342" s="252"/>
      <c r="L342" s="257"/>
      <c r="M342" s="258"/>
      <c r="N342" s="259"/>
      <c r="O342" s="259"/>
      <c r="P342" s="259"/>
      <c r="Q342" s="259"/>
      <c r="R342" s="259"/>
      <c r="S342" s="259"/>
      <c r="T342" s="26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1" t="s">
        <v>189</v>
      </c>
      <c r="AU342" s="261" t="s">
        <v>89</v>
      </c>
      <c r="AV342" s="13" t="s">
        <v>89</v>
      </c>
      <c r="AW342" s="13" t="s">
        <v>4</v>
      </c>
      <c r="AX342" s="13" t="s">
        <v>87</v>
      </c>
      <c r="AY342" s="261" t="s">
        <v>127</v>
      </c>
    </row>
    <row r="343" s="2" customFormat="1" ht="33" customHeight="1">
      <c r="A343" s="39"/>
      <c r="B343" s="40"/>
      <c r="C343" s="294" t="s">
        <v>528</v>
      </c>
      <c r="D343" s="294" t="s">
        <v>529</v>
      </c>
      <c r="E343" s="295" t="s">
        <v>530</v>
      </c>
      <c r="F343" s="296" t="s">
        <v>531</v>
      </c>
      <c r="G343" s="297" t="s">
        <v>1</v>
      </c>
      <c r="H343" s="298">
        <v>205</v>
      </c>
      <c r="I343" s="299"/>
      <c r="J343" s="300">
        <f>ROUND(I343*H343,2)</f>
        <v>0</v>
      </c>
      <c r="K343" s="296" t="s">
        <v>1</v>
      </c>
      <c r="L343" s="301"/>
      <c r="M343" s="302" t="s">
        <v>1</v>
      </c>
      <c r="N343" s="303" t="s">
        <v>45</v>
      </c>
      <c r="O343" s="92"/>
      <c r="P343" s="236">
        <f>O343*H343</f>
        <v>0</v>
      </c>
      <c r="Q343" s="236">
        <v>0.01</v>
      </c>
      <c r="R343" s="236">
        <f>Q343*H343</f>
        <v>2.0499999999999998</v>
      </c>
      <c r="S343" s="236">
        <v>0</v>
      </c>
      <c r="T343" s="237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8" t="s">
        <v>399</v>
      </c>
      <c r="AT343" s="238" t="s">
        <v>529</v>
      </c>
      <c r="AU343" s="238" t="s">
        <v>89</v>
      </c>
      <c r="AY343" s="18" t="s">
        <v>127</v>
      </c>
      <c r="BE343" s="239">
        <f>IF(N343="základní",J343,0)</f>
        <v>0</v>
      </c>
      <c r="BF343" s="239">
        <f>IF(N343="snížená",J343,0)</f>
        <v>0</v>
      </c>
      <c r="BG343" s="239">
        <f>IF(N343="zákl. přenesená",J343,0)</f>
        <v>0</v>
      </c>
      <c r="BH343" s="239">
        <f>IF(N343="sníž. přenesená",J343,0)</f>
        <v>0</v>
      </c>
      <c r="BI343" s="239">
        <f>IF(N343="nulová",J343,0)</f>
        <v>0</v>
      </c>
      <c r="BJ343" s="18" t="s">
        <v>87</v>
      </c>
      <c r="BK343" s="239">
        <f>ROUND(I343*H343,2)</f>
        <v>0</v>
      </c>
      <c r="BL343" s="18" t="s">
        <v>273</v>
      </c>
      <c r="BM343" s="238" t="s">
        <v>532</v>
      </c>
    </row>
    <row r="344" s="15" customFormat="1">
      <c r="A344" s="15"/>
      <c r="B344" s="273"/>
      <c r="C344" s="274"/>
      <c r="D344" s="240" t="s">
        <v>189</v>
      </c>
      <c r="E344" s="275" t="s">
        <v>1</v>
      </c>
      <c r="F344" s="276" t="s">
        <v>516</v>
      </c>
      <c r="G344" s="274"/>
      <c r="H344" s="275" t="s">
        <v>1</v>
      </c>
      <c r="I344" s="277"/>
      <c r="J344" s="274"/>
      <c r="K344" s="274"/>
      <c r="L344" s="278"/>
      <c r="M344" s="279"/>
      <c r="N344" s="280"/>
      <c r="O344" s="280"/>
      <c r="P344" s="280"/>
      <c r="Q344" s="280"/>
      <c r="R344" s="280"/>
      <c r="S344" s="280"/>
      <c r="T344" s="281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82" t="s">
        <v>189</v>
      </c>
      <c r="AU344" s="282" t="s">
        <v>89</v>
      </c>
      <c r="AV344" s="15" t="s">
        <v>87</v>
      </c>
      <c r="AW344" s="15" t="s">
        <v>35</v>
      </c>
      <c r="AX344" s="15" t="s">
        <v>80</v>
      </c>
      <c r="AY344" s="282" t="s">
        <v>127</v>
      </c>
    </row>
    <row r="345" s="13" customFormat="1">
      <c r="A345" s="13"/>
      <c r="B345" s="251"/>
      <c r="C345" s="252"/>
      <c r="D345" s="240" t="s">
        <v>189</v>
      </c>
      <c r="E345" s="253" t="s">
        <v>1</v>
      </c>
      <c r="F345" s="254" t="s">
        <v>517</v>
      </c>
      <c r="G345" s="252"/>
      <c r="H345" s="255">
        <v>44.545000000000002</v>
      </c>
      <c r="I345" s="256"/>
      <c r="J345" s="252"/>
      <c r="K345" s="252"/>
      <c r="L345" s="257"/>
      <c r="M345" s="258"/>
      <c r="N345" s="259"/>
      <c r="O345" s="259"/>
      <c r="P345" s="259"/>
      <c r="Q345" s="259"/>
      <c r="R345" s="259"/>
      <c r="S345" s="259"/>
      <c r="T345" s="26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61" t="s">
        <v>189</v>
      </c>
      <c r="AU345" s="261" t="s">
        <v>89</v>
      </c>
      <c r="AV345" s="13" t="s">
        <v>89</v>
      </c>
      <c r="AW345" s="13" t="s">
        <v>35</v>
      </c>
      <c r="AX345" s="13" t="s">
        <v>80</v>
      </c>
      <c r="AY345" s="261" t="s">
        <v>127</v>
      </c>
    </row>
    <row r="346" s="13" customFormat="1">
      <c r="A346" s="13"/>
      <c r="B346" s="251"/>
      <c r="C346" s="252"/>
      <c r="D346" s="240" t="s">
        <v>189</v>
      </c>
      <c r="E346" s="253" t="s">
        <v>1</v>
      </c>
      <c r="F346" s="254" t="s">
        <v>518</v>
      </c>
      <c r="G346" s="252"/>
      <c r="H346" s="255">
        <v>0.45500000000000002</v>
      </c>
      <c r="I346" s="256"/>
      <c r="J346" s="252"/>
      <c r="K346" s="252"/>
      <c r="L346" s="257"/>
      <c r="M346" s="258"/>
      <c r="N346" s="259"/>
      <c r="O346" s="259"/>
      <c r="P346" s="259"/>
      <c r="Q346" s="259"/>
      <c r="R346" s="259"/>
      <c r="S346" s="259"/>
      <c r="T346" s="260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61" t="s">
        <v>189</v>
      </c>
      <c r="AU346" s="261" t="s">
        <v>89</v>
      </c>
      <c r="AV346" s="13" t="s">
        <v>89</v>
      </c>
      <c r="AW346" s="13" t="s">
        <v>35</v>
      </c>
      <c r="AX346" s="13" t="s">
        <v>80</v>
      </c>
      <c r="AY346" s="261" t="s">
        <v>127</v>
      </c>
    </row>
    <row r="347" s="16" customFormat="1">
      <c r="A347" s="16"/>
      <c r="B347" s="283"/>
      <c r="C347" s="284"/>
      <c r="D347" s="240" t="s">
        <v>189</v>
      </c>
      <c r="E347" s="285" t="s">
        <v>1</v>
      </c>
      <c r="F347" s="286" t="s">
        <v>519</v>
      </c>
      <c r="G347" s="284"/>
      <c r="H347" s="287">
        <v>45</v>
      </c>
      <c r="I347" s="288"/>
      <c r="J347" s="284"/>
      <c r="K347" s="284"/>
      <c r="L347" s="289"/>
      <c r="M347" s="290"/>
      <c r="N347" s="291"/>
      <c r="O347" s="291"/>
      <c r="P347" s="291"/>
      <c r="Q347" s="291"/>
      <c r="R347" s="291"/>
      <c r="S347" s="291"/>
      <c r="T347" s="292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93" t="s">
        <v>189</v>
      </c>
      <c r="AU347" s="293" t="s">
        <v>89</v>
      </c>
      <c r="AV347" s="16" t="s">
        <v>141</v>
      </c>
      <c r="AW347" s="16" t="s">
        <v>35</v>
      </c>
      <c r="AX347" s="16" t="s">
        <v>80</v>
      </c>
      <c r="AY347" s="293" t="s">
        <v>127</v>
      </c>
    </row>
    <row r="348" s="15" customFormat="1">
      <c r="A348" s="15"/>
      <c r="B348" s="273"/>
      <c r="C348" s="274"/>
      <c r="D348" s="240" t="s">
        <v>189</v>
      </c>
      <c r="E348" s="275" t="s">
        <v>1</v>
      </c>
      <c r="F348" s="276" t="s">
        <v>520</v>
      </c>
      <c r="G348" s="274"/>
      <c r="H348" s="275" t="s">
        <v>1</v>
      </c>
      <c r="I348" s="277"/>
      <c r="J348" s="274"/>
      <c r="K348" s="274"/>
      <c r="L348" s="278"/>
      <c r="M348" s="279"/>
      <c r="N348" s="280"/>
      <c r="O348" s="280"/>
      <c r="P348" s="280"/>
      <c r="Q348" s="280"/>
      <c r="R348" s="280"/>
      <c r="S348" s="280"/>
      <c r="T348" s="281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82" t="s">
        <v>189</v>
      </c>
      <c r="AU348" s="282" t="s">
        <v>89</v>
      </c>
      <c r="AV348" s="15" t="s">
        <v>87</v>
      </c>
      <c r="AW348" s="15" t="s">
        <v>35</v>
      </c>
      <c r="AX348" s="15" t="s">
        <v>80</v>
      </c>
      <c r="AY348" s="282" t="s">
        <v>127</v>
      </c>
    </row>
    <row r="349" s="13" customFormat="1">
      <c r="A349" s="13"/>
      <c r="B349" s="251"/>
      <c r="C349" s="252"/>
      <c r="D349" s="240" t="s">
        <v>189</v>
      </c>
      <c r="E349" s="253" t="s">
        <v>1</v>
      </c>
      <c r="F349" s="254" t="s">
        <v>521</v>
      </c>
      <c r="G349" s="252"/>
      <c r="H349" s="255">
        <v>48</v>
      </c>
      <c r="I349" s="256"/>
      <c r="J349" s="252"/>
      <c r="K349" s="252"/>
      <c r="L349" s="257"/>
      <c r="M349" s="258"/>
      <c r="N349" s="259"/>
      <c r="O349" s="259"/>
      <c r="P349" s="259"/>
      <c r="Q349" s="259"/>
      <c r="R349" s="259"/>
      <c r="S349" s="259"/>
      <c r="T349" s="26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61" t="s">
        <v>189</v>
      </c>
      <c r="AU349" s="261" t="s">
        <v>89</v>
      </c>
      <c r="AV349" s="13" t="s">
        <v>89</v>
      </c>
      <c r="AW349" s="13" t="s">
        <v>35</v>
      </c>
      <c r="AX349" s="13" t="s">
        <v>80</v>
      </c>
      <c r="AY349" s="261" t="s">
        <v>127</v>
      </c>
    </row>
    <row r="350" s="16" customFormat="1">
      <c r="A350" s="16"/>
      <c r="B350" s="283"/>
      <c r="C350" s="284"/>
      <c r="D350" s="240" t="s">
        <v>189</v>
      </c>
      <c r="E350" s="285" t="s">
        <v>1</v>
      </c>
      <c r="F350" s="286" t="s">
        <v>519</v>
      </c>
      <c r="G350" s="284"/>
      <c r="H350" s="287">
        <v>48</v>
      </c>
      <c r="I350" s="288"/>
      <c r="J350" s="284"/>
      <c r="K350" s="284"/>
      <c r="L350" s="289"/>
      <c r="M350" s="290"/>
      <c r="N350" s="291"/>
      <c r="O350" s="291"/>
      <c r="P350" s="291"/>
      <c r="Q350" s="291"/>
      <c r="R350" s="291"/>
      <c r="S350" s="291"/>
      <c r="T350" s="292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93" t="s">
        <v>189</v>
      </c>
      <c r="AU350" s="293" t="s">
        <v>89</v>
      </c>
      <c r="AV350" s="16" t="s">
        <v>141</v>
      </c>
      <c r="AW350" s="16" t="s">
        <v>35</v>
      </c>
      <c r="AX350" s="16" t="s">
        <v>80</v>
      </c>
      <c r="AY350" s="293" t="s">
        <v>127</v>
      </c>
    </row>
    <row r="351" s="15" customFormat="1">
      <c r="A351" s="15"/>
      <c r="B351" s="273"/>
      <c r="C351" s="274"/>
      <c r="D351" s="240" t="s">
        <v>189</v>
      </c>
      <c r="E351" s="275" t="s">
        <v>1</v>
      </c>
      <c r="F351" s="276" t="s">
        <v>522</v>
      </c>
      <c r="G351" s="274"/>
      <c r="H351" s="275" t="s">
        <v>1</v>
      </c>
      <c r="I351" s="277"/>
      <c r="J351" s="274"/>
      <c r="K351" s="274"/>
      <c r="L351" s="278"/>
      <c r="M351" s="279"/>
      <c r="N351" s="280"/>
      <c r="O351" s="280"/>
      <c r="P351" s="280"/>
      <c r="Q351" s="280"/>
      <c r="R351" s="280"/>
      <c r="S351" s="280"/>
      <c r="T351" s="28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82" t="s">
        <v>189</v>
      </c>
      <c r="AU351" s="282" t="s">
        <v>89</v>
      </c>
      <c r="AV351" s="15" t="s">
        <v>87</v>
      </c>
      <c r="AW351" s="15" t="s">
        <v>35</v>
      </c>
      <c r="AX351" s="15" t="s">
        <v>80</v>
      </c>
      <c r="AY351" s="282" t="s">
        <v>127</v>
      </c>
    </row>
    <row r="352" s="13" customFormat="1">
      <c r="A352" s="13"/>
      <c r="B352" s="251"/>
      <c r="C352" s="252"/>
      <c r="D352" s="240" t="s">
        <v>189</v>
      </c>
      <c r="E352" s="253" t="s">
        <v>1</v>
      </c>
      <c r="F352" s="254" t="s">
        <v>523</v>
      </c>
      <c r="G352" s="252"/>
      <c r="H352" s="255">
        <v>74.375</v>
      </c>
      <c r="I352" s="256"/>
      <c r="J352" s="252"/>
      <c r="K352" s="252"/>
      <c r="L352" s="257"/>
      <c r="M352" s="258"/>
      <c r="N352" s="259"/>
      <c r="O352" s="259"/>
      <c r="P352" s="259"/>
      <c r="Q352" s="259"/>
      <c r="R352" s="259"/>
      <c r="S352" s="259"/>
      <c r="T352" s="26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61" t="s">
        <v>189</v>
      </c>
      <c r="AU352" s="261" t="s">
        <v>89</v>
      </c>
      <c r="AV352" s="13" t="s">
        <v>89</v>
      </c>
      <c r="AW352" s="13" t="s">
        <v>35</v>
      </c>
      <c r="AX352" s="13" t="s">
        <v>80</v>
      </c>
      <c r="AY352" s="261" t="s">
        <v>127</v>
      </c>
    </row>
    <row r="353" s="13" customFormat="1">
      <c r="A353" s="13"/>
      <c r="B353" s="251"/>
      <c r="C353" s="252"/>
      <c r="D353" s="240" t="s">
        <v>189</v>
      </c>
      <c r="E353" s="253" t="s">
        <v>1</v>
      </c>
      <c r="F353" s="254" t="s">
        <v>524</v>
      </c>
      <c r="G353" s="252"/>
      <c r="H353" s="255">
        <v>0.625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61" t="s">
        <v>189</v>
      </c>
      <c r="AU353" s="261" t="s">
        <v>89</v>
      </c>
      <c r="AV353" s="13" t="s">
        <v>89</v>
      </c>
      <c r="AW353" s="13" t="s">
        <v>35</v>
      </c>
      <c r="AX353" s="13" t="s">
        <v>80</v>
      </c>
      <c r="AY353" s="261" t="s">
        <v>127</v>
      </c>
    </row>
    <row r="354" s="16" customFormat="1">
      <c r="A354" s="16"/>
      <c r="B354" s="283"/>
      <c r="C354" s="284"/>
      <c r="D354" s="240" t="s">
        <v>189</v>
      </c>
      <c r="E354" s="285" t="s">
        <v>1</v>
      </c>
      <c r="F354" s="286" t="s">
        <v>519</v>
      </c>
      <c r="G354" s="284"/>
      <c r="H354" s="287">
        <v>75</v>
      </c>
      <c r="I354" s="288"/>
      <c r="J354" s="284"/>
      <c r="K354" s="284"/>
      <c r="L354" s="289"/>
      <c r="M354" s="290"/>
      <c r="N354" s="291"/>
      <c r="O354" s="291"/>
      <c r="P354" s="291"/>
      <c r="Q354" s="291"/>
      <c r="R354" s="291"/>
      <c r="S354" s="291"/>
      <c r="T354" s="292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293" t="s">
        <v>189</v>
      </c>
      <c r="AU354" s="293" t="s">
        <v>89</v>
      </c>
      <c r="AV354" s="16" t="s">
        <v>141</v>
      </c>
      <c r="AW354" s="16" t="s">
        <v>35</v>
      </c>
      <c r="AX354" s="16" t="s">
        <v>80</v>
      </c>
      <c r="AY354" s="293" t="s">
        <v>127</v>
      </c>
    </row>
    <row r="355" s="15" customFormat="1">
      <c r="A355" s="15"/>
      <c r="B355" s="273"/>
      <c r="C355" s="274"/>
      <c r="D355" s="240" t="s">
        <v>189</v>
      </c>
      <c r="E355" s="275" t="s">
        <v>1</v>
      </c>
      <c r="F355" s="276" t="s">
        <v>525</v>
      </c>
      <c r="G355" s="274"/>
      <c r="H355" s="275" t="s">
        <v>1</v>
      </c>
      <c r="I355" s="277"/>
      <c r="J355" s="274"/>
      <c r="K355" s="274"/>
      <c r="L355" s="278"/>
      <c r="M355" s="279"/>
      <c r="N355" s="280"/>
      <c r="O355" s="280"/>
      <c r="P355" s="280"/>
      <c r="Q355" s="280"/>
      <c r="R355" s="280"/>
      <c r="S355" s="280"/>
      <c r="T355" s="281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82" t="s">
        <v>189</v>
      </c>
      <c r="AU355" s="282" t="s">
        <v>89</v>
      </c>
      <c r="AV355" s="15" t="s">
        <v>87</v>
      </c>
      <c r="AW355" s="15" t="s">
        <v>35</v>
      </c>
      <c r="AX355" s="15" t="s">
        <v>80</v>
      </c>
      <c r="AY355" s="282" t="s">
        <v>127</v>
      </c>
    </row>
    <row r="356" s="13" customFormat="1">
      <c r="A356" s="13"/>
      <c r="B356" s="251"/>
      <c r="C356" s="252"/>
      <c r="D356" s="240" t="s">
        <v>189</v>
      </c>
      <c r="E356" s="253" t="s">
        <v>1</v>
      </c>
      <c r="F356" s="254" t="s">
        <v>526</v>
      </c>
      <c r="G356" s="252"/>
      <c r="H356" s="255">
        <v>18</v>
      </c>
      <c r="I356" s="256"/>
      <c r="J356" s="252"/>
      <c r="K356" s="252"/>
      <c r="L356" s="257"/>
      <c r="M356" s="258"/>
      <c r="N356" s="259"/>
      <c r="O356" s="259"/>
      <c r="P356" s="259"/>
      <c r="Q356" s="259"/>
      <c r="R356" s="259"/>
      <c r="S356" s="259"/>
      <c r="T356" s="26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61" t="s">
        <v>189</v>
      </c>
      <c r="AU356" s="261" t="s">
        <v>89</v>
      </c>
      <c r="AV356" s="13" t="s">
        <v>89</v>
      </c>
      <c r="AW356" s="13" t="s">
        <v>35</v>
      </c>
      <c r="AX356" s="13" t="s">
        <v>80</v>
      </c>
      <c r="AY356" s="261" t="s">
        <v>127</v>
      </c>
    </row>
    <row r="357" s="16" customFormat="1">
      <c r="A357" s="16"/>
      <c r="B357" s="283"/>
      <c r="C357" s="284"/>
      <c r="D357" s="240" t="s">
        <v>189</v>
      </c>
      <c r="E357" s="285" t="s">
        <v>1</v>
      </c>
      <c r="F357" s="286" t="s">
        <v>519</v>
      </c>
      <c r="G357" s="284"/>
      <c r="H357" s="287">
        <v>18</v>
      </c>
      <c r="I357" s="288"/>
      <c r="J357" s="284"/>
      <c r="K357" s="284"/>
      <c r="L357" s="289"/>
      <c r="M357" s="290"/>
      <c r="N357" s="291"/>
      <c r="O357" s="291"/>
      <c r="P357" s="291"/>
      <c r="Q357" s="291"/>
      <c r="R357" s="291"/>
      <c r="S357" s="291"/>
      <c r="T357" s="292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T357" s="293" t="s">
        <v>189</v>
      </c>
      <c r="AU357" s="293" t="s">
        <v>89</v>
      </c>
      <c r="AV357" s="16" t="s">
        <v>141</v>
      </c>
      <c r="AW357" s="16" t="s">
        <v>35</v>
      </c>
      <c r="AX357" s="16" t="s">
        <v>80</v>
      </c>
      <c r="AY357" s="293" t="s">
        <v>127</v>
      </c>
    </row>
    <row r="358" s="14" customFormat="1">
      <c r="A358" s="14"/>
      <c r="B358" s="262"/>
      <c r="C358" s="263"/>
      <c r="D358" s="240" t="s">
        <v>189</v>
      </c>
      <c r="E358" s="264" t="s">
        <v>1</v>
      </c>
      <c r="F358" s="265" t="s">
        <v>282</v>
      </c>
      <c r="G358" s="263"/>
      <c r="H358" s="266">
        <v>186</v>
      </c>
      <c r="I358" s="267"/>
      <c r="J358" s="263"/>
      <c r="K358" s="263"/>
      <c r="L358" s="268"/>
      <c r="M358" s="269"/>
      <c r="N358" s="270"/>
      <c r="O358" s="270"/>
      <c r="P358" s="270"/>
      <c r="Q358" s="270"/>
      <c r="R358" s="270"/>
      <c r="S358" s="270"/>
      <c r="T358" s="271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72" t="s">
        <v>189</v>
      </c>
      <c r="AU358" s="272" t="s">
        <v>89</v>
      </c>
      <c r="AV358" s="14" t="s">
        <v>126</v>
      </c>
      <c r="AW358" s="14" t="s">
        <v>35</v>
      </c>
      <c r="AX358" s="14" t="s">
        <v>87</v>
      </c>
      <c r="AY358" s="272" t="s">
        <v>127</v>
      </c>
    </row>
    <row r="359" s="13" customFormat="1">
      <c r="A359" s="13"/>
      <c r="B359" s="251"/>
      <c r="C359" s="252"/>
      <c r="D359" s="240" t="s">
        <v>189</v>
      </c>
      <c r="E359" s="252"/>
      <c r="F359" s="254" t="s">
        <v>527</v>
      </c>
      <c r="G359" s="252"/>
      <c r="H359" s="255">
        <v>205</v>
      </c>
      <c r="I359" s="256"/>
      <c r="J359" s="252"/>
      <c r="K359" s="252"/>
      <c r="L359" s="257"/>
      <c r="M359" s="258"/>
      <c r="N359" s="259"/>
      <c r="O359" s="259"/>
      <c r="P359" s="259"/>
      <c r="Q359" s="259"/>
      <c r="R359" s="259"/>
      <c r="S359" s="259"/>
      <c r="T359" s="260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61" t="s">
        <v>189</v>
      </c>
      <c r="AU359" s="261" t="s">
        <v>89</v>
      </c>
      <c r="AV359" s="13" t="s">
        <v>89</v>
      </c>
      <c r="AW359" s="13" t="s">
        <v>4</v>
      </c>
      <c r="AX359" s="13" t="s">
        <v>87</v>
      </c>
      <c r="AY359" s="261" t="s">
        <v>127</v>
      </c>
    </row>
    <row r="360" s="2" customFormat="1" ht="16.5" customHeight="1">
      <c r="A360" s="39"/>
      <c r="B360" s="40"/>
      <c r="C360" s="227" t="s">
        <v>533</v>
      </c>
      <c r="D360" s="227" t="s">
        <v>130</v>
      </c>
      <c r="E360" s="228" t="s">
        <v>534</v>
      </c>
      <c r="F360" s="229" t="s">
        <v>535</v>
      </c>
      <c r="G360" s="230" t="s">
        <v>272</v>
      </c>
      <c r="H360" s="231">
        <v>20</v>
      </c>
      <c r="I360" s="232"/>
      <c r="J360" s="233">
        <f>ROUND(I360*H360,2)</f>
        <v>0</v>
      </c>
      <c r="K360" s="229" t="s">
        <v>179</v>
      </c>
      <c r="L360" s="45"/>
      <c r="M360" s="234" t="s">
        <v>1</v>
      </c>
      <c r="N360" s="235" t="s">
        <v>45</v>
      </c>
      <c r="O360" s="92"/>
      <c r="P360" s="236">
        <f>O360*H360</f>
        <v>0</v>
      </c>
      <c r="Q360" s="236">
        <v>0.00063000000000000003</v>
      </c>
      <c r="R360" s="236">
        <f>Q360*H360</f>
        <v>0.0126</v>
      </c>
      <c r="S360" s="236">
        <v>0</v>
      </c>
      <c r="T360" s="237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8" t="s">
        <v>273</v>
      </c>
      <c r="AT360" s="238" t="s">
        <v>130</v>
      </c>
      <c r="AU360" s="238" t="s">
        <v>89</v>
      </c>
      <c r="AY360" s="18" t="s">
        <v>127</v>
      </c>
      <c r="BE360" s="239">
        <f>IF(N360="základní",J360,0)</f>
        <v>0</v>
      </c>
      <c r="BF360" s="239">
        <f>IF(N360="snížená",J360,0)</f>
        <v>0</v>
      </c>
      <c r="BG360" s="239">
        <f>IF(N360="zákl. přenesená",J360,0)</f>
        <v>0</v>
      </c>
      <c r="BH360" s="239">
        <f>IF(N360="sníž. přenesená",J360,0)</f>
        <v>0</v>
      </c>
      <c r="BI360" s="239">
        <f>IF(N360="nulová",J360,0)</f>
        <v>0</v>
      </c>
      <c r="BJ360" s="18" t="s">
        <v>87</v>
      </c>
      <c r="BK360" s="239">
        <f>ROUND(I360*H360,2)</f>
        <v>0</v>
      </c>
      <c r="BL360" s="18" t="s">
        <v>273</v>
      </c>
      <c r="BM360" s="238" t="s">
        <v>536</v>
      </c>
    </row>
    <row r="361" s="2" customFormat="1">
      <c r="A361" s="39"/>
      <c r="B361" s="40"/>
      <c r="C361" s="41"/>
      <c r="D361" s="240" t="s">
        <v>135</v>
      </c>
      <c r="E361" s="41"/>
      <c r="F361" s="241" t="s">
        <v>537</v>
      </c>
      <c r="G361" s="41"/>
      <c r="H361" s="41"/>
      <c r="I361" s="242"/>
      <c r="J361" s="41"/>
      <c r="K361" s="41"/>
      <c r="L361" s="45"/>
      <c r="M361" s="243"/>
      <c r="N361" s="244"/>
      <c r="O361" s="92"/>
      <c r="P361" s="92"/>
      <c r="Q361" s="92"/>
      <c r="R361" s="92"/>
      <c r="S361" s="92"/>
      <c r="T361" s="93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135</v>
      </c>
      <c r="AU361" s="18" t="s">
        <v>89</v>
      </c>
    </row>
    <row r="362" s="2" customFormat="1">
      <c r="A362" s="39"/>
      <c r="B362" s="40"/>
      <c r="C362" s="41"/>
      <c r="D362" s="249" t="s">
        <v>182</v>
      </c>
      <c r="E362" s="41"/>
      <c r="F362" s="250" t="s">
        <v>538</v>
      </c>
      <c r="G362" s="41"/>
      <c r="H362" s="41"/>
      <c r="I362" s="242"/>
      <c r="J362" s="41"/>
      <c r="K362" s="41"/>
      <c r="L362" s="45"/>
      <c r="M362" s="243"/>
      <c r="N362" s="244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182</v>
      </c>
      <c r="AU362" s="18" t="s">
        <v>89</v>
      </c>
    </row>
    <row r="363" s="13" customFormat="1">
      <c r="A363" s="13"/>
      <c r="B363" s="251"/>
      <c r="C363" s="252"/>
      <c r="D363" s="240" t="s">
        <v>189</v>
      </c>
      <c r="E363" s="253" t="s">
        <v>1</v>
      </c>
      <c r="F363" s="254" t="s">
        <v>539</v>
      </c>
      <c r="G363" s="252"/>
      <c r="H363" s="255">
        <v>10</v>
      </c>
      <c r="I363" s="256"/>
      <c r="J363" s="252"/>
      <c r="K363" s="252"/>
      <c r="L363" s="257"/>
      <c r="M363" s="258"/>
      <c r="N363" s="259"/>
      <c r="O363" s="259"/>
      <c r="P363" s="259"/>
      <c r="Q363" s="259"/>
      <c r="R363" s="259"/>
      <c r="S363" s="259"/>
      <c r="T363" s="26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61" t="s">
        <v>189</v>
      </c>
      <c r="AU363" s="261" t="s">
        <v>89</v>
      </c>
      <c r="AV363" s="13" t="s">
        <v>89</v>
      </c>
      <c r="AW363" s="13" t="s">
        <v>35</v>
      </c>
      <c r="AX363" s="13" t="s">
        <v>80</v>
      </c>
      <c r="AY363" s="261" t="s">
        <v>127</v>
      </c>
    </row>
    <row r="364" s="13" customFormat="1">
      <c r="A364" s="13"/>
      <c r="B364" s="251"/>
      <c r="C364" s="252"/>
      <c r="D364" s="240" t="s">
        <v>189</v>
      </c>
      <c r="E364" s="253" t="s">
        <v>1</v>
      </c>
      <c r="F364" s="254" t="s">
        <v>540</v>
      </c>
      <c r="G364" s="252"/>
      <c r="H364" s="255">
        <v>10</v>
      </c>
      <c r="I364" s="256"/>
      <c r="J364" s="252"/>
      <c r="K364" s="252"/>
      <c r="L364" s="257"/>
      <c r="M364" s="258"/>
      <c r="N364" s="259"/>
      <c r="O364" s="259"/>
      <c r="P364" s="259"/>
      <c r="Q364" s="259"/>
      <c r="R364" s="259"/>
      <c r="S364" s="259"/>
      <c r="T364" s="260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61" t="s">
        <v>189</v>
      </c>
      <c r="AU364" s="261" t="s">
        <v>89</v>
      </c>
      <c r="AV364" s="13" t="s">
        <v>89</v>
      </c>
      <c r="AW364" s="13" t="s">
        <v>35</v>
      </c>
      <c r="AX364" s="13" t="s">
        <v>80</v>
      </c>
      <c r="AY364" s="261" t="s">
        <v>127</v>
      </c>
    </row>
    <row r="365" s="14" customFormat="1">
      <c r="A365" s="14"/>
      <c r="B365" s="262"/>
      <c r="C365" s="263"/>
      <c r="D365" s="240" t="s">
        <v>189</v>
      </c>
      <c r="E365" s="264" t="s">
        <v>1</v>
      </c>
      <c r="F365" s="265" t="s">
        <v>282</v>
      </c>
      <c r="G365" s="263"/>
      <c r="H365" s="266">
        <v>20</v>
      </c>
      <c r="I365" s="267"/>
      <c r="J365" s="263"/>
      <c r="K365" s="263"/>
      <c r="L365" s="268"/>
      <c r="M365" s="269"/>
      <c r="N365" s="270"/>
      <c r="O365" s="270"/>
      <c r="P365" s="270"/>
      <c r="Q365" s="270"/>
      <c r="R365" s="270"/>
      <c r="S365" s="270"/>
      <c r="T365" s="271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72" t="s">
        <v>189</v>
      </c>
      <c r="AU365" s="272" t="s">
        <v>89</v>
      </c>
      <c r="AV365" s="14" t="s">
        <v>126</v>
      </c>
      <c r="AW365" s="14" t="s">
        <v>35</v>
      </c>
      <c r="AX365" s="14" t="s">
        <v>87</v>
      </c>
      <c r="AY365" s="272" t="s">
        <v>127</v>
      </c>
    </row>
    <row r="366" s="2" customFormat="1" ht="16.5" customHeight="1">
      <c r="A366" s="39"/>
      <c r="B366" s="40"/>
      <c r="C366" s="227" t="s">
        <v>541</v>
      </c>
      <c r="D366" s="227" t="s">
        <v>130</v>
      </c>
      <c r="E366" s="228" t="s">
        <v>542</v>
      </c>
      <c r="F366" s="229" t="s">
        <v>543</v>
      </c>
      <c r="G366" s="230" t="s">
        <v>272</v>
      </c>
      <c r="H366" s="231">
        <v>36</v>
      </c>
      <c r="I366" s="232"/>
      <c r="J366" s="233">
        <f>ROUND(I366*H366,2)</f>
        <v>0</v>
      </c>
      <c r="K366" s="229" t="s">
        <v>179</v>
      </c>
      <c r="L366" s="45"/>
      <c r="M366" s="234" t="s">
        <v>1</v>
      </c>
      <c r="N366" s="235" t="s">
        <v>45</v>
      </c>
      <c r="O366" s="92"/>
      <c r="P366" s="236">
        <f>O366*H366</f>
        <v>0</v>
      </c>
      <c r="Q366" s="236">
        <v>0.0012999999999999999</v>
      </c>
      <c r="R366" s="236">
        <f>Q366*H366</f>
        <v>0.046799999999999994</v>
      </c>
      <c r="S366" s="236">
        <v>0</v>
      </c>
      <c r="T366" s="237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8" t="s">
        <v>273</v>
      </c>
      <c r="AT366" s="238" t="s">
        <v>130</v>
      </c>
      <c r="AU366" s="238" t="s">
        <v>89</v>
      </c>
      <c r="AY366" s="18" t="s">
        <v>127</v>
      </c>
      <c r="BE366" s="239">
        <f>IF(N366="základní",J366,0)</f>
        <v>0</v>
      </c>
      <c r="BF366" s="239">
        <f>IF(N366="snížená",J366,0)</f>
        <v>0</v>
      </c>
      <c r="BG366" s="239">
        <f>IF(N366="zákl. přenesená",J366,0)</f>
        <v>0</v>
      </c>
      <c r="BH366" s="239">
        <f>IF(N366="sníž. přenesená",J366,0)</f>
        <v>0</v>
      </c>
      <c r="BI366" s="239">
        <f>IF(N366="nulová",J366,0)</f>
        <v>0</v>
      </c>
      <c r="BJ366" s="18" t="s">
        <v>87</v>
      </c>
      <c r="BK366" s="239">
        <f>ROUND(I366*H366,2)</f>
        <v>0</v>
      </c>
      <c r="BL366" s="18" t="s">
        <v>273</v>
      </c>
      <c r="BM366" s="238" t="s">
        <v>544</v>
      </c>
    </row>
    <row r="367" s="2" customFormat="1">
      <c r="A367" s="39"/>
      <c r="B367" s="40"/>
      <c r="C367" s="41"/>
      <c r="D367" s="240" t="s">
        <v>135</v>
      </c>
      <c r="E367" s="41"/>
      <c r="F367" s="241" t="s">
        <v>545</v>
      </c>
      <c r="G367" s="41"/>
      <c r="H367" s="41"/>
      <c r="I367" s="242"/>
      <c r="J367" s="41"/>
      <c r="K367" s="41"/>
      <c r="L367" s="45"/>
      <c r="M367" s="243"/>
      <c r="N367" s="244"/>
      <c r="O367" s="92"/>
      <c r="P367" s="92"/>
      <c r="Q367" s="92"/>
      <c r="R367" s="92"/>
      <c r="S367" s="92"/>
      <c r="T367" s="93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135</v>
      </c>
      <c r="AU367" s="18" t="s">
        <v>89</v>
      </c>
    </row>
    <row r="368" s="2" customFormat="1">
      <c r="A368" s="39"/>
      <c r="B368" s="40"/>
      <c r="C368" s="41"/>
      <c r="D368" s="249" t="s">
        <v>182</v>
      </c>
      <c r="E368" s="41"/>
      <c r="F368" s="250" t="s">
        <v>546</v>
      </c>
      <c r="G368" s="41"/>
      <c r="H368" s="41"/>
      <c r="I368" s="242"/>
      <c r="J368" s="41"/>
      <c r="K368" s="41"/>
      <c r="L368" s="45"/>
      <c r="M368" s="243"/>
      <c r="N368" s="244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182</v>
      </c>
      <c r="AU368" s="18" t="s">
        <v>89</v>
      </c>
    </row>
    <row r="369" s="13" customFormat="1">
      <c r="A369" s="13"/>
      <c r="B369" s="251"/>
      <c r="C369" s="252"/>
      <c r="D369" s="240" t="s">
        <v>189</v>
      </c>
      <c r="E369" s="253" t="s">
        <v>1</v>
      </c>
      <c r="F369" s="254" t="s">
        <v>547</v>
      </c>
      <c r="G369" s="252"/>
      <c r="H369" s="255">
        <v>14</v>
      </c>
      <c r="I369" s="256"/>
      <c r="J369" s="252"/>
      <c r="K369" s="252"/>
      <c r="L369" s="257"/>
      <c r="M369" s="258"/>
      <c r="N369" s="259"/>
      <c r="O369" s="259"/>
      <c r="P369" s="259"/>
      <c r="Q369" s="259"/>
      <c r="R369" s="259"/>
      <c r="S369" s="259"/>
      <c r="T369" s="26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61" t="s">
        <v>189</v>
      </c>
      <c r="AU369" s="261" t="s">
        <v>89</v>
      </c>
      <c r="AV369" s="13" t="s">
        <v>89</v>
      </c>
      <c r="AW369" s="13" t="s">
        <v>35</v>
      </c>
      <c r="AX369" s="13" t="s">
        <v>80</v>
      </c>
      <c r="AY369" s="261" t="s">
        <v>127</v>
      </c>
    </row>
    <row r="370" s="13" customFormat="1">
      <c r="A370" s="13"/>
      <c r="B370" s="251"/>
      <c r="C370" s="252"/>
      <c r="D370" s="240" t="s">
        <v>189</v>
      </c>
      <c r="E370" s="253" t="s">
        <v>1</v>
      </c>
      <c r="F370" s="254" t="s">
        <v>548</v>
      </c>
      <c r="G370" s="252"/>
      <c r="H370" s="255">
        <v>22</v>
      </c>
      <c r="I370" s="256"/>
      <c r="J370" s="252"/>
      <c r="K370" s="252"/>
      <c r="L370" s="257"/>
      <c r="M370" s="258"/>
      <c r="N370" s="259"/>
      <c r="O370" s="259"/>
      <c r="P370" s="259"/>
      <c r="Q370" s="259"/>
      <c r="R370" s="259"/>
      <c r="S370" s="259"/>
      <c r="T370" s="26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61" t="s">
        <v>189</v>
      </c>
      <c r="AU370" s="261" t="s">
        <v>89</v>
      </c>
      <c r="AV370" s="13" t="s">
        <v>89</v>
      </c>
      <c r="AW370" s="13" t="s">
        <v>35</v>
      </c>
      <c r="AX370" s="13" t="s">
        <v>80</v>
      </c>
      <c r="AY370" s="261" t="s">
        <v>127</v>
      </c>
    </row>
    <row r="371" s="14" customFormat="1">
      <c r="A371" s="14"/>
      <c r="B371" s="262"/>
      <c r="C371" s="263"/>
      <c r="D371" s="240" t="s">
        <v>189</v>
      </c>
      <c r="E371" s="264" t="s">
        <v>1</v>
      </c>
      <c r="F371" s="265" t="s">
        <v>282</v>
      </c>
      <c r="G371" s="263"/>
      <c r="H371" s="266">
        <v>36</v>
      </c>
      <c r="I371" s="267"/>
      <c r="J371" s="263"/>
      <c r="K371" s="263"/>
      <c r="L371" s="268"/>
      <c r="M371" s="269"/>
      <c r="N371" s="270"/>
      <c r="O371" s="270"/>
      <c r="P371" s="270"/>
      <c r="Q371" s="270"/>
      <c r="R371" s="270"/>
      <c r="S371" s="270"/>
      <c r="T371" s="271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72" t="s">
        <v>189</v>
      </c>
      <c r="AU371" s="272" t="s">
        <v>89</v>
      </c>
      <c r="AV371" s="14" t="s">
        <v>126</v>
      </c>
      <c r="AW371" s="14" t="s">
        <v>35</v>
      </c>
      <c r="AX371" s="14" t="s">
        <v>87</v>
      </c>
      <c r="AY371" s="272" t="s">
        <v>127</v>
      </c>
    </row>
    <row r="372" s="2" customFormat="1" ht="16.5" customHeight="1">
      <c r="A372" s="39"/>
      <c r="B372" s="40"/>
      <c r="C372" s="227" t="s">
        <v>549</v>
      </c>
      <c r="D372" s="227" t="s">
        <v>130</v>
      </c>
      <c r="E372" s="228" t="s">
        <v>550</v>
      </c>
      <c r="F372" s="229" t="s">
        <v>551</v>
      </c>
      <c r="G372" s="230" t="s">
        <v>272</v>
      </c>
      <c r="H372" s="231">
        <v>26</v>
      </c>
      <c r="I372" s="232"/>
      <c r="J372" s="233">
        <f>ROUND(I372*H372,2)</f>
        <v>0</v>
      </c>
      <c r="K372" s="229" t="s">
        <v>179</v>
      </c>
      <c r="L372" s="45"/>
      <c r="M372" s="234" t="s">
        <v>1</v>
      </c>
      <c r="N372" s="235" t="s">
        <v>45</v>
      </c>
      <c r="O372" s="92"/>
      <c r="P372" s="236">
        <f>O372*H372</f>
        <v>0</v>
      </c>
      <c r="Q372" s="236">
        <v>0.00131</v>
      </c>
      <c r="R372" s="236">
        <f>Q372*H372</f>
        <v>0.03406</v>
      </c>
      <c r="S372" s="236">
        <v>0</v>
      </c>
      <c r="T372" s="237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8" t="s">
        <v>273</v>
      </c>
      <c r="AT372" s="238" t="s">
        <v>130</v>
      </c>
      <c r="AU372" s="238" t="s">
        <v>89</v>
      </c>
      <c r="AY372" s="18" t="s">
        <v>127</v>
      </c>
      <c r="BE372" s="239">
        <f>IF(N372="základní",J372,0)</f>
        <v>0</v>
      </c>
      <c r="BF372" s="239">
        <f>IF(N372="snížená",J372,0)</f>
        <v>0</v>
      </c>
      <c r="BG372" s="239">
        <f>IF(N372="zákl. přenesená",J372,0)</f>
        <v>0</v>
      </c>
      <c r="BH372" s="239">
        <f>IF(N372="sníž. přenesená",J372,0)</f>
        <v>0</v>
      </c>
      <c r="BI372" s="239">
        <f>IF(N372="nulová",J372,0)</f>
        <v>0</v>
      </c>
      <c r="BJ372" s="18" t="s">
        <v>87</v>
      </c>
      <c r="BK372" s="239">
        <f>ROUND(I372*H372,2)</f>
        <v>0</v>
      </c>
      <c r="BL372" s="18" t="s">
        <v>273</v>
      </c>
      <c r="BM372" s="238" t="s">
        <v>552</v>
      </c>
    </row>
    <row r="373" s="2" customFormat="1">
      <c r="A373" s="39"/>
      <c r="B373" s="40"/>
      <c r="C373" s="41"/>
      <c r="D373" s="240" t="s">
        <v>135</v>
      </c>
      <c r="E373" s="41"/>
      <c r="F373" s="241" t="s">
        <v>553</v>
      </c>
      <c r="G373" s="41"/>
      <c r="H373" s="41"/>
      <c r="I373" s="242"/>
      <c r="J373" s="41"/>
      <c r="K373" s="41"/>
      <c r="L373" s="45"/>
      <c r="M373" s="243"/>
      <c r="N373" s="244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135</v>
      </c>
      <c r="AU373" s="18" t="s">
        <v>89</v>
      </c>
    </row>
    <row r="374" s="2" customFormat="1">
      <c r="A374" s="39"/>
      <c r="B374" s="40"/>
      <c r="C374" s="41"/>
      <c r="D374" s="249" t="s">
        <v>182</v>
      </c>
      <c r="E374" s="41"/>
      <c r="F374" s="250" t="s">
        <v>554</v>
      </c>
      <c r="G374" s="41"/>
      <c r="H374" s="41"/>
      <c r="I374" s="242"/>
      <c r="J374" s="41"/>
      <c r="K374" s="41"/>
      <c r="L374" s="45"/>
      <c r="M374" s="243"/>
      <c r="N374" s="244"/>
      <c r="O374" s="92"/>
      <c r="P374" s="92"/>
      <c r="Q374" s="92"/>
      <c r="R374" s="92"/>
      <c r="S374" s="92"/>
      <c r="T374" s="93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182</v>
      </c>
      <c r="AU374" s="18" t="s">
        <v>89</v>
      </c>
    </row>
    <row r="375" s="13" customFormat="1">
      <c r="A375" s="13"/>
      <c r="B375" s="251"/>
      <c r="C375" s="252"/>
      <c r="D375" s="240" t="s">
        <v>189</v>
      </c>
      <c r="E375" s="253" t="s">
        <v>1</v>
      </c>
      <c r="F375" s="254" t="s">
        <v>555</v>
      </c>
      <c r="G375" s="252"/>
      <c r="H375" s="255">
        <v>10</v>
      </c>
      <c r="I375" s="256"/>
      <c r="J375" s="252"/>
      <c r="K375" s="252"/>
      <c r="L375" s="257"/>
      <c r="M375" s="258"/>
      <c r="N375" s="259"/>
      <c r="O375" s="259"/>
      <c r="P375" s="259"/>
      <c r="Q375" s="259"/>
      <c r="R375" s="259"/>
      <c r="S375" s="259"/>
      <c r="T375" s="26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61" t="s">
        <v>189</v>
      </c>
      <c r="AU375" s="261" t="s">
        <v>89</v>
      </c>
      <c r="AV375" s="13" t="s">
        <v>89</v>
      </c>
      <c r="AW375" s="13" t="s">
        <v>35</v>
      </c>
      <c r="AX375" s="13" t="s">
        <v>80</v>
      </c>
      <c r="AY375" s="261" t="s">
        <v>127</v>
      </c>
    </row>
    <row r="376" s="13" customFormat="1">
      <c r="A376" s="13"/>
      <c r="B376" s="251"/>
      <c r="C376" s="252"/>
      <c r="D376" s="240" t="s">
        <v>189</v>
      </c>
      <c r="E376" s="253" t="s">
        <v>1</v>
      </c>
      <c r="F376" s="254" t="s">
        <v>556</v>
      </c>
      <c r="G376" s="252"/>
      <c r="H376" s="255">
        <v>16</v>
      </c>
      <c r="I376" s="256"/>
      <c r="J376" s="252"/>
      <c r="K376" s="252"/>
      <c r="L376" s="257"/>
      <c r="M376" s="258"/>
      <c r="N376" s="259"/>
      <c r="O376" s="259"/>
      <c r="P376" s="259"/>
      <c r="Q376" s="259"/>
      <c r="R376" s="259"/>
      <c r="S376" s="259"/>
      <c r="T376" s="260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61" t="s">
        <v>189</v>
      </c>
      <c r="AU376" s="261" t="s">
        <v>89</v>
      </c>
      <c r="AV376" s="13" t="s">
        <v>89</v>
      </c>
      <c r="AW376" s="13" t="s">
        <v>35</v>
      </c>
      <c r="AX376" s="13" t="s">
        <v>80</v>
      </c>
      <c r="AY376" s="261" t="s">
        <v>127</v>
      </c>
    </row>
    <row r="377" s="14" customFormat="1">
      <c r="A377" s="14"/>
      <c r="B377" s="262"/>
      <c r="C377" s="263"/>
      <c r="D377" s="240" t="s">
        <v>189</v>
      </c>
      <c r="E377" s="264" t="s">
        <v>1</v>
      </c>
      <c r="F377" s="265" t="s">
        <v>282</v>
      </c>
      <c r="G377" s="263"/>
      <c r="H377" s="266">
        <v>26</v>
      </c>
      <c r="I377" s="267"/>
      <c r="J377" s="263"/>
      <c r="K377" s="263"/>
      <c r="L377" s="268"/>
      <c r="M377" s="269"/>
      <c r="N377" s="270"/>
      <c r="O377" s="270"/>
      <c r="P377" s="270"/>
      <c r="Q377" s="270"/>
      <c r="R377" s="270"/>
      <c r="S377" s="270"/>
      <c r="T377" s="271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72" t="s">
        <v>189</v>
      </c>
      <c r="AU377" s="272" t="s">
        <v>89</v>
      </c>
      <c r="AV377" s="14" t="s">
        <v>126</v>
      </c>
      <c r="AW377" s="14" t="s">
        <v>35</v>
      </c>
      <c r="AX377" s="14" t="s">
        <v>87</v>
      </c>
      <c r="AY377" s="272" t="s">
        <v>127</v>
      </c>
    </row>
    <row r="378" s="2" customFormat="1" ht="16.5" customHeight="1">
      <c r="A378" s="39"/>
      <c r="B378" s="40"/>
      <c r="C378" s="227" t="s">
        <v>557</v>
      </c>
      <c r="D378" s="227" t="s">
        <v>130</v>
      </c>
      <c r="E378" s="228" t="s">
        <v>558</v>
      </c>
      <c r="F378" s="229" t="s">
        <v>559</v>
      </c>
      <c r="G378" s="230" t="s">
        <v>272</v>
      </c>
      <c r="H378" s="231">
        <v>8</v>
      </c>
      <c r="I378" s="232"/>
      <c r="J378" s="233">
        <f>ROUND(I378*H378,2)</f>
        <v>0</v>
      </c>
      <c r="K378" s="229" t="s">
        <v>179</v>
      </c>
      <c r="L378" s="45"/>
      <c r="M378" s="234" t="s">
        <v>1</v>
      </c>
      <c r="N378" s="235" t="s">
        <v>45</v>
      </c>
      <c r="O378" s="92"/>
      <c r="P378" s="236">
        <f>O378*H378</f>
        <v>0</v>
      </c>
      <c r="Q378" s="236">
        <v>0.0015200000000000001</v>
      </c>
      <c r="R378" s="236">
        <f>Q378*H378</f>
        <v>0.012160000000000001</v>
      </c>
      <c r="S378" s="236">
        <v>0</v>
      </c>
      <c r="T378" s="23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8" t="s">
        <v>273</v>
      </c>
      <c r="AT378" s="238" t="s">
        <v>130</v>
      </c>
      <c r="AU378" s="238" t="s">
        <v>89</v>
      </c>
      <c r="AY378" s="18" t="s">
        <v>127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8" t="s">
        <v>87</v>
      </c>
      <c r="BK378" s="239">
        <f>ROUND(I378*H378,2)</f>
        <v>0</v>
      </c>
      <c r="BL378" s="18" t="s">
        <v>273</v>
      </c>
      <c r="BM378" s="238" t="s">
        <v>560</v>
      </c>
    </row>
    <row r="379" s="2" customFormat="1">
      <c r="A379" s="39"/>
      <c r="B379" s="40"/>
      <c r="C379" s="41"/>
      <c r="D379" s="240" t="s">
        <v>135</v>
      </c>
      <c r="E379" s="41"/>
      <c r="F379" s="241" t="s">
        <v>561</v>
      </c>
      <c r="G379" s="41"/>
      <c r="H379" s="41"/>
      <c r="I379" s="242"/>
      <c r="J379" s="41"/>
      <c r="K379" s="41"/>
      <c r="L379" s="45"/>
      <c r="M379" s="243"/>
      <c r="N379" s="244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135</v>
      </c>
      <c r="AU379" s="18" t="s">
        <v>89</v>
      </c>
    </row>
    <row r="380" s="2" customFormat="1">
      <c r="A380" s="39"/>
      <c r="B380" s="40"/>
      <c r="C380" s="41"/>
      <c r="D380" s="249" t="s">
        <v>182</v>
      </c>
      <c r="E380" s="41"/>
      <c r="F380" s="250" t="s">
        <v>562</v>
      </c>
      <c r="G380" s="41"/>
      <c r="H380" s="41"/>
      <c r="I380" s="242"/>
      <c r="J380" s="41"/>
      <c r="K380" s="41"/>
      <c r="L380" s="45"/>
      <c r="M380" s="243"/>
      <c r="N380" s="244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182</v>
      </c>
      <c r="AU380" s="18" t="s">
        <v>89</v>
      </c>
    </row>
    <row r="381" s="13" customFormat="1">
      <c r="A381" s="13"/>
      <c r="B381" s="251"/>
      <c r="C381" s="252"/>
      <c r="D381" s="240" t="s">
        <v>189</v>
      </c>
      <c r="E381" s="253" t="s">
        <v>1</v>
      </c>
      <c r="F381" s="254" t="s">
        <v>563</v>
      </c>
      <c r="G381" s="252"/>
      <c r="H381" s="255">
        <v>8</v>
      </c>
      <c r="I381" s="256"/>
      <c r="J381" s="252"/>
      <c r="K381" s="252"/>
      <c r="L381" s="257"/>
      <c r="M381" s="258"/>
      <c r="N381" s="259"/>
      <c r="O381" s="259"/>
      <c r="P381" s="259"/>
      <c r="Q381" s="259"/>
      <c r="R381" s="259"/>
      <c r="S381" s="259"/>
      <c r="T381" s="26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61" t="s">
        <v>189</v>
      </c>
      <c r="AU381" s="261" t="s">
        <v>89</v>
      </c>
      <c r="AV381" s="13" t="s">
        <v>89</v>
      </c>
      <c r="AW381" s="13" t="s">
        <v>35</v>
      </c>
      <c r="AX381" s="13" t="s">
        <v>87</v>
      </c>
      <c r="AY381" s="261" t="s">
        <v>127</v>
      </c>
    </row>
    <row r="382" s="2" customFormat="1" ht="16.5" customHeight="1">
      <c r="A382" s="39"/>
      <c r="B382" s="40"/>
      <c r="C382" s="227" t="s">
        <v>564</v>
      </c>
      <c r="D382" s="227" t="s">
        <v>130</v>
      </c>
      <c r="E382" s="228" t="s">
        <v>565</v>
      </c>
      <c r="F382" s="229" t="s">
        <v>566</v>
      </c>
      <c r="G382" s="230" t="s">
        <v>272</v>
      </c>
      <c r="H382" s="231">
        <v>8.5</v>
      </c>
      <c r="I382" s="232"/>
      <c r="J382" s="233">
        <f>ROUND(I382*H382,2)</f>
        <v>0</v>
      </c>
      <c r="K382" s="229" t="s">
        <v>179</v>
      </c>
      <c r="L382" s="45"/>
      <c r="M382" s="234" t="s">
        <v>1</v>
      </c>
      <c r="N382" s="235" t="s">
        <v>45</v>
      </c>
      <c r="O382" s="92"/>
      <c r="P382" s="236">
        <f>O382*H382</f>
        <v>0</v>
      </c>
      <c r="Q382" s="236">
        <v>0.00042999999999999999</v>
      </c>
      <c r="R382" s="236">
        <f>Q382*H382</f>
        <v>0.0036549999999999998</v>
      </c>
      <c r="S382" s="236">
        <v>0</v>
      </c>
      <c r="T382" s="23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8" t="s">
        <v>273</v>
      </c>
      <c r="AT382" s="238" t="s">
        <v>130</v>
      </c>
      <c r="AU382" s="238" t="s">
        <v>89</v>
      </c>
      <c r="AY382" s="18" t="s">
        <v>127</v>
      </c>
      <c r="BE382" s="239">
        <f>IF(N382="základní",J382,0)</f>
        <v>0</v>
      </c>
      <c r="BF382" s="239">
        <f>IF(N382="snížená",J382,0)</f>
        <v>0</v>
      </c>
      <c r="BG382" s="239">
        <f>IF(N382="zákl. přenesená",J382,0)</f>
        <v>0</v>
      </c>
      <c r="BH382" s="239">
        <f>IF(N382="sníž. přenesená",J382,0)</f>
        <v>0</v>
      </c>
      <c r="BI382" s="239">
        <f>IF(N382="nulová",J382,0)</f>
        <v>0</v>
      </c>
      <c r="BJ382" s="18" t="s">
        <v>87</v>
      </c>
      <c r="BK382" s="239">
        <f>ROUND(I382*H382,2)</f>
        <v>0</v>
      </c>
      <c r="BL382" s="18" t="s">
        <v>273</v>
      </c>
      <c r="BM382" s="238" t="s">
        <v>567</v>
      </c>
    </row>
    <row r="383" s="2" customFormat="1">
      <c r="A383" s="39"/>
      <c r="B383" s="40"/>
      <c r="C383" s="41"/>
      <c r="D383" s="240" t="s">
        <v>135</v>
      </c>
      <c r="E383" s="41"/>
      <c r="F383" s="241" t="s">
        <v>568</v>
      </c>
      <c r="G383" s="41"/>
      <c r="H383" s="41"/>
      <c r="I383" s="242"/>
      <c r="J383" s="41"/>
      <c r="K383" s="41"/>
      <c r="L383" s="45"/>
      <c r="M383" s="243"/>
      <c r="N383" s="244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135</v>
      </c>
      <c r="AU383" s="18" t="s">
        <v>89</v>
      </c>
    </row>
    <row r="384" s="2" customFormat="1">
      <c r="A384" s="39"/>
      <c r="B384" s="40"/>
      <c r="C384" s="41"/>
      <c r="D384" s="249" t="s">
        <v>182</v>
      </c>
      <c r="E384" s="41"/>
      <c r="F384" s="250" t="s">
        <v>569</v>
      </c>
      <c r="G384" s="41"/>
      <c r="H384" s="41"/>
      <c r="I384" s="242"/>
      <c r="J384" s="41"/>
      <c r="K384" s="41"/>
      <c r="L384" s="45"/>
      <c r="M384" s="243"/>
      <c r="N384" s="244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182</v>
      </c>
      <c r="AU384" s="18" t="s">
        <v>89</v>
      </c>
    </row>
    <row r="385" s="13" customFormat="1">
      <c r="A385" s="13"/>
      <c r="B385" s="251"/>
      <c r="C385" s="252"/>
      <c r="D385" s="240" t="s">
        <v>189</v>
      </c>
      <c r="E385" s="253" t="s">
        <v>1</v>
      </c>
      <c r="F385" s="254" t="s">
        <v>570</v>
      </c>
      <c r="G385" s="252"/>
      <c r="H385" s="255">
        <v>7.5</v>
      </c>
      <c r="I385" s="256"/>
      <c r="J385" s="252"/>
      <c r="K385" s="252"/>
      <c r="L385" s="257"/>
      <c r="M385" s="258"/>
      <c r="N385" s="259"/>
      <c r="O385" s="259"/>
      <c r="P385" s="259"/>
      <c r="Q385" s="259"/>
      <c r="R385" s="259"/>
      <c r="S385" s="259"/>
      <c r="T385" s="260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61" t="s">
        <v>189</v>
      </c>
      <c r="AU385" s="261" t="s">
        <v>89</v>
      </c>
      <c r="AV385" s="13" t="s">
        <v>89</v>
      </c>
      <c r="AW385" s="13" t="s">
        <v>35</v>
      </c>
      <c r="AX385" s="13" t="s">
        <v>80</v>
      </c>
      <c r="AY385" s="261" t="s">
        <v>127</v>
      </c>
    </row>
    <row r="386" s="13" customFormat="1">
      <c r="A386" s="13"/>
      <c r="B386" s="251"/>
      <c r="C386" s="252"/>
      <c r="D386" s="240" t="s">
        <v>189</v>
      </c>
      <c r="E386" s="253" t="s">
        <v>1</v>
      </c>
      <c r="F386" s="254" t="s">
        <v>87</v>
      </c>
      <c r="G386" s="252"/>
      <c r="H386" s="255">
        <v>1</v>
      </c>
      <c r="I386" s="256"/>
      <c r="J386" s="252"/>
      <c r="K386" s="252"/>
      <c r="L386" s="257"/>
      <c r="M386" s="258"/>
      <c r="N386" s="259"/>
      <c r="O386" s="259"/>
      <c r="P386" s="259"/>
      <c r="Q386" s="259"/>
      <c r="R386" s="259"/>
      <c r="S386" s="259"/>
      <c r="T386" s="26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61" t="s">
        <v>189</v>
      </c>
      <c r="AU386" s="261" t="s">
        <v>89</v>
      </c>
      <c r="AV386" s="13" t="s">
        <v>89</v>
      </c>
      <c r="AW386" s="13" t="s">
        <v>35</v>
      </c>
      <c r="AX386" s="13" t="s">
        <v>80</v>
      </c>
      <c r="AY386" s="261" t="s">
        <v>127</v>
      </c>
    </row>
    <row r="387" s="14" customFormat="1">
      <c r="A387" s="14"/>
      <c r="B387" s="262"/>
      <c r="C387" s="263"/>
      <c r="D387" s="240" t="s">
        <v>189</v>
      </c>
      <c r="E387" s="264" t="s">
        <v>1</v>
      </c>
      <c r="F387" s="265" t="s">
        <v>282</v>
      </c>
      <c r="G387" s="263"/>
      <c r="H387" s="266">
        <v>8.5</v>
      </c>
      <c r="I387" s="267"/>
      <c r="J387" s="263"/>
      <c r="K387" s="263"/>
      <c r="L387" s="268"/>
      <c r="M387" s="269"/>
      <c r="N387" s="270"/>
      <c r="O387" s="270"/>
      <c r="P387" s="270"/>
      <c r="Q387" s="270"/>
      <c r="R387" s="270"/>
      <c r="S387" s="270"/>
      <c r="T387" s="271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72" t="s">
        <v>189</v>
      </c>
      <c r="AU387" s="272" t="s">
        <v>89</v>
      </c>
      <c r="AV387" s="14" t="s">
        <v>126</v>
      </c>
      <c r="AW387" s="14" t="s">
        <v>35</v>
      </c>
      <c r="AX387" s="14" t="s">
        <v>87</v>
      </c>
      <c r="AY387" s="272" t="s">
        <v>127</v>
      </c>
    </row>
    <row r="388" s="2" customFormat="1" ht="16.5" customHeight="1">
      <c r="A388" s="39"/>
      <c r="B388" s="40"/>
      <c r="C388" s="227" t="s">
        <v>571</v>
      </c>
      <c r="D388" s="227" t="s">
        <v>130</v>
      </c>
      <c r="E388" s="228" t="s">
        <v>572</v>
      </c>
      <c r="F388" s="229" t="s">
        <v>573</v>
      </c>
      <c r="G388" s="230" t="s">
        <v>272</v>
      </c>
      <c r="H388" s="231">
        <v>45</v>
      </c>
      <c r="I388" s="232"/>
      <c r="J388" s="233">
        <f>ROUND(I388*H388,2)</f>
        <v>0</v>
      </c>
      <c r="K388" s="229" t="s">
        <v>179</v>
      </c>
      <c r="L388" s="45"/>
      <c r="M388" s="234" t="s">
        <v>1</v>
      </c>
      <c r="N388" s="235" t="s">
        <v>45</v>
      </c>
      <c r="O388" s="92"/>
      <c r="P388" s="236">
        <f>O388*H388</f>
        <v>0</v>
      </c>
      <c r="Q388" s="236">
        <v>0.00050000000000000001</v>
      </c>
      <c r="R388" s="236">
        <f>Q388*H388</f>
        <v>0.022499999999999999</v>
      </c>
      <c r="S388" s="236">
        <v>0</v>
      </c>
      <c r="T388" s="237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8" t="s">
        <v>273</v>
      </c>
      <c r="AT388" s="238" t="s">
        <v>130</v>
      </c>
      <c r="AU388" s="238" t="s">
        <v>89</v>
      </c>
      <c r="AY388" s="18" t="s">
        <v>127</v>
      </c>
      <c r="BE388" s="239">
        <f>IF(N388="základní",J388,0)</f>
        <v>0</v>
      </c>
      <c r="BF388" s="239">
        <f>IF(N388="snížená",J388,0)</f>
        <v>0</v>
      </c>
      <c r="BG388" s="239">
        <f>IF(N388="zákl. přenesená",J388,0)</f>
        <v>0</v>
      </c>
      <c r="BH388" s="239">
        <f>IF(N388="sníž. přenesená",J388,0)</f>
        <v>0</v>
      </c>
      <c r="BI388" s="239">
        <f>IF(N388="nulová",J388,0)</f>
        <v>0</v>
      </c>
      <c r="BJ388" s="18" t="s">
        <v>87</v>
      </c>
      <c r="BK388" s="239">
        <f>ROUND(I388*H388,2)</f>
        <v>0</v>
      </c>
      <c r="BL388" s="18" t="s">
        <v>273</v>
      </c>
      <c r="BM388" s="238" t="s">
        <v>574</v>
      </c>
    </row>
    <row r="389" s="2" customFormat="1">
      <c r="A389" s="39"/>
      <c r="B389" s="40"/>
      <c r="C389" s="41"/>
      <c r="D389" s="240" t="s">
        <v>135</v>
      </c>
      <c r="E389" s="41"/>
      <c r="F389" s="241" t="s">
        <v>575</v>
      </c>
      <c r="G389" s="41"/>
      <c r="H389" s="41"/>
      <c r="I389" s="242"/>
      <c r="J389" s="41"/>
      <c r="K389" s="41"/>
      <c r="L389" s="45"/>
      <c r="M389" s="243"/>
      <c r="N389" s="244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135</v>
      </c>
      <c r="AU389" s="18" t="s">
        <v>89</v>
      </c>
    </row>
    <row r="390" s="2" customFormat="1">
      <c r="A390" s="39"/>
      <c r="B390" s="40"/>
      <c r="C390" s="41"/>
      <c r="D390" s="249" t="s">
        <v>182</v>
      </c>
      <c r="E390" s="41"/>
      <c r="F390" s="250" t="s">
        <v>576</v>
      </c>
      <c r="G390" s="41"/>
      <c r="H390" s="41"/>
      <c r="I390" s="242"/>
      <c r="J390" s="41"/>
      <c r="K390" s="41"/>
      <c r="L390" s="45"/>
      <c r="M390" s="243"/>
      <c r="N390" s="244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182</v>
      </c>
      <c r="AU390" s="18" t="s">
        <v>89</v>
      </c>
    </row>
    <row r="391" s="13" customFormat="1">
      <c r="A391" s="13"/>
      <c r="B391" s="251"/>
      <c r="C391" s="252"/>
      <c r="D391" s="240" t="s">
        <v>189</v>
      </c>
      <c r="E391" s="253" t="s">
        <v>1</v>
      </c>
      <c r="F391" s="254" t="s">
        <v>577</v>
      </c>
      <c r="G391" s="252"/>
      <c r="H391" s="255">
        <v>16.5</v>
      </c>
      <c r="I391" s="256"/>
      <c r="J391" s="252"/>
      <c r="K391" s="252"/>
      <c r="L391" s="257"/>
      <c r="M391" s="258"/>
      <c r="N391" s="259"/>
      <c r="O391" s="259"/>
      <c r="P391" s="259"/>
      <c r="Q391" s="259"/>
      <c r="R391" s="259"/>
      <c r="S391" s="259"/>
      <c r="T391" s="26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61" t="s">
        <v>189</v>
      </c>
      <c r="AU391" s="261" t="s">
        <v>89</v>
      </c>
      <c r="AV391" s="13" t="s">
        <v>89</v>
      </c>
      <c r="AW391" s="13" t="s">
        <v>35</v>
      </c>
      <c r="AX391" s="13" t="s">
        <v>80</v>
      </c>
      <c r="AY391" s="261" t="s">
        <v>127</v>
      </c>
    </row>
    <row r="392" s="13" customFormat="1">
      <c r="A392" s="13"/>
      <c r="B392" s="251"/>
      <c r="C392" s="252"/>
      <c r="D392" s="240" t="s">
        <v>189</v>
      </c>
      <c r="E392" s="253" t="s">
        <v>1</v>
      </c>
      <c r="F392" s="254" t="s">
        <v>578</v>
      </c>
      <c r="G392" s="252"/>
      <c r="H392" s="255">
        <v>28.5</v>
      </c>
      <c r="I392" s="256"/>
      <c r="J392" s="252"/>
      <c r="K392" s="252"/>
      <c r="L392" s="257"/>
      <c r="M392" s="258"/>
      <c r="N392" s="259"/>
      <c r="O392" s="259"/>
      <c r="P392" s="259"/>
      <c r="Q392" s="259"/>
      <c r="R392" s="259"/>
      <c r="S392" s="259"/>
      <c r="T392" s="260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61" t="s">
        <v>189</v>
      </c>
      <c r="AU392" s="261" t="s">
        <v>89</v>
      </c>
      <c r="AV392" s="13" t="s">
        <v>89</v>
      </c>
      <c r="AW392" s="13" t="s">
        <v>35</v>
      </c>
      <c r="AX392" s="13" t="s">
        <v>80</v>
      </c>
      <c r="AY392" s="261" t="s">
        <v>127</v>
      </c>
    </row>
    <row r="393" s="14" customFormat="1">
      <c r="A393" s="14"/>
      <c r="B393" s="262"/>
      <c r="C393" s="263"/>
      <c r="D393" s="240" t="s">
        <v>189</v>
      </c>
      <c r="E393" s="264" t="s">
        <v>1</v>
      </c>
      <c r="F393" s="265" t="s">
        <v>282</v>
      </c>
      <c r="G393" s="263"/>
      <c r="H393" s="266">
        <v>45</v>
      </c>
      <c r="I393" s="267"/>
      <c r="J393" s="263"/>
      <c r="K393" s="263"/>
      <c r="L393" s="268"/>
      <c r="M393" s="269"/>
      <c r="N393" s="270"/>
      <c r="O393" s="270"/>
      <c r="P393" s="270"/>
      <c r="Q393" s="270"/>
      <c r="R393" s="270"/>
      <c r="S393" s="270"/>
      <c r="T393" s="271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72" t="s">
        <v>189</v>
      </c>
      <c r="AU393" s="272" t="s">
        <v>89</v>
      </c>
      <c r="AV393" s="14" t="s">
        <v>126</v>
      </c>
      <c r="AW393" s="14" t="s">
        <v>35</v>
      </c>
      <c r="AX393" s="14" t="s">
        <v>87</v>
      </c>
      <c r="AY393" s="272" t="s">
        <v>127</v>
      </c>
    </row>
    <row r="394" s="2" customFormat="1" ht="16.5" customHeight="1">
      <c r="A394" s="39"/>
      <c r="B394" s="40"/>
      <c r="C394" s="227" t="s">
        <v>579</v>
      </c>
      <c r="D394" s="227" t="s">
        <v>130</v>
      </c>
      <c r="E394" s="228" t="s">
        <v>580</v>
      </c>
      <c r="F394" s="229" t="s">
        <v>581</v>
      </c>
      <c r="G394" s="230" t="s">
        <v>272</v>
      </c>
      <c r="H394" s="231">
        <v>12</v>
      </c>
      <c r="I394" s="232"/>
      <c r="J394" s="233">
        <f>ROUND(I394*H394,2)</f>
        <v>0</v>
      </c>
      <c r="K394" s="229" t="s">
        <v>179</v>
      </c>
      <c r="L394" s="45"/>
      <c r="M394" s="234" t="s">
        <v>1</v>
      </c>
      <c r="N394" s="235" t="s">
        <v>45</v>
      </c>
      <c r="O394" s="92"/>
      <c r="P394" s="236">
        <f>O394*H394</f>
        <v>0</v>
      </c>
      <c r="Q394" s="236">
        <v>0</v>
      </c>
      <c r="R394" s="236">
        <f>Q394*H394</f>
        <v>0</v>
      </c>
      <c r="S394" s="236">
        <v>0.00027999999999999998</v>
      </c>
      <c r="T394" s="237">
        <f>S394*H394</f>
        <v>0.0033599999999999997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8" t="s">
        <v>273</v>
      </c>
      <c r="AT394" s="238" t="s">
        <v>130</v>
      </c>
      <c r="AU394" s="238" t="s">
        <v>89</v>
      </c>
      <c r="AY394" s="18" t="s">
        <v>127</v>
      </c>
      <c r="BE394" s="239">
        <f>IF(N394="základní",J394,0)</f>
        <v>0</v>
      </c>
      <c r="BF394" s="239">
        <f>IF(N394="snížená",J394,0)</f>
        <v>0</v>
      </c>
      <c r="BG394" s="239">
        <f>IF(N394="zákl. přenesená",J394,0)</f>
        <v>0</v>
      </c>
      <c r="BH394" s="239">
        <f>IF(N394="sníž. přenesená",J394,0)</f>
        <v>0</v>
      </c>
      <c r="BI394" s="239">
        <f>IF(N394="nulová",J394,0)</f>
        <v>0</v>
      </c>
      <c r="BJ394" s="18" t="s">
        <v>87</v>
      </c>
      <c r="BK394" s="239">
        <f>ROUND(I394*H394,2)</f>
        <v>0</v>
      </c>
      <c r="BL394" s="18" t="s">
        <v>273</v>
      </c>
      <c r="BM394" s="238" t="s">
        <v>582</v>
      </c>
    </row>
    <row r="395" s="2" customFormat="1">
      <c r="A395" s="39"/>
      <c r="B395" s="40"/>
      <c r="C395" s="41"/>
      <c r="D395" s="240" t="s">
        <v>135</v>
      </c>
      <c r="E395" s="41"/>
      <c r="F395" s="241" t="s">
        <v>583</v>
      </c>
      <c r="G395" s="41"/>
      <c r="H395" s="41"/>
      <c r="I395" s="242"/>
      <c r="J395" s="41"/>
      <c r="K395" s="41"/>
      <c r="L395" s="45"/>
      <c r="M395" s="243"/>
      <c r="N395" s="244"/>
      <c r="O395" s="92"/>
      <c r="P395" s="92"/>
      <c r="Q395" s="92"/>
      <c r="R395" s="92"/>
      <c r="S395" s="92"/>
      <c r="T395" s="93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135</v>
      </c>
      <c r="AU395" s="18" t="s">
        <v>89</v>
      </c>
    </row>
    <row r="396" s="2" customFormat="1">
      <c r="A396" s="39"/>
      <c r="B396" s="40"/>
      <c r="C396" s="41"/>
      <c r="D396" s="249" t="s">
        <v>182</v>
      </c>
      <c r="E396" s="41"/>
      <c r="F396" s="250" t="s">
        <v>584</v>
      </c>
      <c r="G396" s="41"/>
      <c r="H396" s="41"/>
      <c r="I396" s="242"/>
      <c r="J396" s="41"/>
      <c r="K396" s="41"/>
      <c r="L396" s="45"/>
      <c r="M396" s="243"/>
      <c r="N396" s="244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182</v>
      </c>
      <c r="AU396" s="18" t="s">
        <v>89</v>
      </c>
    </row>
    <row r="397" s="2" customFormat="1" ht="24.15" customHeight="1">
      <c r="A397" s="39"/>
      <c r="B397" s="40"/>
      <c r="C397" s="227" t="s">
        <v>585</v>
      </c>
      <c r="D397" s="227" t="s">
        <v>130</v>
      </c>
      <c r="E397" s="228" t="s">
        <v>586</v>
      </c>
      <c r="F397" s="229" t="s">
        <v>587</v>
      </c>
      <c r="G397" s="230" t="s">
        <v>296</v>
      </c>
      <c r="H397" s="231">
        <v>4</v>
      </c>
      <c r="I397" s="232"/>
      <c r="J397" s="233">
        <f>ROUND(I397*H397,2)</f>
        <v>0</v>
      </c>
      <c r="K397" s="229" t="s">
        <v>179</v>
      </c>
      <c r="L397" s="45"/>
      <c r="M397" s="234" t="s">
        <v>1</v>
      </c>
      <c r="N397" s="235" t="s">
        <v>45</v>
      </c>
      <c r="O397" s="92"/>
      <c r="P397" s="236">
        <f>O397*H397</f>
        <v>0</v>
      </c>
      <c r="Q397" s="236">
        <v>0</v>
      </c>
      <c r="R397" s="236">
        <f>Q397*H397</f>
        <v>0</v>
      </c>
      <c r="S397" s="236">
        <v>0</v>
      </c>
      <c r="T397" s="237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8" t="s">
        <v>273</v>
      </c>
      <c r="AT397" s="238" t="s">
        <v>130</v>
      </c>
      <c r="AU397" s="238" t="s">
        <v>89</v>
      </c>
      <c r="AY397" s="18" t="s">
        <v>127</v>
      </c>
      <c r="BE397" s="239">
        <f>IF(N397="základní",J397,0)</f>
        <v>0</v>
      </c>
      <c r="BF397" s="239">
        <f>IF(N397="snížená",J397,0)</f>
        <v>0</v>
      </c>
      <c r="BG397" s="239">
        <f>IF(N397="zákl. přenesená",J397,0)</f>
        <v>0</v>
      </c>
      <c r="BH397" s="239">
        <f>IF(N397="sníž. přenesená",J397,0)</f>
        <v>0</v>
      </c>
      <c r="BI397" s="239">
        <f>IF(N397="nulová",J397,0)</f>
        <v>0</v>
      </c>
      <c r="BJ397" s="18" t="s">
        <v>87</v>
      </c>
      <c r="BK397" s="239">
        <f>ROUND(I397*H397,2)</f>
        <v>0</v>
      </c>
      <c r="BL397" s="18" t="s">
        <v>273</v>
      </c>
      <c r="BM397" s="238" t="s">
        <v>588</v>
      </c>
    </row>
    <row r="398" s="2" customFormat="1">
      <c r="A398" s="39"/>
      <c r="B398" s="40"/>
      <c r="C398" s="41"/>
      <c r="D398" s="240" t="s">
        <v>135</v>
      </c>
      <c r="E398" s="41"/>
      <c r="F398" s="241" t="s">
        <v>589</v>
      </c>
      <c r="G398" s="41"/>
      <c r="H398" s="41"/>
      <c r="I398" s="242"/>
      <c r="J398" s="41"/>
      <c r="K398" s="41"/>
      <c r="L398" s="45"/>
      <c r="M398" s="243"/>
      <c r="N398" s="244"/>
      <c r="O398" s="92"/>
      <c r="P398" s="92"/>
      <c r="Q398" s="92"/>
      <c r="R398" s="92"/>
      <c r="S398" s="92"/>
      <c r="T398" s="93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135</v>
      </c>
      <c r="AU398" s="18" t="s">
        <v>89</v>
      </c>
    </row>
    <row r="399" s="2" customFormat="1">
      <c r="A399" s="39"/>
      <c r="B399" s="40"/>
      <c r="C399" s="41"/>
      <c r="D399" s="249" t="s">
        <v>182</v>
      </c>
      <c r="E399" s="41"/>
      <c r="F399" s="250" t="s">
        <v>590</v>
      </c>
      <c r="G399" s="41"/>
      <c r="H399" s="41"/>
      <c r="I399" s="242"/>
      <c r="J399" s="41"/>
      <c r="K399" s="41"/>
      <c r="L399" s="45"/>
      <c r="M399" s="243"/>
      <c r="N399" s="244"/>
      <c r="O399" s="92"/>
      <c r="P399" s="92"/>
      <c r="Q399" s="92"/>
      <c r="R399" s="92"/>
      <c r="S399" s="92"/>
      <c r="T399" s="93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182</v>
      </c>
      <c r="AU399" s="18" t="s">
        <v>89</v>
      </c>
    </row>
    <row r="400" s="2" customFormat="1" ht="24.15" customHeight="1">
      <c r="A400" s="39"/>
      <c r="B400" s="40"/>
      <c r="C400" s="227" t="s">
        <v>591</v>
      </c>
      <c r="D400" s="227" t="s">
        <v>130</v>
      </c>
      <c r="E400" s="228" t="s">
        <v>592</v>
      </c>
      <c r="F400" s="229" t="s">
        <v>593</v>
      </c>
      <c r="G400" s="230" t="s">
        <v>272</v>
      </c>
      <c r="H400" s="231">
        <v>12</v>
      </c>
      <c r="I400" s="232"/>
      <c r="J400" s="233">
        <f>ROUND(I400*H400,2)</f>
        <v>0</v>
      </c>
      <c r="K400" s="229" t="s">
        <v>179</v>
      </c>
      <c r="L400" s="45"/>
      <c r="M400" s="234" t="s">
        <v>1</v>
      </c>
      <c r="N400" s="235" t="s">
        <v>45</v>
      </c>
      <c r="O400" s="92"/>
      <c r="P400" s="236">
        <f>O400*H400</f>
        <v>0</v>
      </c>
      <c r="Q400" s="236">
        <v>0.0012600000000000001</v>
      </c>
      <c r="R400" s="236">
        <f>Q400*H400</f>
        <v>0.015120000000000002</v>
      </c>
      <c r="S400" s="236">
        <v>0</v>
      </c>
      <c r="T400" s="237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8" t="s">
        <v>273</v>
      </c>
      <c r="AT400" s="238" t="s">
        <v>130</v>
      </c>
      <c r="AU400" s="238" t="s">
        <v>89</v>
      </c>
      <c r="AY400" s="18" t="s">
        <v>127</v>
      </c>
      <c r="BE400" s="239">
        <f>IF(N400="základní",J400,0)</f>
        <v>0</v>
      </c>
      <c r="BF400" s="239">
        <f>IF(N400="snížená",J400,0)</f>
        <v>0</v>
      </c>
      <c r="BG400" s="239">
        <f>IF(N400="zákl. přenesená",J400,0)</f>
        <v>0</v>
      </c>
      <c r="BH400" s="239">
        <f>IF(N400="sníž. přenesená",J400,0)</f>
        <v>0</v>
      </c>
      <c r="BI400" s="239">
        <f>IF(N400="nulová",J400,0)</f>
        <v>0</v>
      </c>
      <c r="BJ400" s="18" t="s">
        <v>87</v>
      </c>
      <c r="BK400" s="239">
        <f>ROUND(I400*H400,2)</f>
        <v>0</v>
      </c>
      <c r="BL400" s="18" t="s">
        <v>273</v>
      </c>
      <c r="BM400" s="238" t="s">
        <v>594</v>
      </c>
    </row>
    <row r="401" s="2" customFormat="1">
      <c r="A401" s="39"/>
      <c r="B401" s="40"/>
      <c r="C401" s="41"/>
      <c r="D401" s="240" t="s">
        <v>135</v>
      </c>
      <c r="E401" s="41"/>
      <c r="F401" s="241" t="s">
        <v>595</v>
      </c>
      <c r="G401" s="41"/>
      <c r="H401" s="41"/>
      <c r="I401" s="242"/>
      <c r="J401" s="41"/>
      <c r="K401" s="41"/>
      <c r="L401" s="45"/>
      <c r="M401" s="243"/>
      <c r="N401" s="244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135</v>
      </c>
      <c r="AU401" s="18" t="s">
        <v>89</v>
      </c>
    </row>
    <row r="402" s="2" customFormat="1">
      <c r="A402" s="39"/>
      <c r="B402" s="40"/>
      <c r="C402" s="41"/>
      <c r="D402" s="249" t="s">
        <v>182</v>
      </c>
      <c r="E402" s="41"/>
      <c r="F402" s="250" t="s">
        <v>596</v>
      </c>
      <c r="G402" s="41"/>
      <c r="H402" s="41"/>
      <c r="I402" s="242"/>
      <c r="J402" s="41"/>
      <c r="K402" s="41"/>
      <c r="L402" s="45"/>
      <c r="M402" s="243"/>
      <c r="N402" s="244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182</v>
      </c>
      <c r="AU402" s="18" t="s">
        <v>89</v>
      </c>
    </row>
    <row r="403" s="13" customFormat="1">
      <c r="A403" s="13"/>
      <c r="B403" s="251"/>
      <c r="C403" s="252"/>
      <c r="D403" s="240" t="s">
        <v>189</v>
      </c>
      <c r="E403" s="253" t="s">
        <v>1</v>
      </c>
      <c r="F403" s="254" t="s">
        <v>597</v>
      </c>
      <c r="G403" s="252"/>
      <c r="H403" s="255">
        <v>12</v>
      </c>
      <c r="I403" s="256"/>
      <c r="J403" s="252"/>
      <c r="K403" s="252"/>
      <c r="L403" s="257"/>
      <c r="M403" s="258"/>
      <c r="N403" s="259"/>
      <c r="O403" s="259"/>
      <c r="P403" s="259"/>
      <c r="Q403" s="259"/>
      <c r="R403" s="259"/>
      <c r="S403" s="259"/>
      <c r="T403" s="260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61" t="s">
        <v>189</v>
      </c>
      <c r="AU403" s="261" t="s">
        <v>89</v>
      </c>
      <c r="AV403" s="13" t="s">
        <v>89</v>
      </c>
      <c r="AW403" s="13" t="s">
        <v>35</v>
      </c>
      <c r="AX403" s="13" t="s">
        <v>87</v>
      </c>
      <c r="AY403" s="261" t="s">
        <v>127</v>
      </c>
    </row>
    <row r="404" s="2" customFormat="1" ht="21.75" customHeight="1">
      <c r="A404" s="39"/>
      <c r="B404" s="40"/>
      <c r="C404" s="227" t="s">
        <v>598</v>
      </c>
      <c r="D404" s="227" t="s">
        <v>130</v>
      </c>
      <c r="E404" s="228" t="s">
        <v>599</v>
      </c>
      <c r="F404" s="229" t="s">
        <v>600</v>
      </c>
      <c r="G404" s="230" t="s">
        <v>133</v>
      </c>
      <c r="H404" s="231">
        <v>1</v>
      </c>
      <c r="I404" s="232"/>
      <c r="J404" s="233">
        <f>ROUND(I404*H404,2)</f>
        <v>0</v>
      </c>
      <c r="K404" s="229" t="s">
        <v>1</v>
      </c>
      <c r="L404" s="45"/>
      <c r="M404" s="234" t="s">
        <v>1</v>
      </c>
      <c r="N404" s="235" t="s">
        <v>45</v>
      </c>
      <c r="O404" s="92"/>
      <c r="P404" s="236">
        <f>O404*H404</f>
        <v>0</v>
      </c>
      <c r="Q404" s="236">
        <v>0</v>
      </c>
      <c r="R404" s="236">
        <f>Q404*H404</f>
        <v>0</v>
      </c>
      <c r="S404" s="236">
        <v>0</v>
      </c>
      <c r="T404" s="237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8" t="s">
        <v>273</v>
      </c>
      <c r="AT404" s="238" t="s">
        <v>130</v>
      </c>
      <c r="AU404" s="238" t="s">
        <v>89</v>
      </c>
      <c r="AY404" s="18" t="s">
        <v>127</v>
      </c>
      <c r="BE404" s="239">
        <f>IF(N404="základní",J404,0)</f>
        <v>0</v>
      </c>
      <c r="BF404" s="239">
        <f>IF(N404="snížená",J404,0)</f>
        <v>0</v>
      </c>
      <c r="BG404" s="239">
        <f>IF(N404="zákl. přenesená",J404,0)</f>
        <v>0</v>
      </c>
      <c r="BH404" s="239">
        <f>IF(N404="sníž. přenesená",J404,0)</f>
        <v>0</v>
      </c>
      <c r="BI404" s="239">
        <f>IF(N404="nulová",J404,0)</f>
        <v>0</v>
      </c>
      <c r="BJ404" s="18" t="s">
        <v>87</v>
      </c>
      <c r="BK404" s="239">
        <f>ROUND(I404*H404,2)</f>
        <v>0</v>
      </c>
      <c r="BL404" s="18" t="s">
        <v>273</v>
      </c>
      <c r="BM404" s="238" t="s">
        <v>601</v>
      </c>
    </row>
    <row r="405" s="2" customFormat="1">
      <c r="A405" s="39"/>
      <c r="B405" s="40"/>
      <c r="C405" s="41"/>
      <c r="D405" s="240" t="s">
        <v>135</v>
      </c>
      <c r="E405" s="41"/>
      <c r="F405" s="241" t="s">
        <v>602</v>
      </c>
      <c r="G405" s="41"/>
      <c r="H405" s="41"/>
      <c r="I405" s="242"/>
      <c r="J405" s="41"/>
      <c r="K405" s="41"/>
      <c r="L405" s="45"/>
      <c r="M405" s="243"/>
      <c r="N405" s="244"/>
      <c r="O405" s="92"/>
      <c r="P405" s="92"/>
      <c r="Q405" s="92"/>
      <c r="R405" s="92"/>
      <c r="S405" s="92"/>
      <c r="T405" s="93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135</v>
      </c>
      <c r="AU405" s="18" t="s">
        <v>89</v>
      </c>
    </row>
    <row r="406" s="2" customFormat="1" ht="21.75" customHeight="1">
      <c r="A406" s="39"/>
      <c r="B406" s="40"/>
      <c r="C406" s="227" t="s">
        <v>603</v>
      </c>
      <c r="D406" s="227" t="s">
        <v>130</v>
      </c>
      <c r="E406" s="228" t="s">
        <v>604</v>
      </c>
      <c r="F406" s="229" t="s">
        <v>605</v>
      </c>
      <c r="G406" s="230" t="s">
        <v>272</v>
      </c>
      <c r="H406" s="231">
        <v>411.5</v>
      </c>
      <c r="I406" s="232"/>
      <c r="J406" s="233">
        <f>ROUND(I406*H406,2)</f>
        <v>0</v>
      </c>
      <c r="K406" s="229" t="s">
        <v>179</v>
      </c>
      <c r="L406" s="45"/>
      <c r="M406" s="234" t="s">
        <v>1</v>
      </c>
      <c r="N406" s="235" t="s">
        <v>45</v>
      </c>
      <c r="O406" s="92"/>
      <c r="P406" s="236">
        <f>O406*H406</f>
        <v>0</v>
      </c>
      <c r="Q406" s="236">
        <v>0</v>
      </c>
      <c r="R406" s="236">
        <f>Q406*H406</f>
        <v>0</v>
      </c>
      <c r="S406" s="236">
        <v>0</v>
      </c>
      <c r="T406" s="237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8" t="s">
        <v>273</v>
      </c>
      <c r="AT406" s="238" t="s">
        <v>130</v>
      </c>
      <c r="AU406" s="238" t="s">
        <v>89</v>
      </c>
      <c r="AY406" s="18" t="s">
        <v>127</v>
      </c>
      <c r="BE406" s="239">
        <f>IF(N406="základní",J406,0)</f>
        <v>0</v>
      </c>
      <c r="BF406" s="239">
        <f>IF(N406="snížená",J406,0)</f>
        <v>0</v>
      </c>
      <c r="BG406" s="239">
        <f>IF(N406="zákl. přenesená",J406,0)</f>
        <v>0</v>
      </c>
      <c r="BH406" s="239">
        <f>IF(N406="sníž. přenesená",J406,0)</f>
        <v>0</v>
      </c>
      <c r="BI406" s="239">
        <f>IF(N406="nulová",J406,0)</f>
        <v>0</v>
      </c>
      <c r="BJ406" s="18" t="s">
        <v>87</v>
      </c>
      <c r="BK406" s="239">
        <f>ROUND(I406*H406,2)</f>
        <v>0</v>
      </c>
      <c r="BL406" s="18" t="s">
        <v>273</v>
      </c>
      <c r="BM406" s="238" t="s">
        <v>606</v>
      </c>
    </row>
    <row r="407" s="2" customFormat="1">
      <c r="A407" s="39"/>
      <c r="B407" s="40"/>
      <c r="C407" s="41"/>
      <c r="D407" s="240" t="s">
        <v>135</v>
      </c>
      <c r="E407" s="41"/>
      <c r="F407" s="241" t="s">
        <v>607</v>
      </c>
      <c r="G407" s="41"/>
      <c r="H407" s="41"/>
      <c r="I407" s="242"/>
      <c r="J407" s="41"/>
      <c r="K407" s="41"/>
      <c r="L407" s="45"/>
      <c r="M407" s="243"/>
      <c r="N407" s="244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135</v>
      </c>
      <c r="AU407" s="18" t="s">
        <v>89</v>
      </c>
    </row>
    <row r="408" s="2" customFormat="1">
      <c r="A408" s="39"/>
      <c r="B408" s="40"/>
      <c r="C408" s="41"/>
      <c r="D408" s="249" t="s">
        <v>182</v>
      </c>
      <c r="E408" s="41"/>
      <c r="F408" s="250" t="s">
        <v>608</v>
      </c>
      <c r="G408" s="41"/>
      <c r="H408" s="41"/>
      <c r="I408" s="242"/>
      <c r="J408" s="41"/>
      <c r="K408" s="41"/>
      <c r="L408" s="45"/>
      <c r="M408" s="243"/>
      <c r="N408" s="244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182</v>
      </c>
      <c r="AU408" s="18" t="s">
        <v>89</v>
      </c>
    </row>
    <row r="409" s="13" customFormat="1">
      <c r="A409" s="13"/>
      <c r="B409" s="251"/>
      <c r="C409" s="252"/>
      <c r="D409" s="240" t="s">
        <v>189</v>
      </c>
      <c r="E409" s="253" t="s">
        <v>1</v>
      </c>
      <c r="F409" s="254" t="s">
        <v>609</v>
      </c>
      <c r="G409" s="252"/>
      <c r="H409" s="255">
        <v>411.5</v>
      </c>
      <c r="I409" s="256"/>
      <c r="J409" s="252"/>
      <c r="K409" s="252"/>
      <c r="L409" s="257"/>
      <c r="M409" s="258"/>
      <c r="N409" s="259"/>
      <c r="O409" s="259"/>
      <c r="P409" s="259"/>
      <c r="Q409" s="259"/>
      <c r="R409" s="259"/>
      <c r="S409" s="259"/>
      <c r="T409" s="26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61" t="s">
        <v>189</v>
      </c>
      <c r="AU409" s="261" t="s">
        <v>89</v>
      </c>
      <c r="AV409" s="13" t="s">
        <v>89</v>
      </c>
      <c r="AW409" s="13" t="s">
        <v>35</v>
      </c>
      <c r="AX409" s="13" t="s">
        <v>87</v>
      </c>
      <c r="AY409" s="261" t="s">
        <v>127</v>
      </c>
    </row>
    <row r="410" s="2" customFormat="1" ht="24.15" customHeight="1">
      <c r="A410" s="39"/>
      <c r="B410" s="40"/>
      <c r="C410" s="227" t="s">
        <v>610</v>
      </c>
      <c r="D410" s="227" t="s">
        <v>130</v>
      </c>
      <c r="E410" s="228" t="s">
        <v>611</v>
      </c>
      <c r="F410" s="229" t="s">
        <v>612</v>
      </c>
      <c r="G410" s="230" t="s">
        <v>272</v>
      </c>
      <c r="H410" s="231">
        <v>183</v>
      </c>
      <c r="I410" s="232"/>
      <c r="J410" s="233">
        <f>ROUND(I410*H410,2)</f>
        <v>0</v>
      </c>
      <c r="K410" s="229" t="s">
        <v>179</v>
      </c>
      <c r="L410" s="45"/>
      <c r="M410" s="234" t="s">
        <v>1</v>
      </c>
      <c r="N410" s="235" t="s">
        <v>45</v>
      </c>
      <c r="O410" s="92"/>
      <c r="P410" s="236">
        <f>O410*H410</f>
        <v>0</v>
      </c>
      <c r="Q410" s="236">
        <v>0</v>
      </c>
      <c r="R410" s="236">
        <f>Q410*H410</f>
        <v>0</v>
      </c>
      <c r="S410" s="236">
        <v>0</v>
      </c>
      <c r="T410" s="237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8" t="s">
        <v>273</v>
      </c>
      <c r="AT410" s="238" t="s">
        <v>130</v>
      </c>
      <c r="AU410" s="238" t="s">
        <v>89</v>
      </c>
      <c r="AY410" s="18" t="s">
        <v>127</v>
      </c>
      <c r="BE410" s="239">
        <f>IF(N410="základní",J410,0)</f>
        <v>0</v>
      </c>
      <c r="BF410" s="239">
        <f>IF(N410="snížená",J410,0)</f>
        <v>0</v>
      </c>
      <c r="BG410" s="239">
        <f>IF(N410="zákl. přenesená",J410,0)</f>
        <v>0</v>
      </c>
      <c r="BH410" s="239">
        <f>IF(N410="sníž. přenesená",J410,0)</f>
        <v>0</v>
      </c>
      <c r="BI410" s="239">
        <f>IF(N410="nulová",J410,0)</f>
        <v>0</v>
      </c>
      <c r="BJ410" s="18" t="s">
        <v>87</v>
      </c>
      <c r="BK410" s="239">
        <f>ROUND(I410*H410,2)</f>
        <v>0</v>
      </c>
      <c r="BL410" s="18" t="s">
        <v>273</v>
      </c>
      <c r="BM410" s="238" t="s">
        <v>613</v>
      </c>
    </row>
    <row r="411" s="2" customFormat="1">
      <c r="A411" s="39"/>
      <c r="B411" s="40"/>
      <c r="C411" s="41"/>
      <c r="D411" s="240" t="s">
        <v>135</v>
      </c>
      <c r="E411" s="41"/>
      <c r="F411" s="241" t="s">
        <v>614</v>
      </c>
      <c r="G411" s="41"/>
      <c r="H411" s="41"/>
      <c r="I411" s="242"/>
      <c r="J411" s="41"/>
      <c r="K411" s="41"/>
      <c r="L411" s="45"/>
      <c r="M411" s="243"/>
      <c r="N411" s="244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135</v>
      </c>
      <c r="AU411" s="18" t="s">
        <v>89</v>
      </c>
    </row>
    <row r="412" s="2" customFormat="1">
      <c r="A412" s="39"/>
      <c r="B412" s="40"/>
      <c r="C412" s="41"/>
      <c r="D412" s="249" t="s">
        <v>182</v>
      </c>
      <c r="E412" s="41"/>
      <c r="F412" s="250" t="s">
        <v>615</v>
      </c>
      <c r="G412" s="41"/>
      <c r="H412" s="41"/>
      <c r="I412" s="242"/>
      <c r="J412" s="41"/>
      <c r="K412" s="41"/>
      <c r="L412" s="45"/>
      <c r="M412" s="243"/>
      <c r="N412" s="244"/>
      <c r="O412" s="92"/>
      <c r="P412" s="92"/>
      <c r="Q412" s="92"/>
      <c r="R412" s="92"/>
      <c r="S412" s="92"/>
      <c r="T412" s="93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182</v>
      </c>
      <c r="AU412" s="18" t="s">
        <v>89</v>
      </c>
    </row>
    <row r="413" s="13" customFormat="1">
      <c r="A413" s="13"/>
      <c r="B413" s="251"/>
      <c r="C413" s="252"/>
      <c r="D413" s="240" t="s">
        <v>189</v>
      </c>
      <c r="E413" s="253" t="s">
        <v>1</v>
      </c>
      <c r="F413" s="254" t="s">
        <v>616</v>
      </c>
      <c r="G413" s="252"/>
      <c r="H413" s="255">
        <v>183</v>
      </c>
      <c r="I413" s="256"/>
      <c r="J413" s="252"/>
      <c r="K413" s="252"/>
      <c r="L413" s="257"/>
      <c r="M413" s="258"/>
      <c r="N413" s="259"/>
      <c r="O413" s="259"/>
      <c r="P413" s="259"/>
      <c r="Q413" s="259"/>
      <c r="R413" s="259"/>
      <c r="S413" s="259"/>
      <c r="T413" s="260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61" t="s">
        <v>189</v>
      </c>
      <c r="AU413" s="261" t="s">
        <v>89</v>
      </c>
      <c r="AV413" s="13" t="s">
        <v>89</v>
      </c>
      <c r="AW413" s="13" t="s">
        <v>35</v>
      </c>
      <c r="AX413" s="13" t="s">
        <v>87</v>
      </c>
      <c r="AY413" s="261" t="s">
        <v>127</v>
      </c>
    </row>
    <row r="414" s="2" customFormat="1" ht="24.15" customHeight="1">
      <c r="A414" s="39"/>
      <c r="B414" s="40"/>
      <c r="C414" s="227" t="s">
        <v>617</v>
      </c>
      <c r="D414" s="227" t="s">
        <v>130</v>
      </c>
      <c r="E414" s="228" t="s">
        <v>618</v>
      </c>
      <c r="F414" s="229" t="s">
        <v>619</v>
      </c>
      <c r="G414" s="230" t="s">
        <v>215</v>
      </c>
      <c r="H414" s="231">
        <v>3.3980000000000001</v>
      </c>
      <c r="I414" s="232"/>
      <c r="J414" s="233">
        <f>ROUND(I414*H414,2)</f>
        <v>0</v>
      </c>
      <c r="K414" s="229" t="s">
        <v>179</v>
      </c>
      <c r="L414" s="45"/>
      <c r="M414" s="234" t="s">
        <v>1</v>
      </c>
      <c r="N414" s="235" t="s">
        <v>45</v>
      </c>
      <c r="O414" s="92"/>
      <c r="P414" s="236">
        <f>O414*H414</f>
        <v>0</v>
      </c>
      <c r="Q414" s="236">
        <v>0</v>
      </c>
      <c r="R414" s="236">
        <f>Q414*H414</f>
        <v>0</v>
      </c>
      <c r="S414" s="236">
        <v>0</v>
      </c>
      <c r="T414" s="237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8" t="s">
        <v>273</v>
      </c>
      <c r="AT414" s="238" t="s">
        <v>130</v>
      </c>
      <c r="AU414" s="238" t="s">
        <v>89</v>
      </c>
      <c r="AY414" s="18" t="s">
        <v>127</v>
      </c>
      <c r="BE414" s="239">
        <f>IF(N414="základní",J414,0)</f>
        <v>0</v>
      </c>
      <c r="BF414" s="239">
        <f>IF(N414="snížená",J414,0)</f>
        <v>0</v>
      </c>
      <c r="BG414" s="239">
        <f>IF(N414="zákl. přenesená",J414,0)</f>
        <v>0</v>
      </c>
      <c r="BH414" s="239">
        <f>IF(N414="sníž. přenesená",J414,0)</f>
        <v>0</v>
      </c>
      <c r="BI414" s="239">
        <f>IF(N414="nulová",J414,0)</f>
        <v>0</v>
      </c>
      <c r="BJ414" s="18" t="s">
        <v>87</v>
      </c>
      <c r="BK414" s="239">
        <f>ROUND(I414*H414,2)</f>
        <v>0</v>
      </c>
      <c r="BL414" s="18" t="s">
        <v>273</v>
      </c>
      <c r="BM414" s="238" t="s">
        <v>620</v>
      </c>
    </row>
    <row r="415" s="2" customFormat="1">
      <c r="A415" s="39"/>
      <c r="B415" s="40"/>
      <c r="C415" s="41"/>
      <c r="D415" s="240" t="s">
        <v>135</v>
      </c>
      <c r="E415" s="41"/>
      <c r="F415" s="241" t="s">
        <v>621</v>
      </c>
      <c r="G415" s="41"/>
      <c r="H415" s="41"/>
      <c r="I415" s="242"/>
      <c r="J415" s="41"/>
      <c r="K415" s="41"/>
      <c r="L415" s="45"/>
      <c r="M415" s="243"/>
      <c r="N415" s="244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135</v>
      </c>
      <c r="AU415" s="18" t="s">
        <v>89</v>
      </c>
    </row>
    <row r="416" s="2" customFormat="1">
      <c r="A416" s="39"/>
      <c r="B416" s="40"/>
      <c r="C416" s="41"/>
      <c r="D416" s="249" t="s">
        <v>182</v>
      </c>
      <c r="E416" s="41"/>
      <c r="F416" s="250" t="s">
        <v>622</v>
      </c>
      <c r="G416" s="41"/>
      <c r="H416" s="41"/>
      <c r="I416" s="242"/>
      <c r="J416" s="41"/>
      <c r="K416" s="41"/>
      <c r="L416" s="45"/>
      <c r="M416" s="243"/>
      <c r="N416" s="244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182</v>
      </c>
      <c r="AU416" s="18" t="s">
        <v>89</v>
      </c>
    </row>
    <row r="417" s="2" customFormat="1" ht="33" customHeight="1">
      <c r="A417" s="39"/>
      <c r="B417" s="40"/>
      <c r="C417" s="227" t="s">
        <v>623</v>
      </c>
      <c r="D417" s="227" t="s">
        <v>130</v>
      </c>
      <c r="E417" s="228" t="s">
        <v>624</v>
      </c>
      <c r="F417" s="229" t="s">
        <v>625</v>
      </c>
      <c r="G417" s="230" t="s">
        <v>215</v>
      </c>
      <c r="H417" s="231">
        <v>3.3980000000000001</v>
      </c>
      <c r="I417" s="232"/>
      <c r="J417" s="233">
        <f>ROUND(I417*H417,2)</f>
        <v>0</v>
      </c>
      <c r="K417" s="229" t="s">
        <v>179</v>
      </c>
      <c r="L417" s="45"/>
      <c r="M417" s="234" t="s">
        <v>1</v>
      </c>
      <c r="N417" s="235" t="s">
        <v>45</v>
      </c>
      <c r="O417" s="92"/>
      <c r="P417" s="236">
        <f>O417*H417</f>
        <v>0</v>
      </c>
      <c r="Q417" s="236">
        <v>0</v>
      </c>
      <c r="R417" s="236">
        <f>Q417*H417</f>
        <v>0</v>
      </c>
      <c r="S417" s="236">
        <v>0</v>
      </c>
      <c r="T417" s="237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8" t="s">
        <v>273</v>
      </c>
      <c r="AT417" s="238" t="s">
        <v>130</v>
      </c>
      <c r="AU417" s="238" t="s">
        <v>89</v>
      </c>
      <c r="AY417" s="18" t="s">
        <v>127</v>
      </c>
      <c r="BE417" s="239">
        <f>IF(N417="základní",J417,0)</f>
        <v>0</v>
      </c>
      <c r="BF417" s="239">
        <f>IF(N417="snížená",J417,0)</f>
        <v>0</v>
      </c>
      <c r="BG417" s="239">
        <f>IF(N417="zákl. přenesená",J417,0)</f>
        <v>0</v>
      </c>
      <c r="BH417" s="239">
        <f>IF(N417="sníž. přenesená",J417,0)</f>
        <v>0</v>
      </c>
      <c r="BI417" s="239">
        <f>IF(N417="nulová",J417,0)</f>
        <v>0</v>
      </c>
      <c r="BJ417" s="18" t="s">
        <v>87</v>
      </c>
      <c r="BK417" s="239">
        <f>ROUND(I417*H417,2)</f>
        <v>0</v>
      </c>
      <c r="BL417" s="18" t="s">
        <v>273</v>
      </c>
      <c r="BM417" s="238" t="s">
        <v>626</v>
      </c>
    </row>
    <row r="418" s="2" customFormat="1">
      <c r="A418" s="39"/>
      <c r="B418" s="40"/>
      <c r="C418" s="41"/>
      <c r="D418" s="240" t="s">
        <v>135</v>
      </c>
      <c r="E418" s="41"/>
      <c r="F418" s="241" t="s">
        <v>627</v>
      </c>
      <c r="G418" s="41"/>
      <c r="H418" s="41"/>
      <c r="I418" s="242"/>
      <c r="J418" s="41"/>
      <c r="K418" s="41"/>
      <c r="L418" s="45"/>
      <c r="M418" s="243"/>
      <c r="N418" s="244"/>
      <c r="O418" s="92"/>
      <c r="P418" s="92"/>
      <c r="Q418" s="92"/>
      <c r="R418" s="92"/>
      <c r="S418" s="92"/>
      <c r="T418" s="93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135</v>
      </c>
      <c r="AU418" s="18" t="s">
        <v>89</v>
      </c>
    </row>
    <row r="419" s="2" customFormat="1">
      <c r="A419" s="39"/>
      <c r="B419" s="40"/>
      <c r="C419" s="41"/>
      <c r="D419" s="249" t="s">
        <v>182</v>
      </c>
      <c r="E419" s="41"/>
      <c r="F419" s="250" t="s">
        <v>628</v>
      </c>
      <c r="G419" s="41"/>
      <c r="H419" s="41"/>
      <c r="I419" s="242"/>
      <c r="J419" s="41"/>
      <c r="K419" s="41"/>
      <c r="L419" s="45"/>
      <c r="M419" s="243"/>
      <c r="N419" s="244"/>
      <c r="O419" s="92"/>
      <c r="P419" s="92"/>
      <c r="Q419" s="92"/>
      <c r="R419" s="92"/>
      <c r="S419" s="92"/>
      <c r="T419" s="93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182</v>
      </c>
      <c r="AU419" s="18" t="s">
        <v>89</v>
      </c>
    </row>
    <row r="420" s="12" customFormat="1" ht="22.8" customHeight="1">
      <c r="A420" s="12"/>
      <c r="B420" s="211"/>
      <c r="C420" s="212"/>
      <c r="D420" s="213" t="s">
        <v>79</v>
      </c>
      <c r="E420" s="225" t="s">
        <v>629</v>
      </c>
      <c r="F420" s="225" t="s">
        <v>630</v>
      </c>
      <c r="G420" s="212"/>
      <c r="H420" s="212"/>
      <c r="I420" s="215"/>
      <c r="J420" s="226">
        <f>BK420</f>
        <v>0</v>
      </c>
      <c r="K420" s="212"/>
      <c r="L420" s="217"/>
      <c r="M420" s="218"/>
      <c r="N420" s="219"/>
      <c r="O420" s="219"/>
      <c r="P420" s="220">
        <f>SUM(P421:P428)</f>
        <v>0</v>
      </c>
      <c r="Q420" s="219"/>
      <c r="R420" s="220">
        <f>SUM(R421:R428)</f>
        <v>0.010239999999999999</v>
      </c>
      <c r="S420" s="219"/>
      <c r="T420" s="221">
        <f>SUM(T421:T428)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22" t="s">
        <v>89</v>
      </c>
      <c r="AT420" s="223" t="s">
        <v>79</v>
      </c>
      <c r="AU420" s="223" t="s">
        <v>87</v>
      </c>
      <c r="AY420" s="222" t="s">
        <v>127</v>
      </c>
      <c r="BK420" s="224">
        <f>SUM(BK421:BK428)</f>
        <v>0</v>
      </c>
    </row>
    <row r="421" s="2" customFormat="1" ht="33" customHeight="1">
      <c r="A421" s="39"/>
      <c r="B421" s="40"/>
      <c r="C421" s="227" t="s">
        <v>631</v>
      </c>
      <c r="D421" s="227" t="s">
        <v>130</v>
      </c>
      <c r="E421" s="228" t="s">
        <v>632</v>
      </c>
      <c r="F421" s="229" t="s">
        <v>633</v>
      </c>
      <c r="G421" s="230" t="s">
        <v>296</v>
      </c>
      <c r="H421" s="231">
        <v>1</v>
      </c>
      <c r="I421" s="232"/>
      <c r="J421" s="233">
        <f>ROUND(I421*H421,2)</f>
        <v>0</v>
      </c>
      <c r="K421" s="229" t="s">
        <v>179</v>
      </c>
      <c r="L421" s="45"/>
      <c r="M421" s="234" t="s">
        <v>1</v>
      </c>
      <c r="N421" s="235" t="s">
        <v>45</v>
      </c>
      <c r="O421" s="92"/>
      <c r="P421" s="236">
        <f>O421*H421</f>
        <v>0</v>
      </c>
      <c r="Q421" s="236">
        <v>0.00025999999999999998</v>
      </c>
      <c r="R421" s="236">
        <f>Q421*H421</f>
        <v>0.00025999999999999998</v>
      </c>
      <c r="S421" s="236">
        <v>0</v>
      </c>
      <c r="T421" s="237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8" t="s">
        <v>273</v>
      </c>
      <c r="AT421" s="238" t="s">
        <v>130</v>
      </c>
      <c r="AU421" s="238" t="s">
        <v>89</v>
      </c>
      <c r="AY421" s="18" t="s">
        <v>127</v>
      </c>
      <c r="BE421" s="239">
        <f>IF(N421="základní",J421,0)</f>
        <v>0</v>
      </c>
      <c r="BF421" s="239">
        <f>IF(N421="snížená",J421,0)</f>
        <v>0</v>
      </c>
      <c r="BG421" s="239">
        <f>IF(N421="zákl. přenesená",J421,0)</f>
        <v>0</v>
      </c>
      <c r="BH421" s="239">
        <f>IF(N421="sníž. přenesená",J421,0)</f>
        <v>0</v>
      </c>
      <c r="BI421" s="239">
        <f>IF(N421="nulová",J421,0)</f>
        <v>0</v>
      </c>
      <c r="BJ421" s="18" t="s">
        <v>87</v>
      </c>
      <c r="BK421" s="239">
        <f>ROUND(I421*H421,2)</f>
        <v>0</v>
      </c>
      <c r="BL421" s="18" t="s">
        <v>273</v>
      </c>
      <c r="BM421" s="238" t="s">
        <v>634</v>
      </c>
    </row>
    <row r="422" s="2" customFormat="1">
      <c r="A422" s="39"/>
      <c r="B422" s="40"/>
      <c r="C422" s="41"/>
      <c r="D422" s="249" t="s">
        <v>182</v>
      </c>
      <c r="E422" s="41"/>
      <c r="F422" s="250" t="s">
        <v>635</v>
      </c>
      <c r="G422" s="41"/>
      <c r="H422" s="41"/>
      <c r="I422" s="242"/>
      <c r="J422" s="41"/>
      <c r="K422" s="41"/>
      <c r="L422" s="45"/>
      <c r="M422" s="243"/>
      <c r="N422" s="244"/>
      <c r="O422" s="92"/>
      <c r="P422" s="92"/>
      <c r="Q422" s="92"/>
      <c r="R422" s="92"/>
      <c r="S422" s="92"/>
      <c r="T422" s="93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182</v>
      </c>
      <c r="AU422" s="18" t="s">
        <v>89</v>
      </c>
    </row>
    <row r="423" s="2" customFormat="1" ht="33" customHeight="1">
      <c r="A423" s="39"/>
      <c r="B423" s="40"/>
      <c r="C423" s="227" t="s">
        <v>636</v>
      </c>
      <c r="D423" s="227" t="s">
        <v>130</v>
      </c>
      <c r="E423" s="228" t="s">
        <v>637</v>
      </c>
      <c r="F423" s="229" t="s">
        <v>638</v>
      </c>
      <c r="G423" s="230" t="s">
        <v>296</v>
      </c>
      <c r="H423" s="231">
        <v>2</v>
      </c>
      <c r="I423" s="232"/>
      <c r="J423" s="233">
        <f>ROUND(I423*H423,2)</f>
        <v>0</v>
      </c>
      <c r="K423" s="229" t="s">
        <v>179</v>
      </c>
      <c r="L423" s="45"/>
      <c r="M423" s="234" t="s">
        <v>1</v>
      </c>
      <c r="N423" s="235" t="s">
        <v>45</v>
      </c>
      <c r="O423" s="92"/>
      <c r="P423" s="236">
        <f>O423*H423</f>
        <v>0</v>
      </c>
      <c r="Q423" s="236">
        <v>0.00048000000000000001</v>
      </c>
      <c r="R423" s="236">
        <f>Q423*H423</f>
        <v>0.00096000000000000002</v>
      </c>
      <c r="S423" s="236">
        <v>0</v>
      </c>
      <c r="T423" s="237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8" t="s">
        <v>273</v>
      </c>
      <c r="AT423" s="238" t="s">
        <v>130</v>
      </c>
      <c r="AU423" s="238" t="s">
        <v>89</v>
      </c>
      <c r="AY423" s="18" t="s">
        <v>127</v>
      </c>
      <c r="BE423" s="239">
        <f>IF(N423="základní",J423,0)</f>
        <v>0</v>
      </c>
      <c r="BF423" s="239">
        <f>IF(N423="snížená",J423,0)</f>
        <v>0</v>
      </c>
      <c r="BG423" s="239">
        <f>IF(N423="zákl. přenesená",J423,0)</f>
        <v>0</v>
      </c>
      <c r="BH423" s="239">
        <f>IF(N423="sníž. přenesená",J423,0)</f>
        <v>0</v>
      </c>
      <c r="BI423" s="239">
        <f>IF(N423="nulová",J423,0)</f>
        <v>0</v>
      </c>
      <c r="BJ423" s="18" t="s">
        <v>87</v>
      </c>
      <c r="BK423" s="239">
        <f>ROUND(I423*H423,2)</f>
        <v>0</v>
      </c>
      <c r="BL423" s="18" t="s">
        <v>273</v>
      </c>
      <c r="BM423" s="238" t="s">
        <v>639</v>
      </c>
    </row>
    <row r="424" s="2" customFormat="1">
      <c r="A424" s="39"/>
      <c r="B424" s="40"/>
      <c r="C424" s="41"/>
      <c r="D424" s="249" t="s">
        <v>182</v>
      </c>
      <c r="E424" s="41"/>
      <c r="F424" s="250" t="s">
        <v>640</v>
      </c>
      <c r="G424" s="41"/>
      <c r="H424" s="41"/>
      <c r="I424" s="242"/>
      <c r="J424" s="41"/>
      <c r="K424" s="41"/>
      <c r="L424" s="45"/>
      <c r="M424" s="243"/>
      <c r="N424" s="244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182</v>
      </c>
      <c r="AU424" s="18" t="s">
        <v>89</v>
      </c>
    </row>
    <row r="425" s="2" customFormat="1" ht="33" customHeight="1">
      <c r="A425" s="39"/>
      <c r="B425" s="40"/>
      <c r="C425" s="227" t="s">
        <v>641</v>
      </c>
      <c r="D425" s="227" t="s">
        <v>130</v>
      </c>
      <c r="E425" s="228" t="s">
        <v>642</v>
      </c>
      <c r="F425" s="229" t="s">
        <v>643</v>
      </c>
      <c r="G425" s="230" t="s">
        <v>296</v>
      </c>
      <c r="H425" s="231">
        <v>5</v>
      </c>
      <c r="I425" s="232"/>
      <c r="J425" s="233">
        <f>ROUND(I425*H425,2)</f>
        <v>0</v>
      </c>
      <c r="K425" s="229" t="s">
        <v>179</v>
      </c>
      <c r="L425" s="45"/>
      <c r="M425" s="234" t="s">
        <v>1</v>
      </c>
      <c r="N425" s="235" t="s">
        <v>45</v>
      </c>
      <c r="O425" s="92"/>
      <c r="P425" s="236">
        <f>O425*H425</f>
        <v>0</v>
      </c>
      <c r="Q425" s="236">
        <v>0.00067000000000000002</v>
      </c>
      <c r="R425" s="236">
        <f>Q425*H425</f>
        <v>0.0033500000000000001</v>
      </c>
      <c r="S425" s="236">
        <v>0</v>
      </c>
      <c r="T425" s="237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8" t="s">
        <v>273</v>
      </c>
      <c r="AT425" s="238" t="s">
        <v>130</v>
      </c>
      <c r="AU425" s="238" t="s">
        <v>89</v>
      </c>
      <c r="AY425" s="18" t="s">
        <v>127</v>
      </c>
      <c r="BE425" s="239">
        <f>IF(N425="základní",J425,0)</f>
        <v>0</v>
      </c>
      <c r="BF425" s="239">
        <f>IF(N425="snížená",J425,0)</f>
        <v>0</v>
      </c>
      <c r="BG425" s="239">
        <f>IF(N425="zákl. přenesená",J425,0)</f>
        <v>0</v>
      </c>
      <c r="BH425" s="239">
        <f>IF(N425="sníž. přenesená",J425,0)</f>
        <v>0</v>
      </c>
      <c r="BI425" s="239">
        <f>IF(N425="nulová",J425,0)</f>
        <v>0</v>
      </c>
      <c r="BJ425" s="18" t="s">
        <v>87</v>
      </c>
      <c r="BK425" s="239">
        <f>ROUND(I425*H425,2)</f>
        <v>0</v>
      </c>
      <c r="BL425" s="18" t="s">
        <v>273</v>
      </c>
      <c r="BM425" s="238" t="s">
        <v>644</v>
      </c>
    </row>
    <row r="426" s="2" customFormat="1">
      <c r="A426" s="39"/>
      <c r="B426" s="40"/>
      <c r="C426" s="41"/>
      <c r="D426" s="249" t="s">
        <v>182</v>
      </c>
      <c r="E426" s="41"/>
      <c r="F426" s="250" t="s">
        <v>645</v>
      </c>
      <c r="G426" s="41"/>
      <c r="H426" s="41"/>
      <c r="I426" s="242"/>
      <c r="J426" s="41"/>
      <c r="K426" s="41"/>
      <c r="L426" s="45"/>
      <c r="M426" s="243"/>
      <c r="N426" s="244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182</v>
      </c>
      <c r="AU426" s="18" t="s">
        <v>89</v>
      </c>
    </row>
    <row r="427" s="2" customFormat="1" ht="33" customHeight="1">
      <c r="A427" s="39"/>
      <c r="B427" s="40"/>
      <c r="C427" s="227" t="s">
        <v>646</v>
      </c>
      <c r="D427" s="227" t="s">
        <v>130</v>
      </c>
      <c r="E427" s="228" t="s">
        <v>647</v>
      </c>
      <c r="F427" s="229" t="s">
        <v>648</v>
      </c>
      <c r="G427" s="230" t="s">
        <v>296</v>
      </c>
      <c r="H427" s="231">
        <v>3</v>
      </c>
      <c r="I427" s="232"/>
      <c r="J427" s="233">
        <f>ROUND(I427*H427,2)</f>
        <v>0</v>
      </c>
      <c r="K427" s="229" t="s">
        <v>179</v>
      </c>
      <c r="L427" s="45"/>
      <c r="M427" s="234" t="s">
        <v>1</v>
      </c>
      <c r="N427" s="235" t="s">
        <v>45</v>
      </c>
      <c r="O427" s="92"/>
      <c r="P427" s="236">
        <f>O427*H427</f>
        <v>0</v>
      </c>
      <c r="Q427" s="236">
        <v>0.00189</v>
      </c>
      <c r="R427" s="236">
        <f>Q427*H427</f>
        <v>0.0056699999999999997</v>
      </c>
      <c r="S427" s="236">
        <v>0</v>
      </c>
      <c r="T427" s="237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8" t="s">
        <v>273</v>
      </c>
      <c r="AT427" s="238" t="s">
        <v>130</v>
      </c>
      <c r="AU427" s="238" t="s">
        <v>89</v>
      </c>
      <c r="AY427" s="18" t="s">
        <v>127</v>
      </c>
      <c r="BE427" s="239">
        <f>IF(N427="základní",J427,0)</f>
        <v>0</v>
      </c>
      <c r="BF427" s="239">
        <f>IF(N427="snížená",J427,0)</f>
        <v>0</v>
      </c>
      <c r="BG427" s="239">
        <f>IF(N427="zákl. přenesená",J427,0)</f>
        <v>0</v>
      </c>
      <c r="BH427" s="239">
        <f>IF(N427="sníž. přenesená",J427,0)</f>
        <v>0</v>
      </c>
      <c r="BI427" s="239">
        <f>IF(N427="nulová",J427,0)</f>
        <v>0</v>
      </c>
      <c r="BJ427" s="18" t="s">
        <v>87</v>
      </c>
      <c r="BK427" s="239">
        <f>ROUND(I427*H427,2)</f>
        <v>0</v>
      </c>
      <c r="BL427" s="18" t="s">
        <v>273</v>
      </c>
      <c r="BM427" s="238" t="s">
        <v>649</v>
      </c>
    </row>
    <row r="428" s="2" customFormat="1">
      <c r="A428" s="39"/>
      <c r="B428" s="40"/>
      <c r="C428" s="41"/>
      <c r="D428" s="249" t="s">
        <v>182</v>
      </c>
      <c r="E428" s="41"/>
      <c r="F428" s="250" t="s">
        <v>650</v>
      </c>
      <c r="G428" s="41"/>
      <c r="H428" s="41"/>
      <c r="I428" s="242"/>
      <c r="J428" s="41"/>
      <c r="K428" s="41"/>
      <c r="L428" s="45"/>
      <c r="M428" s="243"/>
      <c r="N428" s="244"/>
      <c r="O428" s="92"/>
      <c r="P428" s="92"/>
      <c r="Q428" s="92"/>
      <c r="R428" s="92"/>
      <c r="S428" s="92"/>
      <c r="T428" s="93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182</v>
      </c>
      <c r="AU428" s="18" t="s">
        <v>89</v>
      </c>
    </row>
    <row r="429" s="12" customFormat="1" ht="25.92" customHeight="1">
      <c r="A429" s="12"/>
      <c r="B429" s="211"/>
      <c r="C429" s="212"/>
      <c r="D429" s="213" t="s">
        <v>79</v>
      </c>
      <c r="E429" s="214" t="s">
        <v>529</v>
      </c>
      <c r="F429" s="214" t="s">
        <v>651</v>
      </c>
      <c r="G429" s="212"/>
      <c r="H429" s="212"/>
      <c r="I429" s="215"/>
      <c r="J429" s="216">
        <f>BK429</f>
        <v>0</v>
      </c>
      <c r="K429" s="212"/>
      <c r="L429" s="217"/>
      <c r="M429" s="218"/>
      <c r="N429" s="219"/>
      <c r="O429" s="219"/>
      <c r="P429" s="220">
        <f>P430</f>
        <v>0</v>
      </c>
      <c r="Q429" s="219"/>
      <c r="R429" s="220">
        <f>R430</f>
        <v>0.00108</v>
      </c>
      <c r="S429" s="219"/>
      <c r="T429" s="221">
        <f>T430</f>
        <v>0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222" t="s">
        <v>141</v>
      </c>
      <c r="AT429" s="223" t="s">
        <v>79</v>
      </c>
      <c r="AU429" s="223" t="s">
        <v>80</v>
      </c>
      <c r="AY429" s="222" t="s">
        <v>127</v>
      </c>
      <c r="BK429" s="224">
        <f>BK430</f>
        <v>0</v>
      </c>
    </row>
    <row r="430" s="12" customFormat="1" ht="22.8" customHeight="1">
      <c r="A430" s="12"/>
      <c r="B430" s="211"/>
      <c r="C430" s="212"/>
      <c r="D430" s="213" t="s">
        <v>79</v>
      </c>
      <c r="E430" s="225" t="s">
        <v>652</v>
      </c>
      <c r="F430" s="225" t="s">
        <v>653</v>
      </c>
      <c r="G430" s="212"/>
      <c r="H430" s="212"/>
      <c r="I430" s="215"/>
      <c r="J430" s="226">
        <f>BK430</f>
        <v>0</v>
      </c>
      <c r="K430" s="212"/>
      <c r="L430" s="217"/>
      <c r="M430" s="218"/>
      <c r="N430" s="219"/>
      <c r="O430" s="219"/>
      <c r="P430" s="220">
        <f>SUM(P431:P434)</f>
        <v>0</v>
      </c>
      <c r="Q430" s="219"/>
      <c r="R430" s="220">
        <f>SUM(R431:R434)</f>
        <v>0.00108</v>
      </c>
      <c r="S430" s="219"/>
      <c r="T430" s="221">
        <f>SUM(T431:T434)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22" t="s">
        <v>141</v>
      </c>
      <c r="AT430" s="223" t="s">
        <v>79</v>
      </c>
      <c r="AU430" s="223" t="s">
        <v>87</v>
      </c>
      <c r="AY430" s="222" t="s">
        <v>127</v>
      </c>
      <c r="BK430" s="224">
        <f>SUM(BK431:BK434)</f>
        <v>0</v>
      </c>
    </row>
    <row r="431" s="2" customFormat="1" ht="24.15" customHeight="1">
      <c r="A431" s="39"/>
      <c r="B431" s="40"/>
      <c r="C431" s="227" t="s">
        <v>654</v>
      </c>
      <c r="D431" s="227" t="s">
        <v>130</v>
      </c>
      <c r="E431" s="228" t="s">
        <v>655</v>
      </c>
      <c r="F431" s="229" t="s">
        <v>656</v>
      </c>
      <c r="G431" s="230" t="s">
        <v>296</v>
      </c>
      <c r="H431" s="231">
        <v>6</v>
      </c>
      <c r="I431" s="232"/>
      <c r="J431" s="233">
        <f>ROUND(I431*H431,2)</f>
        <v>0</v>
      </c>
      <c r="K431" s="229" t="s">
        <v>179</v>
      </c>
      <c r="L431" s="45"/>
      <c r="M431" s="234" t="s">
        <v>1</v>
      </c>
      <c r="N431" s="235" t="s">
        <v>45</v>
      </c>
      <c r="O431" s="92"/>
      <c r="P431" s="236">
        <f>O431*H431</f>
        <v>0</v>
      </c>
      <c r="Q431" s="236">
        <v>0.00018000000000000001</v>
      </c>
      <c r="R431" s="236">
        <f>Q431*H431</f>
        <v>0.00108</v>
      </c>
      <c r="S431" s="236">
        <v>0</v>
      </c>
      <c r="T431" s="237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8" t="s">
        <v>623</v>
      </c>
      <c r="AT431" s="238" t="s">
        <v>130</v>
      </c>
      <c r="AU431" s="238" t="s">
        <v>89</v>
      </c>
      <c r="AY431" s="18" t="s">
        <v>127</v>
      </c>
      <c r="BE431" s="239">
        <f>IF(N431="základní",J431,0)</f>
        <v>0</v>
      </c>
      <c r="BF431" s="239">
        <f>IF(N431="snížená",J431,0)</f>
        <v>0</v>
      </c>
      <c r="BG431" s="239">
        <f>IF(N431="zákl. přenesená",J431,0)</f>
        <v>0</v>
      </c>
      <c r="BH431" s="239">
        <f>IF(N431="sníž. přenesená",J431,0)</f>
        <v>0</v>
      </c>
      <c r="BI431" s="239">
        <f>IF(N431="nulová",J431,0)</f>
        <v>0</v>
      </c>
      <c r="BJ431" s="18" t="s">
        <v>87</v>
      </c>
      <c r="BK431" s="239">
        <f>ROUND(I431*H431,2)</f>
        <v>0</v>
      </c>
      <c r="BL431" s="18" t="s">
        <v>623</v>
      </c>
      <c r="BM431" s="238" t="s">
        <v>657</v>
      </c>
    </row>
    <row r="432" s="2" customFormat="1">
      <c r="A432" s="39"/>
      <c r="B432" s="40"/>
      <c r="C432" s="41"/>
      <c r="D432" s="240" t="s">
        <v>135</v>
      </c>
      <c r="E432" s="41"/>
      <c r="F432" s="241" t="s">
        <v>658</v>
      </c>
      <c r="G432" s="41"/>
      <c r="H432" s="41"/>
      <c r="I432" s="242"/>
      <c r="J432" s="41"/>
      <c r="K432" s="41"/>
      <c r="L432" s="45"/>
      <c r="M432" s="243"/>
      <c r="N432" s="244"/>
      <c r="O432" s="92"/>
      <c r="P432" s="92"/>
      <c r="Q432" s="92"/>
      <c r="R432" s="92"/>
      <c r="S432" s="92"/>
      <c r="T432" s="93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135</v>
      </c>
      <c r="AU432" s="18" t="s">
        <v>89</v>
      </c>
    </row>
    <row r="433" s="2" customFormat="1">
      <c r="A433" s="39"/>
      <c r="B433" s="40"/>
      <c r="C433" s="41"/>
      <c r="D433" s="249" t="s">
        <v>182</v>
      </c>
      <c r="E433" s="41"/>
      <c r="F433" s="250" t="s">
        <v>659</v>
      </c>
      <c r="G433" s="41"/>
      <c r="H433" s="41"/>
      <c r="I433" s="242"/>
      <c r="J433" s="41"/>
      <c r="K433" s="41"/>
      <c r="L433" s="45"/>
      <c r="M433" s="243"/>
      <c r="N433" s="244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182</v>
      </c>
      <c r="AU433" s="18" t="s">
        <v>89</v>
      </c>
    </row>
    <row r="434" s="13" customFormat="1">
      <c r="A434" s="13"/>
      <c r="B434" s="251"/>
      <c r="C434" s="252"/>
      <c r="D434" s="240" t="s">
        <v>189</v>
      </c>
      <c r="E434" s="253" t="s">
        <v>1</v>
      </c>
      <c r="F434" s="254" t="s">
        <v>660</v>
      </c>
      <c r="G434" s="252"/>
      <c r="H434" s="255">
        <v>6</v>
      </c>
      <c r="I434" s="256"/>
      <c r="J434" s="252"/>
      <c r="K434" s="252"/>
      <c r="L434" s="257"/>
      <c r="M434" s="304"/>
      <c r="N434" s="305"/>
      <c r="O434" s="305"/>
      <c r="P434" s="305"/>
      <c r="Q434" s="305"/>
      <c r="R434" s="305"/>
      <c r="S434" s="305"/>
      <c r="T434" s="306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61" t="s">
        <v>189</v>
      </c>
      <c r="AU434" s="261" t="s">
        <v>89</v>
      </c>
      <c r="AV434" s="13" t="s">
        <v>89</v>
      </c>
      <c r="AW434" s="13" t="s">
        <v>35</v>
      </c>
      <c r="AX434" s="13" t="s">
        <v>87</v>
      </c>
      <c r="AY434" s="261" t="s">
        <v>127</v>
      </c>
    </row>
    <row r="435" s="2" customFormat="1" ht="6.96" customHeight="1">
      <c r="A435" s="39"/>
      <c r="B435" s="67"/>
      <c r="C435" s="68"/>
      <c r="D435" s="68"/>
      <c r="E435" s="68"/>
      <c r="F435" s="68"/>
      <c r="G435" s="68"/>
      <c r="H435" s="68"/>
      <c r="I435" s="68"/>
      <c r="J435" s="68"/>
      <c r="K435" s="68"/>
      <c r="L435" s="45"/>
      <c r="M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</row>
  </sheetData>
  <sheetProtection sheet="1" autoFilter="0" formatColumns="0" formatRows="0" objects="1" scenarios="1" spinCount="100000" saltValue="dLkFK039G2Y4qnS6QZ72BZxa8KUB/IjaK5B46siLV+UnBd1WhqCHB2RBQoZyKvDxqMxcEO9MLjb9wtQBuSI6Aw==" hashValue="EyTqRcCmQLnraVS7jEnJuq2N4sbSO2x9vYiDWKv0GEB/MhTBugQJzFv1selejXZIhhgnJ5EfNAyT4h0HQ5LT7w==" algorithmName="SHA-512" password="CC35"/>
  <autoFilter ref="C129:K43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hyperlinks>
    <hyperlink ref="F135" r:id="rId1" display="https://podminky.urs.cz/item/CS_URS_2024_02/612131101"/>
    <hyperlink ref="F138" r:id="rId2" display="https://podminky.urs.cz/item/CS_URS_2024_02/612321121"/>
    <hyperlink ref="F142" r:id="rId3" display="https://podminky.urs.cz/item/CS_URS_2024_02/612321191"/>
    <hyperlink ref="F146" r:id="rId4" display="https://podminky.urs.cz/item/CS_URS_2024_02/962032230"/>
    <hyperlink ref="F150" r:id="rId5" display="https://podminky.urs.cz/item/CS_URS_2024_02/978015391"/>
    <hyperlink ref="F155" r:id="rId6" display="https://podminky.urs.cz/item/CS_URS_2024_02/997013211"/>
    <hyperlink ref="F158" r:id="rId7" display="https://podminky.urs.cz/item/CS_URS_2024_02/997013219"/>
    <hyperlink ref="F162" r:id="rId8" display="https://podminky.urs.cz/item/CS_URS_2024_02/997013501"/>
    <hyperlink ref="F165" r:id="rId9" display="https://podminky.urs.cz/item/CS_URS_2024_02/997013509"/>
    <hyperlink ref="F169" r:id="rId10" display="https://podminky.urs.cz/item/CS_URS_2024_02/997013603"/>
    <hyperlink ref="F172" r:id="rId11" display="https://podminky.urs.cz/item/CS_URS_2024_02/997013631"/>
    <hyperlink ref="F176" r:id="rId12" display="https://podminky.urs.cz/item/CS_URS_2024_02/997013813"/>
    <hyperlink ref="F181" r:id="rId13" display="https://podminky.urs.cz/item/CS_URS_2024_02/998018001"/>
    <hyperlink ref="F186" r:id="rId14" display="https://podminky.urs.cz/item/CS_URS_2024_02/721140802"/>
    <hyperlink ref="F195" r:id="rId15" display="https://podminky.urs.cz/item/CS_URS_2024_02/721140806"/>
    <hyperlink ref="F204" r:id="rId16" display="https://podminky.urs.cz/item/CS_URS_2024_02/721140912"/>
    <hyperlink ref="F207" r:id="rId17" display="https://podminky.urs.cz/item/CS_URS_2024_02/721140913"/>
    <hyperlink ref="F210" r:id="rId18" display="https://podminky.urs.cz/item/CS_URS_2024_02/721140915"/>
    <hyperlink ref="F213" r:id="rId19" display="https://podminky.urs.cz/item/CS_URS_2024_02/721140916"/>
    <hyperlink ref="F216" r:id="rId20" display="https://podminky.urs.cz/item/CS_URS_2024_02/721140917"/>
    <hyperlink ref="F219" r:id="rId21" display="https://podminky.urs.cz/item/CS_URS_2024_02/721140918"/>
    <hyperlink ref="F222" r:id="rId22" display="https://podminky.urs.cz/item/CS_URS_2024_02/721140922"/>
    <hyperlink ref="F226" r:id="rId23" display="https://podminky.urs.cz/item/CS_URS_2024_02/721140923"/>
    <hyperlink ref="F230" r:id="rId24" display="https://podminky.urs.cz/item/CS_URS_2024_02/721140925"/>
    <hyperlink ref="F234" r:id="rId25" display="https://podminky.urs.cz/item/CS_URS_2024_02/721140926"/>
    <hyperlink ref="F238" r:id="rId26" display="https://podminky.urs.cz/item/CS_URS_2024_02/721140927"/>
    <hyperlink ref="F242" r:id="rId27" display="https://podminky.urs.cz/item/CS_URS_2024_02/721140928"/>
    <hyperlink ref="F246" r:id="rId28" display="https://podminky.urs.cz/item/CS_URS_2024_02/721170972"/>
    <hyperlink ref="F250" r:id="rId29" display="https://podminky.urs.cz/item/CS_URS_2024_02/721170973"/>
    <hyperlink ref="F254" r:id="rId30" display="https://podminky.urs.cz/item/CS_URS_2024_02/721170974"/>
    <hyperlink ref="F258" r:id="rId31" display="https://podminky.urs.cz/item/CS_URS_2024_02/721170975"/>
    <hyperlink ref="F262" r:id="rId32" display="https://podminky.urs.cz/item/CS_URS_2024_02/721170976"/>
    <hyperlink ref="F265" r:id="rId33" display="https://podminky.urs.cz/item/CS_URS_2024_02/721170977"/>
    <hyperlink ref="F268" r:id="rId34" display="https://podminky.urs.cz/item/CS_URS_2024_02/721171803"/>
    <hyperlink ref="F272" r:id="rId35" display="https://podminky.urs.cz/item/CS_URS_2024_02/721171808"/>
    <hyperlink ref="F276" r:id="rId36" display="https://podminky.urs.cz/item/CS_URS_2024_02/721171809"/>
    <hyperlink ref="F280" r:id="rId37" display="https://podminky.urs.cz/item/CS_URS_2024_02/721171912"/>
    <hyperlink ref="F283" r:id="rId38" display="https://podminky.urs.cz/item/CS_URS_2024_02/721171913"/>
    <hyperlink ref="F286" r:id="rId39" display="https://podminky.urs.cz/item/CS_URS_2024_02/721171914"/>
    <hyperlink ref="F289" r:id="rId40" display="https://podminky.urs.cz/item/CS_URS_2024_02/721171915"/>
    <hyperlink ref="F292" r:id="rId41" display="https://podminky.urs.cz/item/CS_URS_2024_02/721171916"/>
    <hyperlink ref="F295" r:id="rId42" display="https://podminky.urs.cz/item/CS_URS_2024_02/721171917"/>
    <hyperlink ref="F298" r:id="rId43" display="https://podminky.urs.cz/item/CS_URS_2024_02/721171918"/>
    <hyperlink ref="F301" r:id="rId44" display="https://podminky.urs.cz/item/CS_URS_2024_02/721174004"/>
    <hyperlink ref="F307" r:id="rId45" display="https://podminky.urs.cz/item/CS_URS_2024_02/721174005"/>
    <hyperlink ref="F313" r:id="rId46" display="https://podminky.urs.cz/item/CS_URS_2024_02/721174006"/>
    <hyperlink ref="F319" r:id="rId47" display="https://podminky.urs.cz/item/CS_URS_2024_02/721174007"/>
    <hyperlink ref="F362" r:id="rId48" display="https://podminky.urs.cz/item/CS_URS_2024_02/721174024"/>
    <hyperlink ref="F368" r:id="rId49" display="https://podminky.urs.cz/item/CS_URS_2024_02/721174025"/>
    <hyperlink ref="F374" r:id="rId50" display="https://podminky.urs.cz/item/CS_URS_2024_02/721174026"/>
    <hyperlink ref="F380" r:id="rId51" display="https://podminky.urs.cz/item/CS_URS_2024_02/721174027"/>
    <hyperlink ref="F384" r:id="rId52" display="https://podminky.urs.cz/item/CS_URS_2024_02/721174042"/>
    <hyperlink ref="F390" r:id="rId53" display="https://podminky.urs.cz/item/CS_URS_2024_02/721174043"/>
    <hyperlink ref="F396" r:id="rId54" display="https://podminky.urs.cz/item/CS_URS_2024_02/722170801"/>
    <hyperlink ref="F399" r:id="rId55" display="https://podminky.urs.cz/item/CS_URS_2024_02/722173913"/>
    <hyperlink ref="F402" r:id="rId56" display="https://podminky.urs.cz/item/CS_URS_2024_02/722174023"/>
    <hyperlink ref="F408" r:id="rId57" display="https://podminky.urs.cz/item/CS_URS_2024_02/721290111"/>
    <hyperlink ref="F412" r:id="rId58" display="https://podminky.urs.cz/item/CS_URS_2024_02/721290112"/>
    <hyperlink ref="F416" r:id="rId59" display="https://podminky.urs.cz/item/CS_URS_2024_02/998721121"/>
    <hyperlink ref="F419" r:id="rId60" display="https://podminky.urs.cz/item/CS_URS_2024_02/998721129"/>
    <hyperlink ref="F422" r:id="rId61" display="https://podminky.urs.cz/item/CS_URS_2024_02/727222121"/>
    <hyperlink ref="F424" r:id="rId62" display="https://podminky.urs.cz/item/CS_URS_2024_02/727222125"/>
    <hyperlink ref="F426" r:id="rId63" display="https://podminky.urs.cz/item/CS_URS_2024_02/727222127"/>
    <hyperlink ref="F428" r:id="rId64" display="https://podminky.urs.cz/item/CS_URS_2024_02/727222129"/>
    <hyperlink ref="F433" r:id="rId65" display="https://podminky.urs.cz/item/CS_URS_2024_02/2300821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6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k-36\k_36</dc:creator>
  <cp:lastModifiedBy>k-36\k_36</cp:lastModifiedBy>
  <dcterms:created xsi:type="dcterms:W3CDTF">2024-11-11T07:27:01Z</dcterms:created>
  <dcterms:modified xsi:type="dcterms:W3CDTF">2024-11-11T07:27:06Z</dcterms:modified>
</cp:coreProperties>
</file>