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ova\Desktop\"/>
    </mc:Choice>
  </mc:AlternateContent>
  <bookViews>
    <workbookView xWindow="0" yWindow="0" windowWidth="28800" windowHeight="11625"/>
  </bookViews>
  <sheets>
    <sheet name="I část (Pelhř)" sheetId="1" r:id="rId1"/>
  </sheets>
  <definedNames>
    <definedName name="_xlnm.Print_Area" localSheetId="0">'I část (Pelhř)'!$A$1:$G$108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79" i="1"/>
  <c r="E77" i="1"/>
  <c r="E87" i="1"/>
  <c r="E88" i="1"/>
  <c r="E89" i="1"/>
  <c r="E90" i="1"/>
  <c r="E91" i="1"/>
  <c r="E92" i="1"/>
  <c r="E93" i="1"/>
  <c r="E94" i="1"/>
  <c r="E95" i="1"/>
  <c r="E96" i="1"/>
  <c r="E97" i="1"/>
  <c r="E86" i="1"/>
  <c r="E99" i="1"/>
  <c r="E100" i="1"/>
  <c r="E101" i="1"/>
  <c r="E102" i="1"/>
  <c r="E103" i="1"/>
  <c r="E98" i="1"/>
  <c r="E81" i="1"/>
  <c r="E82" i="1"/>
  <c r="E80" i="1"/>
  <c r="E85" i="1"/>
  <c r="E84" i="1"/>
  <c r="E83" i="1"/>
  <c r="E69" i="1"/>
  <c r="E70" i="1"/>
  <c r="E71" i="1"/>
  <c r="E72" i="1"/>
  <c r="E73" i="1"/>
  <c r="E68" i="1"/>
  <c r="F101" i="1" l="1"/>
  <c r="F102" i="1"/>
  <c r="F98" i="1"/>
  <c r="F99" i="1"/>
  <c r="F95" i="1"/>
  <c r="F96" i="1"/>
  <c r="F92" i="1"/>
  <c r="F93" i="1"/>
  <c r="F89" i="1"/>
  <c r="F90" i="1"/>
  <c r="F86" i="1"/>
  <c r="F87" i="1"/>
  <c r="F83" i="1"/>
  <c r="F84" i="1"/>
  <c r="F80" i="1"/>
  <c r="F81" i="1"/>
  <c r="F77" i="1"/>
  <c r="F78" i="1"/>
  <c r="F74" i="1"/>
  <c r="F75" i="1"/>
  <c r="F71" i="1"/>
  <c r="F72" i="1"/>
  <c r="F68" i="1"/>
  <c r="F69" i="1"/>
  <c r="E50" i="1"/>
  <c r="E49" i="1"/>
  <c r="F49" i="1" s="1"/>
  <c r="E48" i="1"/>
  <c r="F48" i="1" s="1"/>
  <c r="E52" i="1"/>
  <c r="F52" i="1" s="1"/>
  <c r="E53" i="1"/>
  <c r="E54" i="1"/>
  <c r="E55" i="1"/>
  <c r="E56" i="1"/>
  <c r="E57" i="1"/>
  <c r="F57" i="1" s="1"/>
  <c r="E58" i="1"/>
  <c r="F58" i="1" s="1"/>
  <c r="E59" i="1"/>
  <c r="E60" i="1"/>
  <c r="E61" i="1"/>
  <c r="E62" i="1"/>
  <c r="E51" i="1"/>
  <c r="F51" i="1" s="1"/>
  <c r="E46" i="1"/>
  <c r="F46" i="1" s="1"/>
  <c r="E47" i="1"/>
  <c r="E45" i="1"/>
  <c r="F45" i="1" s="1"/>
  <c r="E43" i="1"/>
  <c r="F43" i="1" s="1"/>
  <c r="E44" i="1"/>
  <c r="E42" i="1"/>
  <c r="F42" i="1" s="1"/>
  <c r="E34" i="1"/>
  <c r="F34" i="1" s="1"/>
  <c r="E35" i="1"/>
  <c r="E36" i="1"/>
  <c r="F36" i="1" s="1"/>
  <c r="E37" i="1"/>
  <c r="F37" i="1" s="1"/>
  <c r="E38" i="1"/>
  <c r="E33" i="1"/>
  <c r="F33" i="1" s="1"/>
  <c r="F60" i="1"/>
  <c r="F61" i="1"/>
  <c r="F54" i="1"/>
  <c r="F55" i="1"/>
  <c r="F39" i="1"/>
  <c r="F40" i="1"/>
  <c r="F105" i="1" l="1"/>
  <c r="F103" i="1"/>
  <c r="F100" i="1"/>
  <c r="F97" i="1"/>
  <c r="F94" i="1"/>
  <c r="F91" i="1"/>
  <c r="F88" i="1"/>
  <c r="F85" i="1"/>
  <c r="F82" i="1"/>
  <c r="F79" i="1"/>
  <c r="F76" i="1"/>
  <c r="F73" i="1"/>
  <c r="F70" i="1"/>
  <c r="F64" i="1"/>
  <c r="F62" i="1"/>
  <c r="F59" i="1"/>
  <c r="F56" i="1"/>
  <c r="F53" i="1"/>
  <c r="F50" i="1"/>
  <c r="F47" i="1"/>
  <c r="F44" i="1"/>
  <c r="F41" i="1"/>
  <c r="F38" i="1"/>
  <c r="F35" i="1"/>
  <c r="I31" i="1" l="1"/>
  <c r="I66" i="1"/>
  <c r="F29" i="1" l="1"/>
  <c r="F27" i="1"/>
  <c r="F26" i="1"/>
  <c r="F25" i="1"/>
  <c r="F24" i="1"/>
  <c r="F23" i="1"/>
  <c r="F22" i="1"/>
  <c r="F21" i="1"/>
  <c r="F20" i="1"/>
  <c r="F19" i="1"/>
  <c r="F18" i="1"/>
  <c r="I16" i="1" l="1"/>
  <c r="F14" i="1"/>
  <c r="F12" i="1"/>
  <c r="F11" i="1"/>
  <c r="F10" i="1"/>
  <c r="F9" i="1"/>
  <c r="F8" i="1"/>
  <c r="F7" i="1"/>
  <c r="F107" i="1" l="1"/>
  <c r="F108" i="1" s="1"/>
  <c r="I5" i="1"/>
  <c r="I107" i="1" l="1"/>
</calcChain>
</file>

<file path=xl/sharedStrings.xml><?xml version="1.0" encoding="utf-8"?>
<sst xmlns="http://schemas.openxmlformats.org/spreadsheetml/2006/main" count="227" uniqueCount="65">
  <si>
    <t>Položka</t>
  </si>
  <si>
    <t>T.j.</t>
  </si>
  <si>
    <t>cena Kč/t.j.
(bez DPH)</t>
  </si>
  <si>
    <t>ha</t>
  </si>
  <si>
    <t>počet t.j</t>
  </si>
  <si>
    <t>Celkem včetně DPH</t>
  </si>
  <si>
    <r>
      <rPr>
        <sz val="10"/>
        <color rgb="FF000000"/>
        <rFont val="Arial"/>
        <family val="2"/>
        <charset val="238"/>
      </rPr>
      <t>Zpracování plánu péče vč. změny</t>
    </r>
  </si>
  <si>
    <t>celkem bez DPH</t>
  </si>
  <si>
    <t>Inventarizační průzkum - ptáci</t>
  </si>
  <si>
    <r>
      <t>Inventarizační průzkum - vegetace</t>
    </r>
    <r>
      <rPr>
        <sz val="10"/>
        <color rgb="FFFF0000"/>
        <rFont val="Arial"/>
        <family val="2"/>
        <charset val="238"/>
      </rPr>
      <t xml:space="preserve"> </t>
    </r>
  </si>
  <si>
    <t>Inventarizační průzkum - cévnaté rostliny</t>
  </si>
  <si>
    <t>Inventarizační průzkum - motýli</t>
  </si>
  <si>
    <t>Inventarizační průzkum - mechy</t>
  </si>
  <si>
    <t>Inventarizační průzkum - měkkýši</t>
  </si>
  <si>
    <t>Inventarizační průzkum - brouci</t>
  </si>
  <si>
    <t>ks</t>
  </si>
  <si>
    <t>Inventarizační průzkum - vodní brouci</t>
  </si>
  <si>
    <t>Inventarizační průzkum - vodní měkkýši</t>
  </si>
  <si>
    <t>Inventarizační průzkum - obojživelníci</t>
  </si>
  <si>
    <t>Inventarizační průzkum - vážky</t>
  </si>
  <si>
    <t>inventarizační průzkum - motýli</t>
  </si>
  <si>
    <t>Inventarizační průzkum - ryby a mihule</t>
  </si>
  <si>
    <t>profil</t>
  </si>
  <si>
    <t>rybník</t>
  </si>
  <si>
    <t>celá plocha návrhu ZCHÚ</t>
  </si>
  <si>
    <t>plochy návrhu ZCHÚ mimo rybník</t>
  </si>
  <si>
    <t>Inventarizační průzkum - blanokřídlí</t>
  </si>
  <si>
    <t>Zpracování plánu péče vč. změny</t>
  </si>
  <si>
    <t xml:space="preserve">Inventarizační průzkum - vegetace </t>
  </si>
  <si>
    <t>cena celkem 
(bez DPH)</t>
  </si>
  <si>
    <t>Inventarizační průzkum - vegetace</t>
  </si>
  <si>
    <t>Inventarizační průzkum - rovnokřídlí</t>
  </si>
  <si>
    <t>Inventarizační průzkum  - ryby/ mihule</t>
  </si>
  <si>
    <t>vybrané profily vodního toku</t>
  </si>
  <si>
    <t>Inventarizační průzkum - motýli (v OP se zaměřením na modráska)</t>
  </si>
  <si>
    <t>Inventarizační - průzkum - vážky</t>
  </si>
  <si>
    <t>Inventarizční průzkum - plazi</t>
  </si>
  <si>
    <t>Inventarizační průzkum - motýli (V OP se zaměřením na modráska)</t>
  </si>
  <si>
    <t>Příloha č. 3: Položkový rozpočet</t>
  </si>
  <si>
    <t>objekt 01</t>
  </si>
  <si>
    <t>objekt 02</t>
  </si>
  <si>
    <t>objekt 03</t>
  </si>
  <si>
    <t>objekt 04</t>
  </si>
  <si>
    <t xml:space="preserve">poznámka k počtu t.j </t>
  </si>
  <si>
    <t>kontrolní mezisoučet</t>
  </si>
  <si>
    <t>celá plocha ZCHÚ dle DRÚSOP</t>
  </si>
  <si>
    <r>
      <t>Inventarizační průzkum</t>
    </r>
    <r>
      <rPr>
        <sz val="9"/>
        <color rgb="FF000000"/>
        <rFont val="Arial"/>
        <family val="2"/>
        <charset val="238"/>
      </rPr>
      <t xml:space="preserve"> - včetně zpracování výsledků dle příl. 1 - do zpráv (texty, tabulky, mapy, GIS data) a se záznamem dat do NDOP</t>
    </r>
  </si>
  <si>
    <r>
      <t>vybrané plochy</t>
    </r>
    <r>
      <rPr>
        <sz val="10"/>
        <color rgb="FFFF0000"/>
        <rFont val="Arial"/>
        <family val="2"/>
        <charset val="238"/>
      </rPr>
      <t xml:space="preserve"> (dle přílohy SITUACE SE ZÁKRESY ROZSAHU PRŮZKUMŮ)</t>
    </r>
  </si>
  <si>
    <r>
      <t xml:space="preserve">vybrané profily vodního toku </t>
    </r>
    <r>
      <rPr>
        <sz val="10"/>
        <color rgb="FFFF0000"/>
        <rFont val="Arial"/>
        <family val="2"/>
        <charset val="238"/>
      </rPr>
      <t>(první profil)</t>
    </r>
  </si>
  <si>
    <r>
      <t xml:space="preserve">vybrané profily vodního toku </t>
    </r>
    <r>
      <rPr>
        <sz val="10"/>
        <color rgb="FFFF0000"/>
        <rFont val="Arial"/>
        <family val="2"/>
        <charset val="238"/>
      </rPr>
      <t>(druhý profil)</t>
    </r>
  </si>
  <si>
    <r>
      <t xml:space="preserve">vybrané profily vodního toku </t>
    </r>
    <r>
      <rPr>
        <sz val="10"/>
        <color rgb="FFFF0000"/>
        <rFont val="Arial"/>
        <family val="2"/>
        <charset val="238"/>
      </rPr>
      <t>(třetí profil)</t>
    </r>
  </si>
  <si>
    <r>
      <t xml:space="preserve">vodní tok </t>
    </r>
    <r>
      <rPr>
        <sz val="10"/>
        <color rgb="FFFF0000"/>
        <rFont val="Arial"/>
        <family val="2"/>
        <charset val="238"/>
      </rPr>
      <t>(první třetina)</t>
    </r>
  </si>
  <si>
    <r>
      <t xml:space="preserve">vodní tok </t>
    </r>
    <r>
      <rPr>
        <sz val="10"/>
        <color rgb="FFFF0000"/>
        <rFont val="Arial"/>
        <family val="2"/>
        <charset val="238"/>
      </rPr>
      <t>(druhá třetina)</t>
    </r>
  </si>
  <si>
    <r>
      <t xml:space="preserve">vodní tok </t>
    </r>
    <r>
      <rPr>
        <sz val="10"/>
        <color rgb="FFFF0000"/>
        <rFont val="Arial"/>
        <family val="2"/>
        <charset val="238"/>
      </rPr>
      <t>(teřtí třetina)</t>
    </r>
  </si>
  <si>
    <r>
      <t xml:space="preserve">celá plocha ZCHÚ dle DRUSOPu  
</t>
    </r>
    <r>
      <rPr>
        <sz val="10"/>
        <color rgb="FFFF0000"/>
        <rFont val="Arial"/>
        <family val="2"/>
        <charset val="238"/>
      </rPr>
      <t>každý řádek rozpočtu představuje 1/3 plochy 
(průzkumy budou postupně na celé ploše ZCHÚ)</t>
    </r>
  </si>
  <si>
    <r>
      <t xml:space="preserve">celá plocha ZCHÚ dle DRUSOPu, včetně OP
</t>
    </r>
    <r>
      <rPr>
        <sz val="10"/>
        <color rgb="FFFF0000"/>
        <rFont val="Arial"/>
        <family val="2"/>
        <charset val="238"/>
      </rPr>
      <t>každý řádek rozpočtu představuje 1/3 plochy 
(průzkumy budou postupně na celé ploše ZCHÚ)</t>
    </r>
  </si>
  <si>
    <r>
      <rPr>
        <sz val="10"/>
        <rFont val="Arial"/>
        <family val="2"/>
        <charset val="238"/>
      </rPr>
      <t>celá plocha ZCHÚ dle DRUSOPu, včetně OP</t>
    </r>
    <r>
      <rPr>
        <sz val="10"/>
        <color rgb="FFFF0000"/>
        <rFont val="Arial"/>
        <family val="2"/>
        <charset val="238"/>
      </rPr>
      <t xml:space="preserve">
každý řádek rozpočtu představuje 1/3 plochy 
(průzkumy budou postupně na celé ploše ZCHÚ)</t>
    </r>
  </si>
  <si>
    <r>
      <t xml:space="preserve">vodní toky a </t>
    </r>
    <r>
      <rPr>
        <sz val="10"/>
        <rFont val="Arial"/>
        <family val="2"/>
        <charset val="238"/>
      </rPr>
      <t>vodní plochy</t>
    </r>
    <r>
      <rPr>
        <sz val="10"/>
        <color rgb="FFFF0000"/>
        <rFont val="Arial"/>
        <family val="2"/>
        <charset val="238"/>
      </rPr>
      <t xml:space="preserve">
každý řádek rozpočtu představuje 1/3 toků a ploch 
(průzkumy budou postupně na celé ploše toků a vodních ploch v ZCHÚ)</t>
    </r>
  </si>
  <si>
    <r>
      <t xml:space="preserve">vybrané plochy </t>
    </r>
    <r>
      <rPr>
        <sz val="10"/>
        <color rgb="FFFF0000"/>
        <rFont val="Arial"/>
        <family val="2"/>
        <charset val="238"/>
      </rPr>
      <t>(dle přílohy SITUACE SE ZÁKRESY ROZSAHU PRŮZKUMŮ)
každý řádek rozpočtu představuje 1/3 vybraných ploch 
(průzkumy budou postupně na všech vybraných plochách)</t>
    </r>
  </si>
  <si>
    <r>
      <t xml:space="preserve">Průzkumy a plán péče PR Meandry Jankovského potoka </t>
    </r>
    <r>
      <rPr>
        <sz val="12"/>
        <color rgb="FFFF0000"/>
        <rFont val="Arial"/>
        <family val="2"/>
        <charset val="238"/>
      </rPr>
      <t>(průzkumy možno rozložit v čase do 2-3 let)</t>
    </r>
  </si>
  <si>
    <t>Průzkumy a plán péče PP Huťský potok</t>
  </si>
  <si>
    <t>Průzkumy a plán péče návrh ZCHÚ Váhy</t>
  </si>
  <si>
    <r>
      <t xml:space="preserve">Průzkumy a plán péče PR Prameniště Jankovského potoka </t>
    </r>
    <r>
      <rPr>
        <sz val="12"/>
        <color rgb="FFFF0000"/>
        <rFont val="Arial"/>
        <family val="2"/>
        <charset val="238"/>
      </rPr>
      <t>(průzkumy možno rozložit v čase do 2-3 let)</t>
    </r>
  </si>
  <si>
    <r>
      <t>Plán péče</t>
    </r>
    <r>
      <rPr>
        <sz val="9"/>
        <color rgb="FF000000"/>
        <rFont val="Arial"/>
        <family val="2"/>
        <charset val="238"/>
      </rPr>
      <t xml:space="preserve"> - návrh s výstupy dle přílohy 1 včetně GIS dat atd.</t>
    </r>
  </si>
  <si>
    <r>
      <t>Plán péče</t>
    </r>
    <r>
      <rPr>
        <sz val="9"/>
        <color rgb="FF000000"/>
        <rFont val="Arial"/>
        <family val="2"/>
        <charset val="238"/>
      </rPr>
      <t xml:space="preserve"> - návrh s výstupy dle přílohy 1 včetně GIS dat atd.,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</si>
</sst>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2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5" fillId="0" borderId="1" xfId="0" applyFont="1" applyBorder="1"/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7" fillId="0" borderId="5" xfId="0" applyFont="1" applyBorder="1"/>
    <xf numFmtId="0" fontId="0" fillId="0" borderId="6" xfId="0" applyBorder="1"/>
    <xf numFmtId="0" fontId="0" fillId="0" borderId="9" xfId="0" applyBorder="1"/>
    <xf numFmtId="0" fontId="5" fillId="0" borderId="1" xfId="0" applyFont="1" applyBorder="1" applyAlignment="1">
      <alignment horizontal="center"/>
    </xf>
    <xf numFmtId="44" fontId="0" fillId="0" borderId="1" xfId="0" applyNumberFormat="1" applyBorder="1"/>
    <xf numFmtId="44" fontId="0" fillId="0" borderId="7" xfId="0" applyNumberFormat="1" applyBorder="1"/>
    <xf numFmtId="44" fontId="0" fillId="0" borderId="10" xfId="0" applyNumberFormat="1" applyBorder="1"/>
    <xf numFmtId="0" fontId="5" fillId="0" borderId="1" xfId="0" applyFont="1" applyBorder="1" applyAlignment="1">
      <alignment wrapText="1"/>
    </xf>
    <xf numFmtId="0" fontId="0" fillId="0" borderId="0" xfId="0"/>
    <xf numFmtId="0" fontId="3" fillId="0" borderId="8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44" fontId="8" fillId="0" borderId="1" xfId="1" applyFont="1" applyBorder="1"/>
    <xf numFmtId="44" fontId="8" fillId="0" borderId="1" xfId="0" applyNumberFormat="1" applyFont="1" applyBorder="1"/>
    <xf numFmtId="0" fontId="8" fillId="0" borderId="17" xfId="0" applyFont="1" applyBorder="1"/>
    <xf numFmtId="44" fontId="8" fillId="0" borderId="1" xfId="1" applyNumberFormat="1" applyFont="1" applyBorder="1"/>
    <xf numFmtId="0" fontId="9" fillId="2" borderId="16" xfId="0" applyFont="1" applyFill="1" applyBorder="1" applyAlignment="1">
      <alignment wrapText="1"/>
    </xf>
    <xf numFmtId="0" fontId="9" fillId="2" borderId="14" xfId="0" applyFont="1" applyFill="1" applyBorder="1" applyAlignment="1">
      <alignment wrapText="1"/>
    </xf>
    <xf numFmtId="0" fontId="9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0" borderId="0" xfId="0" applyFont="1"/>
    <xf numFmtId="0" fontId="5" fillId="0" borderId="0" xfId="0" applyFont="1"/>
    <xf numFmtId="0" fontId="4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4" fontId="0" fillId="0" borderId="0" xfId="0" applyNumberFormat="1"/>
    <xf numFmtId="0" fontId="2" fillId="2" borderId="16" xfId="0" applyFont="1" applyFill="1" applyBorder="1" applyAlignment="1">
      <alignment horizontal="left" vertical="top"/>
    </xf>
    <xf numFmtId="0" fontId="2" fillId="2" borderId="16" xfId="0" applyFont="1" applyFill="1" applyBorder="1" applyAlignment="1"/>
    <xf numFmtId="164" fontId="0" fillId="4" borderId="1" xfId="0" applyNumberFormat="1" applyFill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vertical="center"/>
    </xf>
    <xf numFmtId="44" fontId="8" fillId="0" borderId="1" xfId="1" applyFont="1" applyBorder="1" applyAlignment="1">
      <alignment vertical="center"/>
    </xf>
    <xf numFmtId="44" fontId="5" fillId="0" borderId="0" xfId="0" applyNumberFormat="1" applyFont="1"/>
    <xf numFmtId="44" fontId="0" fillId="0" borderId="1" xfId="1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44" fontId="8" fillId="0" borderId="1" xfId="1" applyFont="1" applyFill="1" applyBorder="1"/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zoomScale="80" zoomScaleNormal="80" workbookViewId="0">
      <selection activeCell="D7" sqref="D7"/>
    </sheetView>
  </sheetViews>
  <sheetFormatPr defaultRowHeight="12.75" x14ac:dyDescent="0.2"/>
  <cols>
    <col min="1" max="1" width="9.140625" style="19"/>
    <col min="2" max="2" width="50.7109375" customWidth="1"/>
    <col min="3" max="3" width="4.85546875" bestFit="1" customWidth="1"/>
    <col min="4" max="4" width="18" customWidth="1"/>
    <col min="5" max="5" width="8.7109375" bestFit="1" customWidth="1"/>
    <col min="6" max="6" width="19.140625" customWidth="1"/>
    <col min="7" max="7" width="44.7109375" customWidth="1"/>
    <col min="9" max="9" width="18.42578125" style="19" bestFit="1" customWidth="1"/>
  </cols>
  <sheetData>
    <row r="1" spans="1:9" s="19" customFormat="1" ht="15.75" x14ac:dyDescent="0.25">
      <c r="A1" s="39" t="s">
        <v>38</v>
      </c>
      <c r="I1" s="39"/>
    </row>
    <row r="2" spans="1:9" s="19" customFormat="1" ht="13.5" thickBot="1" x14ac:dyDescent="0.25"/>
    <row r="3" spans="1:9" s="19" customFormat="1" ht="26.25" thickBot="1" x14ac:dyDescent="0.25">
      <c r="B3" s="6" t="s">
        <v>0</v>
      </c>
      <c r="C3" s="7" t="s">
        <v>1</v>
      </c>
      <c r="D3" s="8" t="s">
        <v>2</v>
      </c>
      <c r="E3" s="9" t="s">
        <v>4</v>
      </c>
      <c r="F3" s="10" t="s">
        <v>29</v>
      </c>
      <c r="G3" s="41" t="s">
        <v>43</v>
      </c>
      <c r="I3" s="42" t="s">
        <v>44</v>
      </c>
    </row>
    <row r="4" spans="1:9" s="19" customFormat="1" ht="13.5" thickBot="1" x14ac:dyDescent="0.25">
      <c r="B4" s="21"/>
      <c r="C4" s="22"/>
      <c r="D4" s="23"/>
      <c r="E4" s="21"/>
      <c r="F4" s="24"/>
      <c r="G4" s="24"/>
    </row>
    <row r="5" spans="1:9" s="19" customFormat="1" ht="16.5" thickBot="1" x14ac:dyDescent="0.3">
      <c r="A5" s="19" t="s">
        <v>39</v>
      </c>
      <c r="B5" s="36" t="s">
        <v>60</v>
      </c>
      <c r="C5" s="37"/>
      <c r="D5" s="38"/>
      <c r="I5" s="43">
        <f>F7+F8+F9+F10+F11+F12+F14</f>
        <v>0</v>
      </c>
    </row>
    <row r="6" spans="1:9" s="19" customFormat="1" ht="12.75" customHeight="1" x14ac:dyDescent="0.2">
      <c r="B6" s="59" t="s">
        <v>46</v>
      </c>
      <c r="C6" s="60"/>
      <c r="D6" s="60"/>
      <c r="E6" s="60"/>
      <c r="F6" s="60"/>
      <c r="G6" s="61"/>
    </row>
    <row r="7" spans="1:9" s="19" customFormat="1" x14ac:dyDescent="0.2">
      <c r="B7" s="18" t="s">
        <v>9</v>
      </c>
      <c r="C7" s="2" t="s">
        <v>3</v>
      </c>
      <c r="D7" s="46"/>
      <c r="E7" s="3">
        <v>5.8000999999999996</v>
      </c>
      <c r="F7" s="4">
        <f>E7*D7</f>
        <v>0</v>
      </c>
      <c r="G7" s="62" t="s">
        <v>45</v>
      </c>
    </row>
    <row r="8" spans="1:9" s="19" customFormat="1" x14ac:dyDescent="0.2">
      <c r="B8" s="18" t="s">
        <v>10</v>
      </c>
      <c r="C8" s="2" t="s">
        <v>3</v>
      </c>
      <c r="D8" s="46"/>
      <c r="E8" s="3">
        <v>5.8000999999999996</v>
      </c>
      <c r="F8" s="4">
        <f>D8*E8</f>
        <v>0</v>
      </c>
      <c r="G8" s="63"/>
    </row>
    <row r="9" spans="1:9" s="19" customFormat="1" x14ac:dyDescent="0.2">
      <c r="B9" s="18" t="s">
        <v>13</v>
      </c>
      <c r="C9" s="2" t="s">
        <v>3</v>
      </c>
      <c r="D9" s="46"/>
      <c r="E9" s="3">
        <v>5.8000999999999996</v>
      </c>
      <c r="F9" s="4">
        <f>D9*E9</f>
        <v>0</v>
      </c>
      <c r="G9" s="63"/>
    </row>
    <row r="10" spans="1:9" s="19" customFormat="1" x14ac:dyDescent="0.2">
      <c r="B10" s="18" t="s">
        <v>20</v>
      </c>
      <c r="C10" s="2" t="s">
        <v>3</v>
      </c>
      <c r="D10" s="46"/>
      <c r="E10" s="3">
        <v>5.8000999999999996</v>
      </c>
      <c r="F10" s="4">
        <f>D10*E10</f>
        <v>0</v>
      </c>
      <c r="G10" s="64"/>
    </row>
    <row r="11" spans="1:9" s="19" customFormat="1" x14ac:dyDescent="0.2">
      <c r="B11" s="18" t="s">
        <v>21</v>
      </c>
      <c r="C11" s="14" t="s">
        <v>22</v>
      </c>
      <c r="D11" s="46"/>
      <c r="E11" s="3">
        <v>3</v>
      </c>
      <c r="F11" s="4">
        <f>D11*E11</f>
        <v>0</v>
      </c>
      <c r="G11" s="5" t="s">
        <v>33</v>
      </c>
    </row>
    <row r="12" spans="1:9" s="19" customFormat="1" x14ac:dyDescent="0.2">
      <c r="B12" s="18" t="s">
        <v>18</v>
      </c>
      <c r="C12" s="14" t="s">
        <v>3</v>
      </c>
      <c r="D12" s="46"/>
      <c r="E12" s="3">
        <v>5.8000999999999996</v>
      </c>
      <c r="F12" s="4">
        <f>D12*E12</f>
        <v>0</v>
      </c>
      <c r="G12" s="5" t="s">
        <v>45</v>
      </c>
    </row>
    <row r="13" spans="1:9" s="19" customFormat="1" x14ac:dyDescent="0.2">
      <c r="B13" s="59" t="s">
        <v>63</v>
      </c>
      <c r="C13" s="60"/>
      <c r="D13" s="60"/>
      <c r="E13" s="60"/>
      <c r="F13" s="61"/>
    </row>
    <row r="14" spans="1:9" s="19" customFormat="1" x14ac:dyDescent="0.2">
      <c r="B14" s="1" t="s">
        <v>6</v>
      </c>
      <c r="C14" s="2" t="s">
        <v>15</v>
      </c>
      <c r="D14" s="46"/>
      <c r="E14" s="3">
        <v>1</v>
      </c>
      <c r="F14" s="15">
        <f>D14*E14</f>
        <v>0</v>
      </c>
    </row>
    <row r="15" spans="1:9" s="19" customFormat="1" ht="13.5" thickBot="1" x14ac:dyDescent="0.25">
      <c r="B15" s="28"/>
      <c r="C15" s="28"/>
      <c r="D15" s="28"/>
      <c r="E15" s="28"/>
      <c r="F15" s="28"/>
      <c r="G15" s="28"/>
    </row>
    <row r="16" spans="1:9" s="19" customFormat="1" ht="16.5" thickBot="1" x14ac:dyDescent="0.3">
      <c r="A16" s="40" t="s">
        <v>40</v>
      </c>
      <c r="B16" s="33" t="s">
        <v>61</v>
      </c>
      <c r="C16" s="34"/>
      <c r="D16" s="35"/>
      <c r="E16" s="28"/>
      <c r="F16" s="28"/>
      <c r="G16" s="28"/>
      <c r="I16" s="43">
        <f>F18+F19+F20+F21+F22+F23+F24+F25+F26+F27+F29</f>
        <v>0</v>
      </c>
    </row>
    <row r="17" spans="1:9" s="19" customFormat="1" ht="12.75" customHeight="1" x14ac:dyDescent="0.2">
      <c r="B17" s="59" t="s">
        <v>46</v>
      </c>
      <c r="C17" s="60"/>
      <c r="D17" s="60"/>
      <c r="E17" s="60"/>
      <c r="F17" s="60"/>
      <c r="G17" s="61"/>
    </row>
    <row r="18" spans="1:9" s="19" customFormat="1" x14ac:dyDescent="0.2">
      <c r="B18" s="25" t="s">
        <v>28</v>
      </c>
      <c r="C18" s="26" t="s">
        <v>3</v>
      </c>
      <c r="D18" s="46"/>
      <c r="E18" s="27">
        <v>17.644100000000002</v>
      </c>
      <c r="F18" s="29">
        <f>E18*D18</f>
        <v>0</v>
      </c>
      <c r="G18" s="65" t="s">
        <v>24</v>
      </c>
    </row>
    <row r="19" spans="1:9" s="19" customFormat="1" x14ac:dyDescent="0.2">
      <c r="B19" s="25" t="s">
        <v>10</v>
      </c>
      <c r="C19" s="26" t="s">
        <v>3</v>
      </c>
      <c r="D19" s="46"/>
      <c r="E19" s="27">
        <v>17.644100000000002</v>
      </c>
      <c r="F19" s="29">
        <f t="shared" ref="F19:F27" si="0">D19*E19</f>
        <v>0</v>
      </c>
      <c r="G19" s="66"/>
    </row>
    <row r="20" spans="1:9" s="19" customFormat="1" ht="25.5" x14ac:dyDescent="0.2">
      <c r="B20" s="47" t="s">
        <v>12</v>
      </c>
      <c r="C20" s="48" t="s">
        <v>3</v>
      </c>
      <c r="D20" s="49"/>
      <c r="E20" s="50">
        <v>1.3304</v>
      </c>
      <c r="F20" s="51">
        <f t="shared" si="0"/>
        <v>0</v>
      </c>
      <c r="G20" s="47" t="s">
        <v>47</v>
      </c>
    </row>
    <row r="21" spans="1:9" s="19" customFormat="1" x14ac:dyDescent="0.2">
      <c r="B21" s="25" t="s">
        <v>26</v>
      </c>
      <c r="C21" s="26" t="s">
        <v>3</v>
      </c>
      <c r="D21" s="46"/>
      <c r="E21" s="27">
        <v>15.571199999999999</v>
      </c>
      <c r="F21" s="29">
        <f t="shared" si="0"/>
        <v>0</v>
      </c>
      <c r="G21" s="27" t="s">
        <v>25</v>
      </c>
    </row>
    <row r="22" spans="1:9" s="19" customFormat="1" x14ac:dyDescent="0.2">
      <c r="B22" s="25" t="s">
        <v>18</v>
      </c>
      <c r="C22" s="26" t="s">
        <v>3</v>
      </c>
      <c r="D22" s="46"/>
      <c r="E22" s="27">
        <v>17.644100000000002</v>
      </c>
      <c r="F22" s="58">
        <f t="shared" si="0"/>
        <v>0</v>
      </c>
      <c r="G22" s="65" t="s">
        <v>24</v>
      </c>
    </row>
    <row r="23" spans="1:9" s="19" customFormat="1" x14ac:dyDescent="0.2">
      <c r="B23" s="25" t="s">
        <v>13</v>
      </c>
      <c r="C23" s="26" t="s">
        <v>3</v>
      </c>
      <c r="D23" s="46"/>
      <c r="E23" s="27">
        <v>17.644100000000002</v>
      </c>
      <c r="F23" s="29">
        <f t="shared" si="0"/>
        <v>0</v>
      </c>
      <c r="G23" s="67"/>
    </row>
    <row r="24" spans="1:9" s="19" customFormat="1" x14ac:dyDescent="0.2">
      <c r="B24" s="25" t="s">
        <v>19</v>
      </c>
      <c r="C24" s="26" t="s">
        <v>3</v>
      </c>
      <c r="D24" s="46"/>
      <c r="E24" s="27">
        <v>17.644100000000002</v>
      </c>
      <c r="F24" s="29">
        <f t="shared" si="0"/>
        <v>0</v>
      </c>
      <c r="G24" s="66"/>
    </row>
    <row r="25" spans="1:9" s="19" customFormat="1" x14ac:dyDescent="0.2">
      <c r="B25" s="25" t="s">
        <v>11</v>
      </c>
      <c r="C25" s="26" t="s">
        <v>3</v>
      </c>
      <c r="D25" s="46"/>
      <c r="E25" s="27">
        <v>15.571199999999999</v>
      </c>
      <c r="F25" s="29">
        <f t="shared" si="0"/>
        <v>0</v>
      </c>
      <c r="G25" s="27" t="s">
        <v>25</v>
      </c>
    </row>
    <row r="26" spans="1:9" s="19" customFormat="1" x14ac:dyDescent="0.2">
      <c r="B26" s="25" t="s">
        <v>16</v>
      </c>
      <c r="C26" s="26" t="s">
        <v>3</v>
      </c>
      <c r="D26" s="46"/>
      <c r="E26" s="27">
        <v>2.0739999999999998</v>
      </c>
      <c r="F26" s="29">
        <f t="shared" si="0"/>
        <v>0</v>
      </c>
      <c r="G26" s="27" t="s">
        <v>23</v>
      </c>
    </row>
    <row r="27" spans="1:9" s="19" customFormat="1" x14ac:dyDescent="0.2">
      <c r="B27" s="27" t="s">
        <v>8</v>
      </c>
      <c r="C27" s="26" t="s">
        <v>3</v>
      </c>
      <c r="D27" s="46"/>
      <c r="E27" s="27">
        <v>17.644100000000002</v>
      </c>
      <c r="F27" s="30">
        <f t="shared" si="0"/>
        <v>0</v>
      </c>
      <c r="G27" s="31" t="s">
        <v>24</v>
      </c>
    </row>
    <row r="28" spans="1:9" s="19" customFormat="1" x14ac:dyDescent="0.2">
      <c r="B28" s="59" t="s">
        <v>63</v>
      </c>
      <c r="C28" s="60"/>
      <c r="D28" s="60"/>
      <c r="E28" s="60"/>
      <c r="F28" s="61"/>
    </row>
    <row r="29" spans="1:9" s="19" customFormat="1" x14ac:dyDescent="0.2">
      <c r="B29" s="25" t="s">
        <v>27</v>
      </c>
      <c r="C29" s="26" t="s">
        <v>15</v>
      </c>
      <c r="D29" s="46"/>
      <c r="E29" s="27">
        <v>1</v>
      </c>
      <c r="F29" s="30">
        <f>D29*E29</f>
        <v>0</v>
      </c>
    </row>
    <row r="30" spans="1:9" ht="13.5" thickBot="1" x14ac:dyDescent="0.25">
      <c r="B30" s="28"/>
      <c r="C30" s="28"/>
      <c r="D30" s="28"/>
      <c r="E30" s="28"/>
      <c r="F30" s="28"/>
      <c r="G30" s="28"/>
    </row>
    <row r="31" spans="1:9" s="19" customFormat="1" ht="17.45" customHeight="1" thickBot="1" x14ac:dyDescent="0.3">
      <c r="A31" s="40" t="s">
        <v>41</v>
      </c>
      <c r="B31" s="45" t="s">
        <v>59</v>
      </c>
      <c r="C31" s="37"/>
      <c r="D31" s="37"/>
      <c r="E31" s="37"/>
      <c r="F31" s="37"/>
      <c r="G31" s="38"/>
      <c r="I31" s="52">
        <f>(SUM(F33:F62))+F64</f>
        <v>0</v>
      </c>
    </row>
    <row r="32" spans="1:9" s="19" customFormat="1" ht="12.75" customHeight="1" x14ac:dyDescent="0.2">
      <c r="B32" s="59" t="s">
        <v>46</v>
      </c>
      <c r="C32" s="60"/>
      <c r="D32" s="60"/>
      <c r="E32" s="60"/>
      <c r="F32" s="60"/>
      <c r="G32" s="61"/>
    </row>
    <row r="33" spans="1:7" s="19" customFormat="1" x14ac:dyDescent="0.2">
      <c r="B33" s="18" t="s">
        <v>30</v>
      </c>
      <c r="C33" s="2" t="s">
        <v>3</v>
      </c>
      <c r="D33" s="46"/>
      <c r="E33" s="3">
        <f>44.0807/3</f>
        <v>14.693566666666667</v>
      </c>
      <c r="F33" s="53">
        <f>E33*D33</f>
        <v>0</v>
      </c>
      <c r="G33" s="68" t="s">
        <v>56</v>
      </c>
    </row>
    <row r="34" spans="1:7" s="19" customFormat="1" x14ac:dyDescent="0.2">
      <c r="B34" s="18" t="s">
        <v>30</v>
      </c>
      <c r="C34" s="2" t="s">
        <v>3</v>
      </c>
      <c r="D34" s="46"/>
      <c r="E34" s="3">
        <f t="shared" ref="E34:E38" si="1">44.0807/3</f>
        <v>14.693566666666667</v>
      </c>
      <c r="F34" s="4">
        <f>E34*D34</f>
        <v>0</v>
      </c>
      <c r="G34" s="69"/>
    </row>
    <row r="35" spans="1:7" s="19" customFormat="1" x14ac:dyDescent="0.2">
      <c r="B35" s="18" t="s">
        <v>30</v>
      </c>
      <c r="C35" s="2" t="s">
        <v>3</v>
      </c>
      <c r="D35" s="46"/>
      <c r="E35" s="3">
        <f t="shared" si="1"/>
        <v>14.693566666666667</v>
      </c>
      <c r="F35" s="4">
        <f>E35*D35</f>
        <v>0</v>
      </c>
      <c r="G35" s="69"/>
    </row>
    <row r="36" spans="1:7" s="19" customFormat="1" x14ac:dyDescent="0.2">
      <c r="B36" s="18" t="s">
        <v>10</v>
      </c>
      <c r="C36" s="2" t="s">
        <v>3</v>
      </c>
      <c r="D36" s="46"/>
      <c r="E36" s="3">
        <f t="shared" si="1"/>
        <v>14.693566666666667</v>
      </c>
      <c r="F36" s="4">
        <f t="shared" ref="F36:F62" si="2">D36*E36</f>
        <v>0</v>
      </c>
      <c r="G36" s="69"/>
    </row>
    <row r="37" spans="1:7" s="19" customFormat="1" x14ac:dyDescent="0.2">
      <c r="B37" s="18" t="s">
        <v>10</v>
      </c>
      <c r="C37" s="2" t="s">
        <v>3</v>
      </c>
      <c r="D37" s="46"/>
      <c r="E37" s="3">
        <f t="shared" si="1"/>
        <v>14.693566666666667</v>
      </c>
      <c r="F37" s="4">
        <f t="shared" si="2"/>
        <v>0</v>
      </c>
      <c r="G37" s="69"/>
    </row>
    <row r="38" spans="1:7" s="19" customFormat="1" x14ac:dyDescent="0.2">
      <c r="B38" s="18" t="s">
        <v>10</v>
      </c>
      <c r="C38" s="2" t="s">
        <v>3</v>
      </c>
      <c r="D38" s="46"/>
      <c r="E38" s="3">
        <f t="shared" si="1"/>
        <v>14.693566666666667</v>
      </c>
      <c r="F38" s="4">
        <f t="shared" si="2"/>
        <v>0</v>
      </c>
      <c r="G38" s="70"/>
    </row>
    <row r="39" spans="1:7" s="19" customFormat="1" x14ac:dyDescent="0.2">
      <c r="B39" s="18" t="s">
        <v>32</v>
      </c>
      <c r="C39" s="14" t="s">
        <v>22</v>
      </c>
      <c r="D39" s="46"/>
      <c r="E39" s="3">
        <v>1</v>
      </c>
      <c r="F39" s="4">
        <f t="shared" si="2"/>
        <v>0</v>
      </c>
      <c r="G39" s="5" t="s">
        <v>48</v>
      </c>
    </row>
    <row r="40" spans="1:7" s="19" customFormat="1" x14ac:dyDescent="0.2">
      <c r="B40" s="18" t="s">
        <v>32</v>
      </c>
      <c r="C40" s="14" t="s">
        <v>22</v>
      </c>
      <c r="D40" s="46"/>
      <c r="E40" s="3">
        <v>1</v>
      </c>
      <c r="F40" s="4">
        <f t="shared" si="2"/>
        <v>0</v>
      </c>
      <c r="G40" s="5" t="s">
        <v>49</v>
      </c>
    </row>
    <row r="41" spans="1:7" s="19" customFormat="1" x14ac:dyDescent="0.2">
      <c r="B41" s="18" t="s">
        <v>32</v>
      </c>
      <c r="C41" s="14" t="s">
        <v>22</v>
      </c>
      <c r="D41" s="46"/>
      <c r="E41" s="3">
        <v>1</v>
      </c>
      <c r="F41" s="4">
        <f t="shared" si="2"/>
        <v>0</v>
      </c>
      <c r="G41" s="5" t="s">
        <v>50</v>
      </c>
    </row>
    <row r="42" spans="1:7" s="19" customFormat="1" x14ac:dyDescent="0.2">
      <c r="B42" s="18" t="s">
        <v>18</v>
      </c>
      <c r="C42" s="2" t="s">
        <v>3</v>
      </c>
      <c r="D42" s="46"/>
      <c r="E42" s="3">
        <f>FLOOR((23.0876/3),0.0001)</f>
        <v>7.6958000000000002</v>
      </c>
      <c r="F42" s="53">
        <f t="shared" si="2"/>
        <v>0</v>
      </c>
      <c r="G42" s="71" t="s">
        <v>54</v>
      </c>
    </row>
    <row r="43" spans="1:7" s="19" customFormat="1" x14ac:dyDescent="0.2">
      <c r="B43" s="18" t="s">
        <v>18</v>
      </c>
      <c r="C43" s="2" t="s">
        <v>3</v>
      </c>
      <c r="D43" s="46"/>
      <c r="E43" s="3">
        <f t="shared" ref="E43:E44" si="3">FLOOR((23.0876/3),0.0001)</f>
        <v>7.6958000000000002</v>
      </c>
      <c r="F43" s="4">
        <f t="shared" si="2"/>
        <v>0</v>
      </c>
      <c r="G43" s="63"/>
    </row>
    <row r="44" spans="1:7" s="19" customFormat="1" x14ac:dyDescent="0.2">
      <c r="B44" s="18" t="s">
        <v>18</v>
      </c>
      <c r="C44" s="2" t="s">
        <v>3</v>
      </c>
      <c r="D44" s="46"/>
      <c r="E44" s="3">
        <f t="shared" si="3"/>
        <v>7.6958000000000002</v>
      </c>
      <c r="F44" s="4">
        <f t="shared" si="2"/>
        <v>0</v>
      </c>
      <c r="G44" s="64"/>
    </row>
    <row r="45" spans="1:7" s="28" customFormat="1" x14ac:dyDescent="0.2">
      <c r="A45" s="19"/>
      <c r="B45" s="25" t="s">
        <v>17</v>
      </c>
      <c r="C45" s="26" t="s">
        <v>3</v>
      </c>
      <c r="D45" s="46"/>
      <c r="E45" s="27">
        <f>FLOOR((2.5724/3),0.0001)</f>
        <v>0.85740000000000005</v>
      </c>
      <c r="F45" s="32">
        <f t="shared" si="2"/>
        <v>0</v>
      </c>
      <c r="G45" s="27" t="s">
        <v>51</v>
      </c>
    </row>
    <row r="46" spans="1:7" s="28" customFormat="1" x14ac:dyDescent="0.2">
      <c r="A46" s="19"/>
      <c r="B46" s="25" t="s">
        <v>17</v>
      </c>
      <c r="C46" s="26" t="s">
        <v>3</v>
      </c>
      <c r="D46" s="46"/>
      <c r="E46" s="27">
        <f t="shared" ref="E46:E47" si="4">FLOOR((2.5724/3),0.0001)</f>
        <v>0.85740000000000005</v>
      </c>
      <c r="F46" s="29">
        <f t="shared" si="2"/>
        <v>0</v>
      </c>
      <c r="G46" s="27" t="s">
        <v>52</v>
      </c>
    </row>
    <row r="47" spans="1:7" s="28" customFormat="1" x14ac:dyDescent="0.2">
      <c r="A47" s="19"/>
      <c r="B47" s="25" t="s">
        <v>17</v>
      </c>
      <c r="C47" s="26" t="s">
        <v>3</v>
      </c>
      <c r="D47" s="46"/>
      <c r="E47" s="27">
        <f t="shared" si="4"/>
        <v>0.85740000000000005</v>
      </c>
      <c r="F47" s="29">
        <f t="shared" si="2"/>
        <v>0</v>
      </c>
      <c r="G47" s="27" t="s">
        <v>53</v>
      </c>
    </row>
    <row r="48" spans="1:7" s="19" customFormat="1" ht="25.5" x14ac:dyDescent="0.2">
      <c r="B48" s="54" t="s">
        <v>34</v>
      </c>
      <c r="C48" s="55" t="s">
        <v>3</v>
      </c>
      <c r="D48" s="49"/>
      <c r="E48" s="56">
        <f>44.0807/3</f>
        <v>14.693566666666667</v>
      </c>
      <c r="F48" s="57">
        <f t="shared" si="2"/>
        <v>0</v>
      </c>
      <c r="G48" s="71" t="s">
        <v>55</v>
      </c>
    </row>
    <row r="49" spans="1:9" s="19" customFormat="1" ht="25.5" x14ac:dyDescent="0.2">
      <c r="B49" s="54" t="s">
        <v>34</v>
      </c>
      <c r="C49" s="55" t="s">
        <v>3</v>
      </c>
      <c r="D49" s="49"/>
      <c r="E49" s="56">
        <f>44.0807/3</f>
        <v>14.693566666666667</v>
      </c>
      <c r="F49" s="57">
        <f t="shared" si="2"/>
        <v>0</v>
      </c>
      <c r="G49" s="63"/>
    </row>
    <row r="50" spans="1:9" s="19" customFormat="1" ht="25.5" x14ac:dyDescent="0.2">
      <c r="B50" s="54" t="s">
        <v>34</v>
      </c>
      <c r="C50" s="55" t="s">
        <v>3</v>
      </c>
      <c r="D50" s="49"/>
      <c r="E50" s="56">
        <f>44.0807/3</f>
        <v>14.693566666666667</v>
      </c>
      <c r="F50" s="57">
        <f t="shared" si="2"/>
        <v>0</v>
      </c>
      <c r="G50" s="64"/>
    </row>
    <row r="51" spans="1:9" s="19" customFormat="1" x14ac:dyDescent="0.2">
      <c r="B51" s="18" t="s">
        <v>31</v>
      </c>
      <c r="C51" s="14" t="s">
        <v>3</v>
      </c>
      <c r="D51" s="46"/>
      <c r="E51" s="3">
        <f>FLOOR((23.0876/3),0.0001)</f>
        <v>7.6958000000000002</v>
      </c>
      <c r="F51" s="4">
        <f t="shared" si="2"/>
        <v>0</v>
      </c>
      <c r="G51" s="71" t="s">
        <v>54</v>
      </c>
      <c r="I51" s="43"/>
    </row>
    <row r="52" spans="1:9" s="19" customFormat="1" x14ac:dyDescent="0.2">
      <c r="B52" s="18" t="s">
        <v>31</v>
      </c>
      <c r="C52" s="14" t="s">
        <v>3</v>
      </c>
      <c r="D52" s="46"/>
      <c r="E52" s="3">
        <f t="shared" ref="E52:E62" si="5">FLOOR((23.0876/3),0.0001)</f>
        <v>7.6958000000000002</v>
      </c>
      <c r="F52" s="4">
        <f t="shared" si="2"/>
        <v>0</v>
      </c>
      <c r="G52" s="63"/>
      <c r="I52" s="43"/>
    </row>
    <row r="53" spans="1:9" s="19" customFormat="1" x14ac:dyDescent="0.2">
      <c r="B53" s="18" t="s">
        <v>31</v>
      </c>
      <c r="C53" s="14" t="s">
        <v>3</v>
      </c>
      <c r="D53" s="46"/>
      <c r="E53" s="3">
        <f t="shared" si="5"/>
        <v>7.6958000000000002</v>
      </c>
      <c r="F53" s="4">
        <f t="shared" si="2"/>
        <v>0</v>
      </c>
      <c r="G53" s="63"/>
      <c r="I53" s="43"/>
    </row>
    <row r="54" spans="1:9" s="19" customFormat="1" x14ac:dyDescent="0.2">
      <c r="B54" s="18" t="s">
        <v>35</v>
      </c>
      <c r="C54" s="14" t="s">
        <v>3</v>
      </c>
      <c r="D54" s="46"/>
      <c r="E54" s="3">
        <f t="shared" si="5"/>
        <v>7.6958000000000002</v>
      </c>
      <c r="F54" s="4">
        <f t="shared" si="2"/>
        <v>0</v>
      </c>
      <c r="G54" s="63"/>
    </row>
    <row r="55" spans="1:9" s="19" customFormat="1" x14ac:dyDescent="0.2">
      <c r="B55" s="18" t="s">
        <v>35</v>
      </c>
      <c r="C55" s="14" t="s">
        <v>3</v>
      </c>
      <c r="D55" s="46"/>
      <c r="E55" s="3">
        <f t="shared" si="5"/>
        <v>7.6958000000000002</v>
      </c>
      <c r="F55" s="4">
        <f t="shared" si="2"/>
        <v>0</v>
      </c>
      <c r="G55" s="63"/>
    </row>
    <row r="56" spans="1:9" s="19" customFormat="1" x14ac:dyDescent="0.2">
      <c r="B56" s="18" t="s">
        <v>35</v>
      </c>
      <c r="C56" s="14" t="s">
        <v>3</v>
      </c>
      <c r="D56" s="46"/>
      <c r="E56" s="3">
        <f t="shared" si="5"/>
        <v>7.6958000000000002</v>
      </c>
      <c r="F56" s="4">
        <f t="shared" si="2"/>
        <v>0</v>
      </c>
      <c r="G56" s="63"/>
    </row>
    <row r="57" spans="1:9" s="19" customFormat="1" x14ac:dyDescent="0.2">
      <c r="B57" s="18" t="s">
        <v>8</v>
      </c>
      <c r="C57" s="14" t="s">
        <v>3</v>
      </c>
      <c r="D57" s="46"/>
      <c r="E57" s="3">
        <f t="shared" si="5"/>
        <v>7.6958000000000002</v>
      </c>
      <c r="F57" s="4">
        <f t="shared" si="2"/>
        <v>0</v>
      </c>
      <c r="G57" s="63"/>
    </row>
    <row r="58" spans="1:9" s="19" customFormat="1" x14ac:dyDescent="0.2">
      <c r="B58" s="18" t="s">
        <v>8</v>
      </c>
      <c r="C58" s="14" t="s">
        <v>3</v>
      </c>
      <c r="D58" s="46"/>
      <c r="E58" s="3">
        <f t="shared" si="5"/>
        <v>7.6958000000000002</v>
      </c>
      <c r="F58" s="4">
        <f t="shared" si="2"/>
        <v>0</v>
      </c>
      <c r="G58" s="63"/>
    </row>
    <row r="59" spans="1:9" s="19" customFormat="1" x14ac:dyDescent="0.2">
      <c r="B59" s="18" t="s">
        <v>8</v>
      </c>
      <c r="C59" s="14" t="s">
        <v>3</v>
      </c>
      <c r="D59" s="46"/>
      <c r="E59" s="3">
        <f t="shared" si="5"/>
        <v>7.6958000000000002</v>
      </c>
      <c r="F59" s="4">
        <f t="shared" si="2"/>
        <v>0</v>
      </c>
      <c r="G59" s="63"/>
    </row>
    <row r="60" spans="1:9" s="19" customFormat="1" x14ac:dyDescent="0.2">
      <c r="B60" s="18" t="s">
        <v>36</v>
      </c>
      <c r="C60" s="14" t="s">
        <v>3</v>
      </c>
      <c r="D60" s="46"/>
      <c r="E60" s="3">
        <f t="shared" si="5"/>
        <v>7.6958000000000002</v>
      </c>
      <c r="F60" s="4">
        <f t="shared" si="2"/>
        <v>0</v>
      </c>
      <c r="G60" s="63"/>
    </row>
    <row r="61" spans="1:9" s="19" customFormat="1" x14ac:dyDescent="0.2">
      <c r="B61" s="18" t="s">
        <v>36</v>
      </c>
      <c r="C61" s="14" t="s">
        <v>3</v>
      </c>
      <c r="D61" s="46"/>
      <c r="E61" s="3">
        <f t="shared" si="5"/>
        <v>7.6958000000000002</v>
      </c>
      <c r="F61" s="4">
        <f t="shared" si="2"/>
        <v>0</v>
      </c>
      <c r="G61" s="63"/>
    </row>
    <row r="62" spans="1:9" s="19" customFormat="1" x14ac:dyDescent="0.2">
      <c r="B62" s="18" t="s">
        <v>36</v>
      </c>
      <c r="C62" s="14" t="s">
        <v>3</v>
      </c>
      <c r="D62" s="46"/>
      <c r="E62" s="3">
        <f t="shared" si="5"/>
        <v>7.6958000000000002</v>
      </c>
      <c r="F62" s="4">
        <f t="shared" si="2"/>
        <v>0</v>
      </c>
      <c r="G62" s="64"/>
    </row>
    <row r="63" spans="1:9" s="19" customFormat="1" x14ac:dyDescent="0.2">
      <c r="B63" s="59" t="s">
        <v>64</v>
      </c>
      <c r="C63" s="60"/>
      <c r="D63" s="60"/>
      <c r="E63" s="60"/>
      <c r="F63" s="61"/>
    </row>
    <row r="64" spans="1:9" s="19" customFormat="1" x14ac:dyDescent="0.2">
      <c r="A64" s="40"/>
      <c r="B64" s="1" t="s">
        <v>6</v>
      </c>
      <c r="C64" s="14" t="s">
        <v>15</v>
      </c>
      <c r="D64" s="46"/>
      <c r="E64" s="3">
        <v>1</v>
      </c>
      <c r="F64" s="15">
        <f>D64*E64</f>
        <v>0</v>
      </c>
    </row>
    <row r="65" spans="1:9" s="19" customFormat="1" ht="13.5" thickBot="1" x14ac:dyDescent="0.25"/>
    <row r="66" spans="1:9" s="19" customFormat="1" ht="17.45" customHeight="1" thickBot="1" x14ac:dyDescent="0.3">
      <c r="A66" s="40" t="s">
        <v>42</v>
      </c>
      <c r="B66" s="44" t="s">
        <v>62</v>
      </c>
      <c r="C66" s="37"/>
      <c r="D66" s="37"/>
      <c r="E66" s="37"/>
      <c r="F66" s="37"/>
      <c r="G66" s="38"/>
      <c r="I66" s="43">
        <f>(SUM(F68:F103))+F105</f>
        <v>0</v>
      </c>
    </row>
    <row r="67" spans="1:9" s="19" customFormat="1" ht="12.75" customHeight="1" x14ac:dyDescent="0.2">
      <c r="B67" s="59" t="s">
        <v>46</v>
      </c>
      <c r="C67" s="60"/>
      <c r="D67" s="60"/>
      <c r="E67" s="60"/>
      <c r="F67" s="60"/>
      <c r="G67" s="61"/>
    </row>
    <row r="68" spans="1:9" s="28" customFormat="1" x14ac:dyDescent="0.2">
      <c r="A68" s="19"/>
      <c r="B68" s="25" t="s">
        <v>30</v>
      </c>
      <c r="C68" s="26" t="s">
        <v>3</v>
      </c>
      <c r="D68" s="46"/>
      <c r="E68" s="27">
        <f>FLOOR((80.443/3),0.0001)</f>
        <v>26.814300000000003</v>
      </c>
      <c r="F68" s="29">
        <f>E68*D68</f>
        <v>0</v>
      </c>
      <c r="G68" s="68" t="s">
        <v>56</v>
      </c>
      <c r="I68" s="19"/>
    </row>
    <row r="69" spans="1:9" s="28" customFormat="1" x14ac:dyDescent="0.2">
      <c r="A69" s="19"/>
      <c r="B69" s="25" t="s">
        <v>30</v>
      </c>
      <c r="C69" s="26" t="s">
        <v>3</v>
      </c>
      <c r="D69" s="46"/>
      <c r="E69" s="27">
        <f t="shared" ref="E69:E73" si="6">FLOOR((80.443/3),0.0001)</f>
        <v>26.814300000000003</v>
      </c>
      <c r="F69" s="29">
        <f>E69*D69</f>
        <v>0</v>
      </c>
      <c r="G69" s="69"/>
      <c r="I69" s="19"/>
    </row>
    <row r="70" spans="1:9" s="28" customFormat="1" x14ac:dyDescent="0.2">
      <c r="A70" s="19"/>
      <c r="B70" s="25" t="s">
        <v>30</v>
      </c>
      <c r="C70" s="26" t="s">
        <v>3</v>
      </c>
      <c r="D70" s="46"/>
      <c r="E70" s="27">
        <f t="shared" si="6"/>
        <v>26.814300000000003</v>
      </c>
      <c r="F70" s="29">
        <f>E70*D70</f>
        <v>0</v>
      </c>
      <c r="G70" s="69"/>
      <c r="I70" s="19"/>
    </row>
    <row r="71" spans="1:9" s="28" customFormat="1" x14ac:dyDescent="0.2">
      <c r="A71" s="19"/>
      <c r="B71" s="25" t="s">
        <v>10</v>
      </c>
      <c r="C71" s="26" t="s">
        <v>3</v>
      </c>
      <c r="D71" s="46"/>
      <c r="E71" s="27">
        <f t="shared" si="6"/>
        <v>26.814300000000003</v>
      </c>
      <c r="F71" s="29">
        <f t="shared" ref="F71:F103" si="7">D71*E71</f>
        <v>0</v>
      </c>
      <c r="G71" s="69"/>
      <c r="I71" s="19"/>
    </row>
    <row r="72" spans="1:9" s="28" customFormat="1" x14ac:dyDescent="0.2">
      <c r="A72" s="19"/>
      <c r="B72" s="25" t="s">
        <v>10</v>
      </c>
      <c r="C72" s="26" t="s">
        <v>3</v>
      </c>
      <c r="D72" s="46"/>
      <c r="E72" s="27">
        <f t="shared" si="6"/>
        <v>26.814300000000003</v>
      </c>
      <c r="F72" s="29">
        <f t="shared" si="7"/>
        <v>0</v>
      </c>
      <c r="G72" s="69"/>
      <c r="I72" s="19"/>
    </row>
    <row r="73" spans="1:9" s="28" customFormat="1" x14ac:dyDescent="0.2">
      <c r="A73" s="19"/>
      <c r="B73" s="25" t="s">
        <v>10</v>
      </c>
      <c r="C73" s="26" t="s">
        <v>3</v>
      </c>
      <c r="D73" s="46"/>
      <c r="E73" s="27">
        <f t="shared" si="6"/>
        <v>26.814300000000003</v>
      </c>
      <c r="F73" s="32">
        <f t="shared" si="7"/>
        <v>0</v>
      </c>
      <c r="G73" s="70"/>
      <c r="I73" s="19"/>
    </row>
    <row r="74" spans="1:9" s="28" customFormat="1" x14ac:dyDescent="0.2">
      <c r="A74" s="19"/>
      <c r="B74" s="25" t="s">
        <v>32</v>
      </c>
      <c r="C74" s="26" t="s">
        <v>22</v>
      </c>
      <c r="D74" s="46"/>
      <c r="E74" s="27">
        <v>1</v>
      </c>
      <c r="F74" s="29">
        <f t="shared" si="7"/>
        <v>0</v>
      </c>
      <c r="G74" s="27" t="s">
        <v>48</v>
      </c>
      <c r="I74" s="19"/>
    </row>
    <row r="75" spans="1:9" s="28" customFormat="1" x14ac:dyDescent="0.2">
      <c r="A75" s="19"/>
      <c r="B75" s="25" t="s">
        <v>32</v>
      </c>
      <c r="C75" s="26" t="s">
        <v>22</v>
      </c>
      <c r="D75" s="46"/>
      <c r="E75" s="27">
        <v>1</v>
      </c>
      <c r="F75" s="29">
        <f t="shared" si="7"/>
        <v>0</v>
      </c>
      <c r="G75" s="27" t="s">
        <v>49</v>
      </c>
      <c r="I75" s="19"/>
    </row>
    <row r="76" spans="1:9" s="28" customFormat="1" x14ac:dyDescent="0.2">
      <c r="A76" s="19"/>
      <c r="B76" s="25" t="s">
        <v>32</v>
      </c>
      <c r="C76" s="26" t="s">
        <v>22</v>
      </c>
      <c r="D76" s="46"/>
      <c r="E76" s="27">
        <v>1</v>
      </c>
      <c r="F76" s="29">
        <f t="shared" si="7"/>
        <v>0</v>
      </c>
      <c r="G76" s="27" t="s">
        <v>50</v>
      </c>
      <c r="I76" s="19"/>
    </row>
    <row r="77" spans="1:9" s="28" customFormat="1" ht="25.5" customHeight="1" x14ac:dyDescent="0.2">
      <c r="A77" s="19"/>
      <c r="B77" s="47" t="s">
        <v>17</v>
      </c>
      <c r="C77" s="48" t="s">
        <v>3</v>
      </c>
      <c r="D77" s="49"/>
      <c r="E77" s="50">
        <f>FLOOR((7.717/3),0.0001)</f>
        <v>2.5723000000000003</v>
      </c>
      <c r="F77" s="51">
        <f t="shared" si="7"/>
        <v>0</v>
      </c>
      <c r="G77" s="68" t="s">
        <v>57</v>
      </c>
      <c r="I77" s="19"/>
    </row>
    <row r="78" spans="1:9" s="28" customFormat="1" ht="25.5" customHeight="1" x14ac:dyDescent="0.2">
      <c r="A78" s="19"/>
      <c r="B78" s="47" t="s">
        <v>17</v>
      </c>
      <c r="C78" s="48" t="s">
        <v>3</v>
      </c>
      <c r="D78" s="49"/>
      <c r="E78" s="50">
        <f t="shared" ref="E78:E79" si="8">FLOOR((7.717/3),0.0001)</f>
        <v>2.5723000000000003</v>
      </c>
      <c r="F78" s="51">
        <f t="shared" si="7"/>
        <v>0</v>
      </c>
      <c r="G78" s="67"/>
      <c r="I78" s="19"/>
    </row>
    <row r="79" spans="1:9" s="28" customFormat="1" ht="25.5" customHeight="1" x14ac:dyDescent="0.2">
      <c r="A79" s="19"/>
      <c r="B79" s="47" t="s">
        <v>17</v>
      </c>
      <c r="C79" s="48" t="s">
        <v>3</v>
      </c>
      <c r="D79" s="49"/>
      <c r="E79" s="50">
        <f t="shared" si="8"/>
        <v>2.5723000000000003</v>
      </c>
      <c r="F79" s="51">
        <f t="shared" si="7"/>
        <v>0</v>
      </c>
      <c r="G79" s="66"/>
      <c r="I79" s="19"/>
    </row>
    <row r="80" spans="1:9" s="28" customFormat="1" ht="12.75" customHeight="1" x14ac:dyDescent="0.2">
      <c r="A80" s="19"/>
      <c r="B80" s="25" t="s">
        <v>18</v>
      </c>
      <c r="C80" s="26" t="s">
        <v>3</v>
      </c>
      <c r="D80" s="46"/>
      <c r="E80" s="27">
        <f>FLOOR((65.8027/3),0.0001)</f>
        <v>21.934200000000001</v>
      </c>
      <c r="F80" s="29">
        <f t="shared" si="7"/>
        <v>0</v>
      </c>
      <c r="G80" s="71" t="s">
        <v>54</v>
      </c>
      <c r="I80" s="19"/>
    </row>
    <row r="81" spans="1:9" s="28" customFormat="1" x14ac:dyDescent="0.2">
      <c r="A81" s="19"/>
      <c r="B81" s="25" t="s">
        <v>18</v>
      </c>
      <c r="C81" s="26" t="s">
        <v>3</v>
      </c>
      <c r="D81" s="46"/>
      <c r="E81" s="27">
        <f t="shared" ref="E81:E82" si="9">FLOOR((65.8027/3),0.0001)</f>
        <v>21.934200000000001</v>
      </c>
      <c r="F81" s="29">
        <f t="shared" si="7"/>
        <v>0</v>
      </c>
      <c r="G81" s="63"/>
      <c r="I81" s="19"/>
    </row>
    <row r="82" spans="1:9" s="28" customFormat="1" x14ac:dyDescent="0.2">
      <c r="A82" s="19"/>
      <c r="B82" s="25" t="s">
        <v>18</v>
      </c>
      <c r="C82" s="26" t="s">
        <v>3</v>
      </c>
      <c r="D82" s="46"/>
      <c r="E82" s="27">
        <f t="shared" si="9"/>
        <v>21.934200000000001</v>
      </c>
      <c r="F82" s="29">
        <f t="shared" si="7"/>
        <v>0</v>
      </c>
      <c r="G82" s="64"/>
      <c r="I82" s="19"/>
    </row>
    <row r="83" spans="1:9" s="28" customFormat="1" ht="25.5" x14ac:dyDescent="0.2">
      <c r="A83" s="19"/>
      <c r="B83" s="47" t="s">
        <v>37</v>
      </c>
      <c r="C83" s="48" t="s">
        <v>3</v>
      </c>
      <c r="D83" s="49"/>
      <c r="E83" s="50">
        <f>FLOOR((80.443/3),0.0001)</f>
        <v>26.814300000000003</v>
      </c>
      <c r="F83" s="51">
        <f t="shared" si="7"/>
        <v>0</v>
      </c>
      <c r="G83" s="72" t="s">
        <v>55</v>
      </c>
      <c r="I83" s="19"/>
    </row>
    <row r="84" spans="1:9" s="28" customFormat="1" ht="25.5" x14ac:dyDescent="0.2">
      <c r="A84" s="19"/>
      <c r="B84" s="47" t="s">
        <v>37</v>
      </c>
      <c r="C84" s="48" t="s">
        <v>3</v>
      </c>
      <c r="D84" s="49"/>
      <c r="E84" s="50">
        <f>FLOOR((80.443/3),0.0001)</f>
        <v>26.814300000000003</v>
      </c>
      <c r="F84" s="51">
        <f t="shared" si="7"/>
        <v>0</v>
      </c>
      <c r="G84" s="67"/>
      <c r="I84" s="19"/>
    </row>
    <row r="85" spans="1:9" s="28" customFormat="1" ht="25.5" x14ac:dyDescent="0.2">
      <c r="A85" s="19"/>
      <c r="B85" s="47" t="s">
        <v>37</v>
      </c>
      <c r="C85" s="48" t="s">
        <v>3</v>
      </c>
      <c r="D85" s="49"/>
      <c r="E85" s="50">
        <f>FLOOR((80.443/3),0.0001)</f>
        <v>26.814300000000003</v>
      </c>
      <c r="F85" s="51">
        <f t="shared" si="7"/>
        <v>0</v>
      </c>
      <c r="G85" s="66"/>
      <c r="I85" s="19"/>
    </row>
    <row r="86" spans="1:9" s="28" customFormat="1" x14ac:dyDescent="0.2">
      <c r="A86" s="19"/>
      <c r="B86" s="25" t="s">
        <v>35</v>
      </c>
      <c r="C86" s="26" t="s">
        <v>3</v>
      </c>
      <c r="D86" s="46"/>
      <c r="E86" s="27">
        <f>FLOOR((61.8427/3),0.0001)</f>
        <v>20.6142</v>
      </c>
      <c r="F86" s="29">
        <f t="shared" si="7"/>
        <v>0</v>
      </c>
      <c r="G86" s="72" t="s">
        <v>58</v>
      </c>
    </row>
    <row r="87" spans="1:9" s="28" customFormat="1" x14ac:dyDescent="0.2">
      <c r="A87" s="19"/>
      <c r="B87" s="25" t="s">
        <v>35</v>
      </c>
      <c r="C87" s="26" t="s">
        <v>3</v>
      </c>
      <c r="D87" s="46"/>
      <c r="E87" s="27">
        <f t="shared" ref="E87:E97" si="10">FLOOR((61.8427/3),0.0001)</f>
        <v>20.6142</v>
      </c>
      <c r="F87" s="29">
        <f t="shared" si="7"/>
        <v>0</v>
      </c>
      <c r="G87" s="73"/>
    </row>
    <row r="88" spans="1:9" s="28" customFormat="1" x14ac:dyDescent="0.2">
      <c r="A88" s="19"/>
      <c r="B88" s="25" t="s">
        <v>35</v>
      </c>
      <c r="C88" s="26" t="s">
        <v>3</v>
      </c>
      <c r="D88" s="46"/>
      <c r="E88" s="27">
        <f t="shared" si="10"/>
        <v>20.6142</v>
      </c>
      <c r="F88" s="29">
        <f t="shared" si="7"/>
        <v>0</v>
      </c>
      <c r="G88" s="73"/>
    </row>
    <row r="89" spans="1:9" s="28" customFormat="1" x14ac:dyDescent="0.2">
      <c r="A89" s="19"/>
      <c r="B89" s="25" t="s">
        <v>14</v>
      </c>
      <c r="C89" s="26" t="s">
        <v>3</v>
      </c>
      <c r="D89" s="46"/>
      <c r="E89" s="27">
        <f t="shared" si="10"/>
        <v>20.6142</v>
      </c>
      <c r="F89" s="29">
        <f t="shared" si="7"/>
        <v>0</v>
      </c>
      <c r="G89" s="73"/>
      <c r="I89" s="19"/>
    </row>
    <row r="90" spans="1:9" s="28" customFormat="1" x14ac:dyDescent="0.2">
      <c r="A90" s="19"/>
      <c r="B90" s="25" t="s">
        <v>14</v>
      </c>
      <c r="C90" s="26" t="s">
        <v>3</v>
      </c>
      <c r="D90" s="46"/>
      <c r="E90" s="27">
        <f t="shared" si="10"/>
        <v>20.6142</v>
      </c>
      <c r="F90" s="29">
        <f t="shared" si="7"/>
        <v>0</v>
      </c>
      <c r="G90" s="73"/>
      <c r="I90" s="19"/>
    </row>
    <row r="91" spans="1:9" s="28" customFormat="1" x14ac:dyDescent="0.2">
      <c r="A91" s="19"/>
      <c r="B91" s="25" t="s">
        <v>14</v>
      </c>
      <c r="C91" s="26" t="s">
        <v>3</v>
      </c>
      <c r="D91" s="46"/>
      <c r="E91" s="27">
        <f t="shared" si="10"/>
        <v>20.6142</v>
      </c>
      <c r="F91" s="29">
        <f t="shared" si="7"/>
        <v>0</v>
      </c>
      <c r="G91" s="73"/>
      <c r="I91" s="19"/>
    </row>
    <row r="92" spans="1:9" s="28" customFormat="1" x14ac:dyDescent="0.2">
      <c r="A92" s="19"/>
      <c r="B92" s="25" t="s">
        <v>31</v>
      </c>
      <c r="C92" s="26" t="s">
        <v>3</v>
      </c>
      <c r="D92" s="46"/>
      <c r="E92" s="27">
        <f t="shared" si="10"/>
        <v>20.6142</v>
      </c>
      <c r="F92" s="32">
        <f t="shared" si="7"/>
        <v>0</v>
      </c>
      <c r="G92" s="73"/>
      <c r="I92" s="19"/>
    </row>
    <row r="93" spans="1:9" s="28" customFormat="1" x14ac:dyDescent="0.2">
      <c r="A93" s="19"/>
      <c r="B93" s="25" t="s">
        <v>31</v>
      </c>
      <c r="C93" s="26" t="s">
        <v>3</v>
      </c>
      <c r="D93" s="46"/>
      <c r="E93" s="27">
        <f t="shared" si="10"/>
        <v>20.6142</v>
      </c>
      <c r="F93" s="32">
        <f t="shared" si="7"/>
        <v>0</v>
      </c>
      <c r="G93" s="73"/>
      <c r="I93" s="19"/>
    </row>
    <row r="94" spans="1:9" s="28" customFormat="1" x14ac:dyDescent="0.2">
      <c r="A94" s="19"/>
      <c r="B94" s="25" t="s">
        <v>31</v>
      </c>
      <c r="C94" s="26" t="s">
        <v>3</v>
      </c>
      <c r="D94" s="46"/>
      <c r="E94" s="27">
        <f t="shared" si="10"/>
        <v>20.6142</v>
      </c>
      <c r="F94" s="32">
        <f t="shared" si="7"/>
        <v>0</v>
      </c>
      <c r="G94" s="73"/>
      <c r="I94" s="19"/>
    </row>
    <row r="95" spans="1:9" s="28" customFormat="1" x14ac:dyDescent="0.2">
      <c r="A95" s="19"/>
      <c r="B95" s="25" t="s">
        <v>26</v>
      </c>
      <c r="C95" s="26" t="s">
        <v>3</v>
      </c>
      <c r="D95" s="46"/>
      <c r="E95" s="27">
        <f t="shared" si="10"/>
        <v>20.6142</v>
      </c>
      <c r="F95" s="32">
        <f t="shared" si="7"/>
        <v>0</v>
      </c>
      <c r="G95" s="73"/>
      <c r="I95" s="19"/>
    </row>
    <row r="96" spans="1:9" s="28" customFormat="1" x14ac:dyDescent="0.2">
      <c r="A96" s="19"/>
      <c r="B96" s="25" t="s">
        <v>26</v>
      </c>
      <c r="C96" s="26" t="s">
        <v>3</v>
      </c>
      <c r="D96" s="46"/>
      <c r="E96" s="27">
        <f t="shared" si="10"/>
        <v>20.6142</v>
      </c>
      <c r="F96" s="32">
        <f t="shared" si="7"/>
        <v>0</v>
      </c>
      <c r="G96" s="73"/>
      <c r="I96" s="19"/>
    </row>
    <row r="97" spans="1:9" s="28" customFormat="1" x14ac:dyDescent="0.2">
      <c r="A97" s="19"/>
      <c r="B97" s="25" t="s">
        <v>26</v>
      </c>
      <c r="C97" s="26" t="s">
        <v>3</v>
      </c>
      <c r="D97" s="46"/>
      <c r="E97" s="27">
        <f t="shared" si="10"/>
        <v>20.6142</v>
      </c>
      <c r="F97" s="32">
        <f t="shared" si="7"/>
        <v>0</v>
      </c>
      <c r="G97" s="74"/>
      <c r="I97" s="19"/>
    </row>
    <row r="98" spans="1:9" s="28" customFormat="1" x14ac:dyDescent="0.2">
      <c r="A98" s="19"/>
      <c r="B98" s="25" t="s">
        <v>8</v>
      </c>
      <c r="C98" s="26" t="s">
        <v>3</v>
      </c>
      <c r="D98" s="46"/>
      <c r="E98" s="27">
        <f>FLOOR((65.8027/3),0.0001)</f>
        <v>21.934200000000001</v>
      </c>
      <c r="F98" s="29">
        <f t="shared" si="7"/>
        <v>0</v>
      </c>
      <c r="G98" s="72" t="s">
        <v>54</v>
      </c>
      <c r="I98" s="19"/>
    </row>
    <row r="99" spans="1:9" s="28" customFormat="1" x14ac:dyDescent="0.2">
      <c r="A99" s="19"/>
      <c r="B99" s="25" t="s">
        <v>8</v>
      </c>
      <c r="C99" s="26" t="s">
        <v>3</v>
      </c>
      <c r="D99" s="46"/>
      <c r="E99" s="27">
        <f t="shared" ref="E99:E103" si="11">FLOOR((65.8027/3),0.0001)</f>
        <v>21.934200000000001</v>
      </c>
      <c r="F99" s="29">
        <f t="shared" si="7"/>
        <v>0</v>
      </c>
      <c r="G99" s="67"/>
      <c r="I99" s="19"/>
    </row>
    <row r="100" spans="1:9" s="28" customFormat="1" x14ac:dyDescent="0.2">
      <c r="A100" s="19"/>
      <c r="B100" s="25" t="s">
        <v>8</v>
      </c>
      <c r="C100" s="26" t="s">
        <v>3</v>
      </c>
      <c r="D100" s="46"/>
      <c r="E100" s="27">
        <f t="shared" si="11"/>
        <v>21.934200000000001</v>
      </c>
      <c r="F100" s="29">
        <f t="shared" si="7"/>
        <v>0</v>
      </c>
      <c r="G100" s="67"/>
      <c r="I100" s="19"/>
    </row>
    <row r="101" spans="1:9" s="28" customFormat="1" x14ac:dyDescent="0.2">
      <c r="A101" s="19"/>
      <c r="B101" s="25" t="s">
        <v>36</v>
      </c>
      <c r="C101" s="26" t="s">
        <v>3</v>
      </c>
      <c r="D101" s="46"/>
      <c r="E101" s="27">
        <f t="shared" si="11"/>
        <v>21.934200000000001</v>
      </c>
      <c r="F101" s="29">
        <f t="shared" si="7"/>
        <v>0</v>
      </c>
      <c r="G101" s="67"/>
      <c r="I101" s="19"/>
    </row>
    <row r="102" spans="1:9" s="28" customFormat="1" x14ac:dyDescent="0.2">
      <c r="A102" s="19"/>
      <c r="B102" s="25" t="s">
        <v>36</v>
      </c>
      <c r="C102" s="26" t="s">
        <v>3</v>
      </c>
      <c r="D102" s="46"/>
      <c r="E102" s="27">
        <f t="shared" si="11"/>
        <v>21.934200000000001</v>
      </c>
      <c r="F102" s="29">
        <f t="shared" si="7"/>
        <v>0</v>
      </c>
      <c r="G102" s="67"/>
      <c r="I102" s="19"/>
    </row>
    <row r="103" spans="1:9" s="28" customFormat="1" x14ac:dyDescent="0.2">
      <c r="A103" s="19"/>
      <c r="B103" s="25" t="s">
        <v>36</v>
      </c>
      <c r="C103" s="26" t="s">
        <v>3</v>
      </c>
      <c r="D103" s="46"/>
      <c r="E103" s="27">
        <f t="shared" si="11"/>
        <v>21.934200000000001</v>
      </c>
      <c r="F103" s="29">
        <f t="shared" si="7"/>
        <v>0</v>
      </c>
      <c r="G103" s="66"/>
      <c r="I103" s="19"/>
    </row>
    <row r="104" spans="1:9" s="19" customFormat="1" x14ac:dyDescent="0.2">
      <c r="B104" s="59" t="s">
        <v>63</v>
      </c>
      <c r="C104" s="60"/>
      <c r="D104" s="60"/>
      <c r="E104" s="60"/>
      <c r="F104" s="61"/>
    </row>
    <row r="105" spans="1:9" s="19" customFormat="1" x14ac:dyDescent="0.2">
      <c r="B105" s="1" t="s">
        <v>6</v>
      </c>
      <c r="C105" s="14" t="s">
        <v>15</v>
      </c>
      <c r="D105" s="46"/>
      <c r="E105" s="3">
        <v>1</v>
      </c>
      <c r="F105" s="15">
        <f>D105*E105</f>
        <v>0</v>
      </c>
    </row>
    <row r="106" spans="1:9" s="19" customFormat="1" ht="13.5" thickBot="1" x14ac:dyDescent="0.25">
      <c r="I106" s="43"/>
    </row>
    <row r="107" spans="1:9" s="19" customFormat="1" x14ac:dyDescent="0.2">
      <c r="B107" s="11" t="s">
        <v>7</v>
      </c>
      <c r="C107" s="12"/>
      <c r="D107" s="12"/>
      <c r="E107" s="12"/>
      <c r="F107" s="16">
        <f>SUM(F7:F105)</f>
        <v>0</v>
      </c>
      <c r="I107" s="43">
        <f>I5+I16+I31+I66</f>
        <v>0</v>
      </c>
    </row>
    <row r="108" spans="1:9" s="19" customFormat="1" ht="13.5" thickBot="1" x14ac:dyDescent="0.25">
      <c r="B108" s="20" t="s">
        <v>5</v>
      </c>
      <c r="C108" s="13"/>
      <c r="D108" s="13"/>
      <c r="E108" s="13"/>
      <c r="F108" s="17">
        <f>F107*1.21</f>
        <v>0</v>
      </c>
    </row>
    <row r="109" spans="1:9" s="19" customFormat="1" x14ac:dyDescent="0.2"/>
    <row r="110" spans="1:9" s="19" customFormat="1" x14ac:dyDescent="0.2"/>
    <row r="121" spans="9:9" x14ac:dyDescent="0.2">
      <c r="I121" s="43"/>
    </row>
  </sheetData>
  <sheetProtection algorithmName="SHA-512" hashValue="a9pbcQdRFq6dAyJAhv6ixXzej234B+AuuZs7L4pSlvDNxrT8FxdGn5d8i45zjE4RmEcND2ODUU2f0rOY7A1gtg==" saltValue="oQhURg14VVGve+hPnQnRNA==" spinCount="100000" sheet="1" objects="1" scenarios="1"/>
  <mergeCells count="21">
    <mergeCell ref="B67:G67"/>
    <mergeCell ref="B32:G32"/>
    <mergeCell ref="B17:G17"/>
    <mergeCell ref="G68:G73"/>
    <mergeCell ref="G77:G79"/>
    <mergeCell ref="B6:G6"/>
    <mergeCell ref="B104:F104"/>
    <mergeCell ref="B63:F63"/>
    <mergeCell ref="B28:F28"/>
    <mergeCell ref="B13:F13"/>
    <mergeCell ref="G7:G10"/>
    <mergeCell ref="G18:G19"/>
    <mergeCell ref="G22:G24"/>
    <mergeCell ref="G33:G38"/>
    <mergeCell ref="G42:G44"/>
    <mergeCell ref="G48:G50"/>
    <mergeCell ref="G51:G62"/>
    <mergeCell ref="G98:G103"/>
    <mergeCell ref="G86:G97"/>
    <mergeCell ref="G83:G85"/>
    <mergeCell ref="G80:G82"/>
  </mergeCells>
  <pageMargins left="0.70866141732283472" right="0.70866141732283472" top="0.74803149606299213" bottom="0.74803149606299213" header="0.31496062992125984" footer="0.31496062992125984"/>
  <pageSetup paperSize="9" scale="77" fitToHeight="3" orientation="landscape" r:id="rId1"/>
  <rowBreaks count="2" manualBreakCount="2">
    <brk id="30" max="6" man="1"/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 část (Pelhř)</vt:lpstr>
      <vt:lpstr>'I část (Pelhř)'!Oblast_tisku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Joneš Jan Ing.</dc:creator>
  <cp:lastModifiedBy>Ehrenbergerová Jana Mgr.</cp:lastModifiedBy>
  <cp:lastPrinted>2024-06-18T07:19:18Z</cp:lastPrinted>
  <dcterms:created xsi:type="dcterms:W3CDTF">2022-08-22T08:34:44Z</dcterms:created>
  <dcterms:modified xsi:type="dcterms:W3CDTF">2025-09-22T14:47:20Z</dcterms:modified>
</cp:coreProperties>
</file>