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240" yWindow="465" windowWidth="29040" windowHeight="10740" activeTab="1"/>
  </bookViews>
  <sheets>
    <sheet name="Pokyny pro vyplnění" sheetId="11" r:id="rId1"/>
    <sheet name="Stavba" sheetId="1" r:id="rId2"/>
    <sheet name="VzorPolozky" sheetId="10" state="hidden" r:id="rId3"/>
    <sheet name="D.00 D.00.001 Naklady" sheetId="12" r:id="rId4"/>
    <sheet name="D.1.1+D.1.2 D.1.1.101 Pol" sheetId="13" r:id="rId5"/>
    <sheet name="D.1.1+D.1.2 D.1.1.102 Pol" sheetId="14" r:id="rId6"/>
    <sheet name="D.1.4 D.1.4.1.1 Pol" sheetId="15" r:id="rId7"/>
    <sheet name="D.1.4 D.1.4.1.2 Pol" sheetId="16" r:id="rId8"/>
    <sheet name="D.1.4 D.1.4.3 Pol" sheetId="17" r:id="rId9"/>
    <sheet name="D.1.4 D.1.4.4 Pol" sheetId="18" r:id="rId10"/>
    <sheet name="D.1.4 D.1.4.5 Pol" sheetId="19" r:id="rId11"/>
    <sheet name="D.1.4 D.1.4.7 Pol" sheetId="20" r:id="rId12"/>
    <sheet name="D.1.4 D.1.4.8 Pol" sheetId="21" r:id="rId13"/>
  </sheets>
  <externalReferences>
    <externalReference r:id="rId14"/>
  </externalReferences>
  <definedNames>
    <definedName name="CelkemDPHVypocet" localSheetId="1">Stavba!$H$54</definedName>
    <definedName name="CenaCelkem">Stavba!$G$29</definedName>
    <definedName name="CenaCelkemBezDPH">Stavba!$G$28</definedName>
    <definedName name="CenaCelkemVypocet" localSheetId="1">Stavba!$I$54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'D.00 D.00.001 Naklady'!$1:$7</definedName>
    <definedName name="_xlnm.Print_Titles" localSheetId="4">'D.1.1+D.1.2 D.1.1.101 Pol'!$1:$7</definedName>
    <definedName name="_xlnm.Print_Titles" localSheetId="5">'D.1.1+D.1.2 D.1.1.102 Pol'!$1:$7</definedName>
    <definedName name="_xlnm.Print_Titles" localSheetId="6">'D.1.4 D.1.4.1.1 Pol'!$1:$7</definedName>
    <definedName name="_xlnm.Print_Titles" localSheetId="7">'D.1.4 D.1.4.1.2 Pol'!$1:$7</definedName>
    <definedName name="_xlnm.Print_Titles" localSheetId="8">'D.1.4 D.1.4.3 Pol'!$1:$7</definedName>
    <definedName name="_xlnm.Print_Titles" localSheetId="9">'D.1.4 D.1.4.4 Pol'!$1:$7</definedName>
    <definedName name="_xlnm.Print_Titles" localSheetId="10">'D.1.4 D.1.4.5 Pol'!$1:$7</definedName>
    <definedName name="_xlnm.Print_Titles" localSheetId="11">'D.1.4 D.1.4.7 Pol'!$1:$7</definedName>
    <definedName name="_xlnm.Print_Titles" localSheetId="12">'D.1.4 D.1.4.8 Pol'!$1:$7</definedName>
    <definedName name="oadresa">Stavba!$D$6</definedName>
    <definedName name="Objednatel" localSheetId="1">Stavba!$D$5</definedName>
    <definedName name="Objekt" localSheetId="1">Stavba!$B$38</definedName>
    <definedName name="_xlnm.Print_Area" localSheetId="3">'D.00 D.00.001 Naklady'!$A$1:$Y$58</definedName>
    <definedName name="_xlnm.Print_Area" localSheetId="4">'D.1.1+D.1.2 D.1.1.101 Pol'!$A$1:$Y$381</definedName>
    <definedName name="_xlnm.Print_Area" localSheetId="5">'D.1.1+D.1.2 D.1.1.102 Pol'!$A$1:$Y$1285</definedName>
    <definedName name="_xlnm.Print_Area" localSheetId="6">'D.1.4 D.1.4.1.1 Pol'!$A$1:$Y$126</definedName>
    <definedName name="_xlnm.Print_Area" localSheetId="7">'D.1.4 D.1.4.1.2 Pol'!$A$1:$Y$69</definedName>
    <definedName name="_xlnm.Print_Area" localSheetId="8">'D.1.4 D.1.4.3 Pol'!$A$1:$Y$74</definedName>
    <definedName name="_xlnm.Print_Area" localSheetId="9">'D.1.4 D.1.4.4 Pol'!$A$1:$Y$93</definedName>
    <definedName name="_xlnm.Print_Area" localSheetId="10">'D.1.4 D.1.4.5 Pol'!$A$1:$Y$50</definedName>
    <definedName name="_xlnm.Print_Area" localSheetId="11">'D.1.4 D.1.4.7 Pol'!$A$1:$Y$403</definedName>
    <definedName name="_xlnm.Print_Area" localSheetId="12">'D.1.4 D.1.4.8 Pol'!$A$1:$Y$271</definedName>
    <definedName name="_xlnm.Print_Area" localSheetId="1">Stavba!$A$1:$J$218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Stavba!$F$54</definedName>
    <definedName name="ZakladDPHZakl">Stavba!$G$25</definedName>
    <definedName name="ZakladDPHZaklVypocet" localSheetId="1">Stavba!$G$54</definedName>
    <definedName name="ZaObjednatele">Stavba!$G$34</definedName>
    <definedName name="Zaokrouhleni">Stavba!$G$27</definedName>
    <definedName name="ZaZhotovitele">Stavba!$D$34</definedName>
    <definedName name="Zhotovitel">Stavba!$D$11:$G$11</definedName>
  </definedNames>
  <calcPr calcId="145621"/>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7" i="1" l="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270" i="21"/>
  <c r="BA234" i="21"/>
  <c r="BA233" i="21"/>
  <c r="BA60" i="21"/>
  <c r="G9" i="21"/>
  <c r="I9" i="21"/>
  <c r="K9" i="21"/>
  <c r="K8" i="21" s="1"/>
  <c r="M9" i="21"/>
  <c r="O9" i="21"/>
  <c r="O8" i="21" s="1"/>
  <c r="Q9" i="21"/>
  <c r="V9" i="21"/>
  <c r="V8" i="21" s="1"/>
  <c r="G12" i="21"/>
  <c r="G8" i="21" s="1"/>
  <c r="I12" i="21"/>
  <c r="K12" i="21"/>
  <c r="M12" i="21"/>
  <c r="O12" i="21"/>
  <c r="Q12" i="21"/>
  <c r="V12" i="21"/>
  <c r="G14" i="21"/>
  <c r="M14" i="21" s="1"/>
  <c r="I14" i="21"/>
  <c r="K14" i="21"/>
  <c r="O14" i="21"/>
  <c r="Q14" i="21"/>
  <c r="Q8" i="21" s="1"/>
  <c r="V14" i="21"/>
  <c r="G15" i="21"/>
  <c r="M15" i="21" s="1"/>
  <c r="I15" i="21"/>
  <c r="K15" i="21"/>
  <c r="O15" i="21"/>
  <c r="Q15" i="21"/>
  <c r="V15" i="21"/>
  <c r="G17" i="21"/>
  <c r="I17" i="21"/>
  <c r="K17" i="21"/>
  <c r="M17" i="21"/>
  <c r="O17" i="21"/>
  <c r="Q17" i="21"/>
  <c r="V17" i="21"/>
  <c r="G18" i="21"/>
  <c r="M18" i="21" s="1"/>
  <c r="I18" i="21"/>
  <c r="K18" i="21"/>
  <c r="O18" i="21"/>
  <c r="Q18" i="21"/>
  <c r="V18" i="21"/>
  <c r="G20" i="21"/>
  <c r="M20" i="21" s="1"/>
  <c r="I20" i="21"/>
  <c r="I8" i="21" s="1"/>
  <c r="K20" i="21"/>
  <c r="O20" i="21"/>
  <c r="Q20" i="21"/>
  <c r="V20" i="21"/>
  <c r="G21" i="21"/>
  <c r="M21" i="21" s="1"/>
  <c r="I21" i="21"/>
  <c r="K21" i="21"/>
  <c r="O21" i="21"/>
  <c r="Q21" i="21"/>
  <c r="V21" i="21"/>
  <c r="G23" i="21"/>
  <c r="I23" i="21"/>
  <c r="K23" i="21"/>
  <c r="M23" i="21"/>
  <c r="O23" i="21"/>
  <c r="Q23" i="21"/>
  <c r="V23" i="21"/>
  <c r="G24" i="21"/>
  <c r="I24" i="21"/>
  <c r="K24" i="21"/>
  <c r="M24" i="21"/>
  <c r="O24" i="21"/>
  <c r="Q24" i="21"/>
  <c r="V24" i="21"/>
  <c r="G26" i="21"/>
  <c r="M26" i="21" s="1"/>
  <c r="I26" i="21"/>
  <c r="K26" i="21"/>
  <c r="O26" i="21"/>
  <c r="Q26" i="21"/>
  <c r="V26" i="21"/>
  <c r="G27" i="21"/>
  <c r="M27" i="21" s="1"/>
  <c r="I27" i="21"/>
  <c r="K27" i="21"/>
  <c r="O27" i="21"/>
  <c r="Q27" i="21"/>
  <c r="V27" i="21"/>
  <c r="G29" i="21"/>
  <c r="I29" i="21"/>
  <c r="K29" i="21"/>
  <c r="M29" i="21"/>
  <c r="O29" i="21"/>
  <c r="Q29" i="21"/>
  <c r="V29" i="21"/>
  <c r="G30" i="21"/>
  <c r="M30" i="21" s="1"/>
  <c r="I30" i="21"/>
  <c r="K30" i="21"/>
  <c r="O30" i="21"/>
  <c r="Q30" i="21"/>
  <c r="V30" i="21"/>
  <c r="G34" i="21"/>
  <c r="M34" i="21" s="1"/>
  <c r="I34" i="21"/>
  <c r="K34" i="21"/>
  <c r="O34" i="21"/>
  <c r="Q34" i="21"/>
  <c r="V34" i="21"/>
  <c r="G37" i="21"/>
  <c r="M37" i="21" s="1"/>
  <c r="I37" i="21"/>
  <c r="K37" i="21"/>
  <c r="O37" i="21"/>
  <c r="Q37" i="21"/>
  <c r="V37" i="21"/>
  <c r="G39" i="21"/>
  <c r="I39" i="21"/>
  <c r="K39" i="21"/>
  <c r="M39" i="21"/>
  <c r="O39" i="21"/>
  <c r="Q39" i="21"/>
  <c r="V39" i="21"/>
  <c r="G47" i="21"/>
  <c r="I47" i="21"/>
  <c r="K47" i="21"/>
  <c r="M47" i="21"/>
  <c r="O47" i="21"/>
  <c r="Q47" i="21"/>
  <c r="V47" i="21"/>
  <c r="G49" i="21"/>
  <c r="M49" i="21" s="1"/>
  <c r="I49" i="21"/>
  <c r="K49" i="21"/>
  <c r="O49" i="21"/>
  <c r="Q49" i="21"/>
  <c r="V49" i="21"/>
  <c r="G51" i="21"/>
  <c r="I51" i="21"/>
  <c r="K51" i="21"/>
  <c r="M51" i="21"/>
  <c r="O51" i="21"/>
  <c r="Q51" i="21"/>
  <c r="V51" i="21"/>
  <c r="G53" i="21"/>
  <c r="I53" i="21"/>
  <c r="K53" i="21"/>
  <c r="M53" i="21"/>
  <c r="O53" i="21"/>
  <c r="Q53" i="21"/>
  <c r="V53" i="21"/>
  <c r="G55" i="21"/>
  <c r="M55" i="21" s="1"/>
  <c r="I55" i="21"/>
  <c r="K55" i="21"/>
  <c r="O55" i="21"/>
  <c r="Q55" i="21"/>
  <c r="V55" i="21"/>
  <c r="G57" i="21"/>
  <c r="M57" i="21" s="1"/>
  <c r="I57" i="21"/>
  <c r="K57" i="21"/>
  <c r="O57" i="21"/>
  <c r="Q57" i="21"/>
  <c r="V57" i="21"/>
  <c r="G61" i="21"/>
  <c r="M61" i="21" s="1"/>
  <c r="I61" i="21"/>
  <c r="K61" i="21"/>
  <c r="O61" i="21"/>
  <c r="Q61" i="21"/>
  <c r="V61" i="21"/>
  <c r="G63" i="21"/>
  <c r="G62" i="21" s="1"/>
  <c r="I63" i="21"/>
  <c r="K63" i="21"/>
  <c r="M63" i="21"/>
  <c r="O63" i="21"/>
  <c r="O62" i="21" s="1"/>
  <c r="Q63" i="21"/>
  <c r="Q62" i="21" s="1"/>
  <c r="V63" i="21"/>
  <c r="G65" i="21"/>
  <c r="M65" i="21" s="1"/>
  <c r="I65" i="21"/>
  <c r="I62" i="21" s="1"/>
  <c r="K65" i="21"/>
  <c r="O65" i="21"/>
  <c r="Q65" i="21"/>
  <c r="V65" i="21"/>
  <c r="G67" i="21"/>
  <c r="I67" i="21"/>
  <c r="K67" i="21"/>
  <c r="M67" i="21"/>
  <c r="O67" i="21"/>
  <c r="Q67" i="21"/>
  <c r="V67" i="21"/>
  <c r="V62" i="21" s="1"/>
  <c r="G70" i="21"/>
  <c r="I70" i="21"/>
  <c r="K70" i="21"/>
  <c r="M70" i="21"/>
  <c r="O70" i="21"/>
  <c r="Q70" i="21"/>
  <c r="V70" i="21"/>
  <c r="G72" i="21"/>
  <c r="M72" i="21" s="1"/>
  <c r="I72" i="21"/>
  <c r="K72" i="21"/>
  <c r="O72" i="21"/>
  <c r="Q72" i="21"/>
  <c r="V72" i="21"/>
  <c r="G73" i="21"/>
  <c r="M73" i="21" s="1"/>
  <c r="I73" i="21"/>
  <c r="K73" i="21"/>
  <c r="O73" i="21"/>
  <c r="Q73" i="21"/>
  <c r="V73" i="21"/>
  <c r="G75" i="21"/>
  <c r="M75" i="21" s="1"/>
  <c r="I75" i="21"/>
  <c r="K75" i="21"/>
  <c r="K62" i="21" s="1"/>
  <c r="O75" i="21"/>
  <c r="Q75" i="21"/>
  <c r="V75" i="21"/>
  <c r="G76" i="21"/>
  <c r="I76" i="21"/>
  <c r="K76" i="21"/>
  <c r="M76" i="21"/>
  <c r="O76" i="21"/>
  <c r="Q76" i="21"/>
  <c r="V76" i="21"/>
  <c r="G78" i="21"/>
  <c r="I78" i="21"/>
  <c r="K78" i="21"/>
  <c r="M78" i="21"/>
  <c r="O78" i="21"/>
  <c r="Q78" i="21"/>
  <c r="V78" i="21"/>
  <c r="G79" i="21"/>
  <c r="M79" i="21" s="1"/>
  <c r="I79" i="21"/>
  <c r="K79" i="21"/>
  <c r="O79" i="21"/>
  <c r="Q79" i="21"/>
  <c r="V79" i="21"/>
  <c r="G81" i="21"/>
  <c r="I81" i="21"/>
  <c r="K81" i="21"/>
  <c r="M81" i="21"/>
  <c r="O81" i="21"/>
  <c r="Q81" i="21"/>
  <c r="V81" i="21"/>
  <c r="G83" i="21"/>
  <c r="I83" i="21"/>
  <c r="K83" i="21"/>
  <c r="M83" i="21"/>
  <c r="O83" i="21"/>
  <c r="Q83" i="21"/>
  <c r="V83" i="21"/>
  <c r="G85" i="21"/>
  <c r="M85" i="21" s="1"/>
  <c r="I85" i="21"/>
  <c r="K85" i="21"/>
  <c r="O85" i="21"/>
  <c r="Q85" i="21"/>
  <c r="V85" i="21"/>
  <c r="G88" i="21"/>
  <c r="M88" i="21" s="1"/>
  <c r="I88" i="21"/>
  <c r="I87" i="21" s="1"/>
  <c r="K88" i="21"/>
  <c r="K87" i="21" s="1"/>
  <c r="O88" i="21"/>
  <c r="Q88" i="21"/>
  <c r="Q87" i="21" s="1"/>
  <c r="V88" i="21"/>
  <c r="V87" i="21" s="1"/>
  <c r="G90" i="21"/>
  <c r="I90" i="21"/>
  <c r="K90" i="21"/>
  <c r="M90" i="21"/>
  <c r="O90" i="21"/>
  <c r="Q90" i="21"/>
  <c r="V90" i="21"/>
  <c r="G91" i="21"/>
  <c r="I91" i="21"/>
  <c r="K91" i="21"/>
  <c r="M91" i="21"/>
  <c r="O91" i="21"/>
  <c r="O87" i="21" s="1"/>
  <c r="Q91" i="21"/>
  <c r="V91" i="21"/>
  <c r="G92" i="21"/>
  <c r="M92" i="21" s="1"/>
  <c r="I92" i="21"/>
  <c r="K92" i="21"/>
  <c r="O92" i="21"/>
  <c r="Q92" i="21"/>
  <c r="V92" i="21"/>
  <c r="G93" i="21"/>
  <c r="I93" i="21"/>
  <c r="K93" i="21"/>
  <c r="M93" i="21"/>
  <c r="O93" i="21"/>
  <c r="Q93" i="21"/>
  <c r="V93" i="21"/>
  <c r="G95" i="21"/>
  <c r="I95" i="21"/>
  <c r="K95" i="21"/>
  <c r="M95" i="21"/>
  <c r="O95" i="21"/>
  <c r="Q95" i="21"/>
  <c r="V95" i="21"/>
  <c r="G96" i="21"/>
  <c r="M96" i="21" s="1"/>
  <c r="I96" i="21"/>
  <c r="K96" i="21"/>
  <c r="O96" i="21"/>
  <c r="Q96" i="21"/>
  <c r="V96" i="21"/>
  <c r="G98" i="21"/>
  <c r="G87" i="21" s="1"/>
  <c r="I98" i="21"/>
  <c r="K98" i="21"/>
  <c r="O98" i="21"/>
  <c r="Q98" i="21"/>
  <c r="V98" i="21"/>
  <c r="G101" i="21"/>
  <c r="M101" i="21" s="1"/>
  <c r="I101" i="21"/>
  <c r="K101" i="21"/>
  <c r="O101" i="21"/>
  <c r="Q101" i="21"/>
  <c r="V101" i="21"/>
  <c r="G103" i="21"/>
  <c r="I103" i="21"/>
  <c r="K103" i="21"/>
  <c r="M103" i="21"/>
  <c r="O103" i="21"/>
  <c r="Q103" i="21"/>
  <c r="V103" i="21"/>
  <c r="G104" i="21"/>
  <c r="I104" i="21"/>
  <c r="K104" i="21"/>
  <c r="M104" i="21"/>
  <c r="O104" i="21"/>
  <c r="Q104" i="21"/>
  <c r="V104" i="21"/>
  <c r="G106" i="21"/>
  <c r="M106" i="21" s="1"/>
  <c r="I106" i="21"/>
  <c r="K106" i="21"/>
  <c r="O106" i="21"/>
  <c r="Q106" i="21"/>
  <c r="V106" i="21"/>
  <c r="G109" i="21"/>
  <c r="I109" i="21"/>
  <c r="K109" i="21"/>
  <c r="K108" i="21" s="1"/>
  <c r="M109" i="21"/>
  <c r="O109" i="21"/>
  <c r="Q109" i="21"/>
  <c r="V109" i="21"/>
  <c r="V108" i="21" s="1"/>
  <c r="G111" i="21"/>
  <c r="M111" i="21" s="1"/>
  <c r="I111" i="21"/>
  <c r="K111" i="21"/>
  <c r="O111" i="21"/>
  <c r="O108" i="21" s="1"/>
  <c r="Q111" i="21"/>
  <c r="V111" i="21"/>
  <c r="G114" i="21"/>
  <c r="M114" i="21" s="1"/>
  <c r="I114" i="21"/>
  <c r="I108" i="21" s="1"/>
  <c r="K114" i="21"/>
  <c r="O114" i="21"/>
  <c r="Q114" i="21"/>
  <c r="V114" i="21"/>
  <c r="G116" i="21"/>
  <c r="M116" i="21" s="1"/>
  <c r="I116" i="21"/>
  <c r="K116" i="21"/>
  <c r="O116" i="21"/>
  <c r="Q116" i="21"/>
  <c r="V116" i="21"/>
  <c r="G117" i="21"/>
  <c r="I117" i="21"/>
  <c r="K117" i="21"/>
  <c r="M117" i="21"/>
  <c r="O117" i="21"/>
  <c r="Q117" i="21"/>
  <c r="V117" i="21"/>
  <c r="G119" i="21"/>
  <c r="I119" i="21"/>
  <c r="K119" i="21"/>
  <c r="M119" i="21"/>
  <c r="O119" i="21"/>
  <c r="Q119" i="21"/>
  <c r="V119" i="21"/>
  <c r="G120" i="21"/>
  <c r="M120" i="21" s="1"/>
  <c r="I120" i="21"/>
  <c r="K120" i="21"/>
  <c r="O120" i="21"/>
  <c r="Q120" i="21"/>
  <c r="V120" i="21"/>
  <c r="G122" i="21"/>
  <c r="M122" i="21" s="1"/>
  <c r="I122" i="21"/>
  <c r="K122" i="21"/>
  <c r="O122" i="21"/>
  <c r="Q122" i="21"/>
  <c r="Q108" i="21" s="1"/>
  <c r="V122" i="21"/>
  <c r="G123" i="21"/>
  <c r="I123" i="21"/>
  <c r="K123" i="21"/>
  <c r="M123" i="21"/>
  <c r="O123" i="21"/>
  <c r="Q123" i="21"/>
  <c r="V123" i="21"/>
  <c r="G125" i="21"/>
  <c r="M125" i="21" s="1"/>
  <c r="I125" i="21"/>
  <c r="K125" i="21"/>
  <c r="O125" i="21"/>
  <c r="Q125" i="21"/>
  <c r="V125" i="21"/>
  <c r="G126" i="21"/>
  <c r="M126" i="21" s="1"/>
  <c r="I126" i="21"/>
  <c r="K126" i="21"/>
  <c r="O126" i="21"/>
  <c r="Q126" i="21"/>
  <c r="V126" i="21"/>
  <c r="G128" i="21"/>
  <c r="M128" i="21" s="1"/>
  <c r="I128" i="21"/>
  <c r="K128" i="21"/>
  <c r="O128" i="21"/>
  <c r="Q128" i="21"/>
  <c r="V128" i="21"/>
  <c r="G130" i="21"/>
  <c r="G129" i="21" s="1"/>
  <c r="I130" i="21"/>
  <c r="K130" i="21"/>
  <c r="M130" i="21"/>
  <c r="O130" i="21"/>
  <c r="O129" i="21" s="1"/>
  <c r="Q130" i="21"/>
  <c r="V130" i="21"/>
  <c r="G132" i="21"/>
  <c r="M132" i="21" s="1"/>
  <c r="I132" i="21"/>
  <c r="I129" i="21" s="1"/>
  <c r="K132" i="21"/>
  <c r="O132" i="21"/>
  <c r="Q132" i="21"/>
  <c r="Q129" i="21" s="1"/>
  <c r="V132" i="21"/>
  <c r="G133" i="21"/>
  <c r="M133" i="21" s="1"/>
  <c r="I133" i="21"/>
  <c r="K133" i="21"/>
  <c r="O133" i="21"/>
  <c r="Q133" i="21"/>
  <c r="V133" i="21"/>
  <c r="V129" i="21" s="1"/>
  <c r="G135" i="21"/>
  <c r="I135" i="21"/>
  <c r="K135" i="21"/>
  <c r="M135" i="21"/>
  <c r="O135" i="21"/>
  <c r="Q135" i="21"/>
  <c r="V135" i="21"/>
  <c r="G136" i="21"/>
  <c r="M136" i="21" s="1"/>
  <c r="I136" i="21"/>
  <c r="K136" i="21"/>
  <c r="O136" i="21"/>
  <c r="Q136" i="21"/>
  <c r="V136" i="21"/>
  <c r="G138" i="21"/>
  <c r="M138" i="21" s="1"/>
  <c r="I138" i="21"/>
  <c r="K138" i="21"/>
  <c r="O138" i="21"/>
  <c r="Q138" i="21"/>
  <c r="V138" i="21"/>
  <c r="G139" i="21"/>
  <c r="M139" i="21" s="1"/>
  <c r="I139" i="21"/>
  <c r="K139" i="21"/>
  <c r="O139" i="21"/>
  <c r="Q139" i="21"/>
  <c r="V139" i="21"/>
  <c r="G141" i="21"/>
  <c r="I141" i="21"/>
  <c r="K141" i="21"/>
  <c r="K129" i="21" s="1"/>
  <c r="M141" i="21"/>
  <c r="O141" i="21"/>
  <c r="Q141" i="21"/>
  <c r="V141" i="21"/>
  <c r="G144" i="21"/>
  <c r="I144" i="21"/>
  <c r="K144" i="21"/>
  <c r="M144" i="21"/>
  <c r="O144" i="21"/>
  <c r="Q144" i="21"/>
  <c r="V144" i="21"/>
  <c r="G146" i="21"/>
  <c r="M146" i="21" s="1"/>
  <c r="I146" i="21"/>
  <c r="K146" i="21"/>
  <c r="O146" i="21"/>
  <c r="Q146" i="21"/>
  <c r="V146" i="21"/>
  <c r="G147" i="21"/>
  <c r="M147" i="21" s="1"/>
  <c r="I147" i="21"/>
  <c r="K147" i="21"/>
  <c r="O147" i="21"/>
  <c r="Q147" i="21"/>
  <c r="V147" i="21"/>
  <c r="G149" i="21"/>
  <c r="I149" i="21"/>
  <c r="K149" i="21"/>
  <c r="M149" i="21"/>
  <c r="O149" i="21"/>
  <c r="Q149" i="21"/>
  <c r="V149" i="21"/>
  <c r="G151" i="21"/>
  <c r="M151" i="21" s="1"/>
  <c r="I151" i="21"/>
  <c r="K151" i="21"/>
  <c r="O151" i="21"/>
  <c r="Q151" i="21"/>
  <c r="V151" i="21"/>
  <c r="G152" i="21"/>
  <c r="G153" i="21"/>
  <c r="M153" i="21" s="1"/>
  <c r="M152" i="21" s="1"/>
  <c r="I153" i="21"/>
  <c r="I152" i="21" s="1"/>
  <c r="K153" i="21"/>
  <c r="K152" i="21" s="1"/>
  <c r="O153" i="21"/>
  <c r="Q153" i="21"/>
  <c r="Q152" i="21" s="1"/>
  <c r="V153" i="21"/>
  <c r="V152" i="21" s="1"/>
  <c r="G155" i="21"/>
  <c r="I155" i="21"/>
  <c r="K155" i="21"/>
  <c r="M155" i="21"/>
  <c r="O155" i="21"/>
  <c r="Q155" i="21"/>
  <c r="V155" i="21"/>
  <c r="G158" i="21"/>
  <c r="I158" i="21"/>
  <c r="K158" i="21"/>
  <c r="M158" i="21"/>
  <c r="O158" i="21"/>
  <c r="O152" i="21" s="1"/>
  <c r="Q158" i="21"/>
  <c r="V158" i="21"/>
  <c r="G160" i="21"/>
  <c r="M160" i="21" s="1"/>
  <c r="I160" i="21"/>
  <c r="K160" i="21"/>
  <c r="O160" i="21"/>
  <c r="Q160" i="21"/>
  <c r="V160" i="21"/>
  <c r="G165" i="21"/>
  <c r="M165" i="21" s="1"/>
  <c r="I165" i="21"/>
  <c r="K165" i="21"/>
  <c r="O165" i="21"/>
  <c r="Q165" i="21"/>
  <c r="V165" i="21"/>
  <c r="G166" i="21"/>
  <c r="I166" i="21"/>
  <c r="K166" i="21"/>
  <c r="M166" i="21"/>
  <c r="O166" i="21"/>
  <c r="Q166" i="21"/>
  <c r="V166" i="21"/>
  <c r="G168" i="21"/>
  <c r="G167" i="21" s="1"/>
  <c r="I168" i="21"/>
  <c r="I167" i="21" s="1"/>
  <c r="K168" i="21"/>
  <c r="O168" i="21"/>
  <c r="O167" i="21" s="1"/>
  <c r="Q168" i="21"/>
  <c r="Q167" i="21" s="1"/>
  <c r="V168" i="21"/>
  <c r="V167" i="21" s="1"/>
  <c r="G170" i="21"/>
  <c r="M170" i="21" s="1"/>
  <c r="I170" i="21"/>
  <c r="K170" i="21"/>
  <c r="K167" i="21" s="1"/>
  <c r="O170" i="21"/>
  <c r="Q170" i="21"/>
  <c r="V170" i="21"/>
  <c r="G171" i="21"/>
  <c r="I171" i="21"/>
  <c r="K171" i="21"/>
  <c r="M171" i="21"/>
  <c r="O171" i="21"/>
  <c r="Q171" i="21"/>
  <c r="V171" i="21"/>
  <c r="G172" i="21"/>
  <c r="I172" i="21"/>
  <c r="K172" i="21"/>
  <c r="M172" i="21"/>
  <c r="O172" i="21"/>
  <c r="Q172" i="21"/>
  <c r="V172" i="21"/>
  <c r="G173" i="21"/>
  <c r="M173" i="21" s="1"/>
  <c r="I173" i="21"/>
  <c r="K173" i="21"/>
  <c r="O173" i="21"/>
  <c r="Q173" i="21"/>
  <c r="V173" i="21"/>
  <c r="G174" i="21"/>
  <c r="M174" i="21" s="1"/>
  <c r="I174" i="21"/>
  <c r="K174" i="21"/>
  <c r="O174" i="21"/>
  <c r="Q174" i="21"/>
  <c r="V174" i="21"/>
  <c r="G176" i="21"/>
  <c r="I176" i="21"/>
  <c r="K176" i="21"/>
  <c r="M176" i="21"/>
  <c r="O176" i="21"/>
  <c r="Q176" i="21"/>
  <c r="V176" i="21"/>
  <c r="G177" i="21"/>
  <c r="M177" i="21" s="1"/>
  <c r="I177" i="21"/>
  <c r="K177" i="21"/>
  <c r="O177" i="21"/>
  <c r="Q177" i="21"/>
  <c r="V177" i="21"/>
  <c r="G179" i="21"/>
  <c r="M179" i="21" s="1"/>
  <c r="I179" i="21"/>
  <c r="K179" i="21"/>
  <c r="O179" i="21"/>
  <c r="Q179" i="21"/>
  <c r="V179" i="21"/>
  <c r="G180" i="21"/>
  <c r="M180" i="21" s="1"/>
  <c r="I180" i="21"/>
  <c r="K180" i="21"/>
  <c r="O180" i="21"/>
  <c r="Q180" i="21"/>
  <c r="V180" i="21"/>
  <c r="G181" i="21"/>
  <c r="I181" i="21"/>
  <c r="K181" i="21"/>
  <c r="M181" i="21"/>
  <c r="O181" i="21"/>
  <c r="Q181" i="21"/>
  <c r="V181" i="21"/>
  <c r="G183" i="21"/>
  <c r="I183" i="21"/>
  <c r="K183" i="21"/>
  <c r="M183" i="21"/>
  <c r="O183" i="21"/>
  <c r="Q183" i="21"/>
  <c r="V183" i="21"/>
  <c r="G185" i="21"/>
  <c r="M185" i="21" s="1"/>
  <c r="I185" i="21"/>
  <c r="I184" i="21" s="1"/>
  <c r="K185" i="21"/>
  <c r="K184" i="21" s="1"/>
  <c r="O185" i="21"/>
  <c r="Q185" i="21"/>
  <c r="Q184" i="21" s="1"/>
  <c r="V185" i="21"/>
  <c r="V184" i="21" s="1"/>
  <c r="G187" i="21"/>
  <c r="I187" i="21"/>
  <c r="K187" i="21"/>
  <c r="M187" i="21"/>
  <c r="O187" i="21"/>
  <c r="Q187" i="21"/>
  <c r="V187" i="21"/>
  <c r="G190" i="21"/>
  <c r="G184" i="21" s="1"/>
  <c r="I190" i="21"/>
  <c r="K190" i="21"/>
  <c r="O190" i="21"/>
  <c r="Q190" i="21"/>
  <c r="V190" i="21"/>
  <c r="G191" i="21"/>
  <c r="M191" i="21" s="1"/>
  <c r="I191" i="21"/>
  <c r="K191" i="21"/>
  <c r="O191" i="21"/>
  <c r="Q191" i="21"/>
  <c r="V191" i="21"/>
  <c r="G193" i="21"/>
  <c r="M193" i="21" s="1"/>
  <c r="I193" i="21"/>
  <c r="K193" i="21"/>
  <c r="O193" i="21"/>
  <c r="Q193" i="21"/>
  <c r="V193" i="21"/>
  <c r="G196" i="21"/>
  <c r="I196" i="21"/>
  <c r="K196" i="21"/>
  <c r="M196" i="21"/>
  <c r="O196" i="21"/>
  <c r="Q196" i="21"/>
  <c r="V196" i="21"/>
  <c r="G199" i="21"/>
  <c r="I199" i="21"/>
  <c r="K199" i="21"/>
  <c r="M199" i="21"/>
  <c r="O199" i="21"/>
  <c r="Q199" i="21"/>
  <c r="V199" i="21"/>
  <c r="G202" i="21"/>
  <c r="M202" i="21" s="1"/>
  <c r="I202" i="21"/>
  <c r="K202" i="21"/>
  <c r="O202" i="21"/>
  <c r="O184" i="21" s="1"/>
  <c r="Q202" i="21"/>
  <c r="V202" i="21"/>
  <c r="Q204" i="21"/>
  <c r="G205" i="21"/>
  <c r="I205" i="21"/>
  <c r="K205" i="21"/>
  <c r="K204" i="21" s="1"/>
  <c r="M205" i="21"/>
  <c r="O205" i="21"/>
  <c r="O204" i="21" s="1"/>
  <c r="Q205" i="21"/>
  <c r="V205" i="21"/>
  <c r="V204" i="21" s="1"/>
  <c r="G224" i="21"/>
  <c r="M224" i="21" s="1"/>
  <c r="I224" i="21"/>
  <c r="K224" i="21"/>
  <c r="O224" i="21"/>
  <c r="Q224" i="21"/>
  <c r="V224" i="21"/>
  <c r="G225" i="21"/>
  <c r="M225" i="21" s="1"/>
  <c r="I225" i="21"/>
  <c r="I204" i="21" s="1"/>
  <c r="K225" i="21"/>
  <c r="O225" i="21"/>
  <c r="Q225" i="21"/>
  <c r="V225" i="21"/>
  <c r="G230" i="21"/>
  <c r="I230" i="21"/>
  <c r="K230" i="21"/>
  <c r="K229" i="21" s="1"/>
  <c r="M230" i="21"/>
  <c r="O230" i="21"/>
  <c r="Q230" i="21"/>
  <c r="V230" i="21"/>
  <c r="V229" i="21" s="1"/>
  <c r="G243" i="21"/>
  <c r="G229" i="21" s="1"/>
  <c r="I243" i="21"/>
  <c r="K243" i="21"/>
  <c r="M243" i="21"/>
  <c r="O243" i="21"/>
  <c r="O229" i="21" s="1"/>
  <c r="Q243" i="21"/>
  <c r="V243" i="21"/>
  <c r="G245" i="21"/>
  <c r="M245" i="21" s="1"/>
  <c r="I245" i="21"/>
  <c r="K245" i="21"/>
  <c r="O245" i="21"/>
  <c r="Q245" i="21"/>
  <c r="Q229" i="21" s="1"/>
  <c r="V245" i="21"/>
  <c r="G247" i="21"/>
  <c r="M247" i="21" s="1"/>
  <c r="I247" i="21"/>
  <c r="K247" i="21"/>
  <c r="O247" i="21"/>
  <c r="Q247" i="21"/>
  <c r="V247" i="21"/>
  <c r="G249" i="21"/>
  <c r="I249" i="21"/>
  <c r="K249" i="21"/>
  <c r="M249" i="21"/>
  <c r="O249" i="21"/>
  <c r="Q249" i="21"/>
  <c r="V249" i="21"/>
  <c r="G251" i="21"/>
  <c r="M251" i="21" s="1"/>
  <c r="I251" i="21"/>
  <c r="K251" i="21"/>
  <c r="O251" i="21"/>
  <c r="Q251" i="21"/>
  <c r="V251" i="21"/>
  <c r="G253" i="21"/>
  <c r="AE270" i="21" s="1"/>
  <c r="I253" i="21"/>
  <c r="K253" i="21"/>
  <c r="O253" i="21"/>
  <c r="Q253" i="21"/>
  <c r="V253" i="21"/>
  <c r="G255" i="21"/>
  <c r="M255" i="21" s="1"/>
  <c r="I255" i="21"/>
  <c r="I229" i="21" s="1"/>
  <c r="K255" i="21"/>
  <c r="O255" i="21"/>
  <c r="Q255" i="21"/>
  <c r="V255" i="21"/>
  <c r="G257" i="21"/>
  <c r="I257" i="21"/>
  <c r="K257" i="21"/>
  <c r="M257" i="21"/>
  <c r="O257" i="21"/>
  <c r="Q257" i="21"/>
  <c r="V257" i="21"/>
  <c r="G259" i="21"/>
  <c r="I259" i="21"/>
  <c r="K259" i="21"/>
  <c r="M259" i="21"/>
  <c r="O259" i="21"/>
  <c r="Q259" i="21"/>
  <c r="V259" i="21"/>
  <c r="G261" i="21"/>
  <c r="M261" i="21" s="1"/>
  <c r="I261" i="21"/>
  <c r="K261" i="21"/>
  <c r="O261" i="21"/>
  <c r="Q261" i="21"/>
  <c r="V261" i="21"/>
  <c r="G265" i="21"/>
  <c r="M265" i="21" s="1"/>
  <c r="I265" i="21"/>
  <c r="K265" i="21"/>
  <c r="O265" i="21"/>
  <c r="Q265" i="21"/>
  <c r="V265" i="21"/>
  <c r="G267" i="21"/>
  <c r="I267" i="21"/>
  <c r="K267" i="21"/>
  <c r="M267" i="21"/>
  <c r="O267" i="21"/>
  <c r="Q267" i="21"/>
  <c r="V267" i="21"/>
  <c r="AF270" i="21"/>
  <c r="G402" i="20"/>
  <c r="BA353" i="20"/>
  <c r="BA352" i="20"/>
  <c r="BA344" i="20"/>
  <c r="BA152" i="20"/>
  <c r="BA148" i="20"/>
  <c r="BA122" i="20"/>
  <c r="BA107" i="20"/>
  <c r="BA99" i="20"/>
  <c r="BA66" i="20"/>
  <c r="BA62" i="20"/>
  <c r="G8" i="20"/>
  <c r="G9" i="20"/>
  <c r="I9" i="20"/>
  <c r="I8" i="20" s="1"/>
  <c r="K9" i="20"/>
  <c r="M9" i="20"/>
  <c r="O9" i="20"/>
  <c r="O8" i="20" s="1"/>
  <c r="Q9" i="20"/>
  <c r="Q8" i="20" s="1"/>
  <c r="V9" i="20"/>
  <c r="V8" i="20" s="1"/>
  <c r="G10" i="20"/>
  <c r="I10" i="20"/>
  <c r="K10" i="20"/>
  <c r="K8" i="20" s="1"/>
  <c r="M10" i="20"/>
  <c r="O10" i="20"/>
  <c r="Q10" i="20"/>
  <c r="V10" i="20"/>
  <c r="G12" i="20"/>
  <c r="I12" i="20"/>
  <c r="K12" i="20"/>
  <c r="M12" i="20"/>
  <c r="O12" i="20"/>
  <c r="Q12" i="20"/>
  <c r="V12" i="20"/>
  <c r="G14" i="20"/>
  <c r="M14" i="20" s="1"/>
  <c r="I14" i="20"/>
  <c r="K14" i="20"/>
  <c r="O14" i="20"/>
  <c r="Q14" i="20"/>
  <c r="V14" i="20"/>
  <c r="G16" i="20"/>
  <c r="M16" i="20" s="1"/>
  <c r="I16" i="20"/>
  <c r="K16" i="20"/>
  <c r="O16" i="20"/>
  <c r="Q16" i="20"/>
  <c r="V16" i="20"/>
  <c r="V20" i="20"/>
  <c r="G21" i="20"/>
  <c r="M21" i="20" s="1"/>
  <c r="I21" i="20"/>
  <c r="I20" i="20" s="1"/>
  <c r="K21" i="20"/>
  <c r="K20" i="20" s="1"/>
  <c r="O21" i="20"/>
  <c r="O20" i="20" s="1"/>
  <c r="Q21" i="20"/>
  <c r="Q20" i="20" s="1"/>
  <c r="V21" i="20"/>
  <c r="G23" i="20"/>
  <c r="G20" i="20" s="1"/>
  <c r="I23" i="20"/>
  <c r="K23" i="20"/>
  <c r="O23" i="20"/>
  <c r="Q23" i="20"/>
  <c r="V23" i="20"/>
  <c r="G27" i="20"/>
  <c r="I27" i="20"/>
  <c r="K27" i="20"/>
  <c r="M27" i="20"/>
  <c r="O27" i="20"/>
  <c r="Q27" i="20"/>
  <c r="V27" i="20"/>
  <c r="K48" i="20"/>
  <c r="G49" i="20"/>
  <c r="I49" i="20"/>
  <c r="I48" i="20" s="1"/>
  <c r="K49" i="20"/>
  <c r="M49" i="20"/>
  <c r="O49" i="20"/>
  <c r="Q49" i="20"/>
  <c r="Q48" i="20" s="1"/>
  <c r="V49" i="20"/>
  <c r="V48" i="20" s="1"/>
  <c r="G51" i="20"/>
  <c r="M51" i="20" s="1"/>
  <c r="I51" i="20"/>
  <c r="K51" i="20"/>
  <c r="O51" i="20"/>
  <c r="O48" i="20" s="1"/>
  <c r="Q51" i="20"/>
  <c r="V51" i="20"/>
  <c r="G54" i="20"/>
  <c r="G48" i="20" s="1"/>
  <c r="I54" i="20"/>
  <c r="K54" i="20"/>
  <c r="O54" i="20"/>
  <c r="Q54" i="20"/>
  <c r="V54" i="20"/>
  <c r="G56" i="20"/>
  <c r="M56" i="20" s="1"/>
  <c r="I56" i="20"/>
  <c r="K56" i="20"/>
  <c r="O56" i="20"/>
  <c r="Q56" i="20"/>
  <c r="V56" i="20"/>
  <c r="G58" i="20"/>
  <c r="M58" i="20" s="1"/>
  <c r="I58" i="20"/>
  <c r="K58" i="20"/>
  <c r="O58" i="20"/>
  <c r="Q58" i="20"/>
  <c r="V58" i="20"/>
  <c r="G63" i="20"/>
  <c r="M63" i="20" s="1"/>
  <c r="I63" i="20"/>
  <c r="K63" i="20"/>
  <c r="O63" i="20"/>
  <c r="Q63" i="20"/>
  <c r="V63" i="20"/>
  <c r="G68" i="20"/>
  <c r="I68" i="20"/>
  <c r="K68" i="20"/>
  <c r="M68" i="20"/>
  <c r="O68" i="20"/>
  <c r="Q68" i="20"/>
  <c r="V68" i="20"/>
  <c r="G70" i="20"/>
  <c r="I70" i="20"/>
  <c r="I69" i="20" s="1"/>
  <c r="K70" i="20"/>
  <c r="M70" i="20"/>
  <c r="O70" i="20"/>
  <c r="Q70" i="20"/>
  <c r="Q69" i="20" s="1"/>
  <c r="V70" i="20"/>
  <c r="V69" i="20" s="1"/>
  <c r="G72" i="20"/>
  <c r="M72" i="20" s="1"/>
  <c r="I72" i="20"/>
  <c r="K72" i="20"/>
  <c r="O72" i="20"/>
  <c r="O69" i="20" s="1"/>
  <c r="Q72" i="20"/>
  <c r="V72" i="20"/>
  <c r="G75" i="20"/>
  <c r="G69" i="20" s="1"/>
  <c r="I75" i="20"/>
  <c r="K75" i="20"/>
  <c r="O75" i="20"/>
  <c r="Q75" i="20"/>
  <c r="V75" i="20"/>
  <c r="G77" i="20"/>
  <c r="M77" i="20" s="1"/>
  <c r="I77" i="20"/>
  <c r="K77" i="20"/>
  <c r="O77" i="20"/>
  <c r="Q77" i="20"/>
  <c r="V77" i="20"/>
  <c r="G80" i="20"/>
  <c r="M80" i="20" s="1"/>
  <c r="I80" i="20"/>
  <c r="K80" i="20"/>
  <c r="O80" i="20"/>
  <c r="Q80" i="20"/>
  <c r="V80" i="20"/>
  <c r="G82" i="20"/>
  <c r="M82" i="20" s="1"/>
  <c r="I82" i="20"/>
  <c r="K82" i="20"/>
  <c r="O82" i="20"/>
  <c r="Q82" i="20"/>
  <c r="V82" i="20"/>
  <c r="G85" i="20"/>
  <c r="I85" i="20"/>
  <c r="K85" i="20"/>
  <c r="M85" i="20"/>
  <c r="O85" i="20"/>
  <c r="Q85" i="20"/>
  <c r="V85" i="20"/>
  <c r="G87" i="20"/>
  <c r="M87" i="20" s="1"/>
  <c r="I87" i="20"/>
  <c r="K87" i="20"/>
  <c r="K69" i="20" s="1"/>
  <c r="O87" i="20"/>
  <c r="Q87" i="20"/>
  <c r="V87" i="20"/>
  <c r="G90" i="20"/>
  <c r="I90" i="20"/>
  <c r="K90" i="20"/>
  <c r="M90" i="20"/>
  <c r="O90" i="20"/>
  <c r="Q90" i="20"/>
  <c r="V90" i="20"/>
  <c r="G92" i="20"/>
  <c r="M92" i="20" s="1"/>
  <c r="I92" i="20"/>
  <c r="K92" i="20"/>
  <c r="O92" i="20"/>
  <c r="Q92" i="20"/>
  <c r="V92" i="20"/>
  <c r="G95" i="20"/>
  <c r="M95" i="20" s="1"/>
  <c r="I95" i="20"/>
  <c r="K95" i="20"/>
  <c r="O95" i="20"/>
  <c r="Q95" i="20"/>
  <c r="V95" i="20"/>
  <c r="G97" i="20"/>
  <c r="M97" i="20" s="1"/>
  <c r="I97" i="20"/>
  <c r="K97" i="20"/>
  <c r="O97" i="20"/>
  <c r="Q97" i="20"/>
  <c r="V97" i="20"/>
  <c r="G100" i="20"/>
  <c r="M100" i="20" s="1"/>
  <c r="I100" i="20"/>
  <c r="K100" i="20"/>
  <c r="O100" i="20"/>
  <c r="Q100" i="20"/>
  <c r="V100" i="20"/>
  <c r="G126" i="20"/>
  <c r="M126" i="20" s="1"/>
  <c r="I126" i="20"/>
  <c r="K126" i="20"/>
  <c r="O126" i="20"/>
  <c r="Q126" i="20"/>
  <c r="V126" i="20"/>
  <c r="G128" i="20"/>
  <c r="I128" i="20"/>
  <c r="K128" i="20"/>
  <c r="M128" i="20"/>
  <c r="O128" i="20"/>
  <c r="Q128" i="20"/>
  <c r="V128" i="20"/>
  <c r="G131" i="20"/>
  <c r="M131" i="20" s="1"/>
  <c r="I131" i="20"/>
  <c r="K131" i="20"/>
  <c r="O131" i="20"/>
  <c r="Q131" i="20"/>
  <c r="V131" i="20"/>
  <c r="G134" i="20"/>
  <c r="I134" i="20"/>
  <c r="K134" i="20"/>
  <c r="M134" i="20"/>
  <c r="O134" i="20"/>
  <c r="Q134" i="20"/>
  <c r="V134" i="20"/>
  <c r="G137" i="20"/>
  <c r="I137" i="20"/>
  <c r="K137" i="20"/>
  <c r="M137" i="20"/>
  <c r="O137" i="20"/>
  <c r="Q137" i="20"/>
  <c r="V137" i="20"/>
  <c r="G140" i="20"/>
  <c r="M140" i="20" s="1"/>
  <c r="I140" i="20"/>
  <c r="K140" i="20"/>
  <c r="O140" i="20"/>
  <c r="Q140" i="20"/>
  <c r="V140" i="20"/>
  <c r="G143" i="20"/>
  <c r="M143" i="20" s="1"/>
  <c r="I143" i="20"/>
  <c r="K143" i="20"/>
  <c r="O143" i="20"/>
  <c r="Q143" i="20"/>
  <c r="V143" i="20"/>
  <c r="G145" i="20"/>
  <c r="M145" i="20" s="1"/>
  <c r="I145" i="20"/>
  <c r="K145" i="20"/>
  <c r="O145" i="20"/>
  <c r="Q145" i="20"/>
  <c r="V145" i="20"/>
  <c r="G146" i="20"/>
  <c r="M146" i="20" s="1"/>
  <c r="I146" i="20"/>
  <c r="K146" i="20"/>
  <c r="O146" i="20"/>
  <c r="Q146" i="20"/>
  <c r="V146" i="20"/>
  <c r="G155" i="20"/>
  <c r="G154" i="20" s="1"/>
  <c r="I155" i="20"/>
  <c r="K155" i="20"/>
  <c r="K154" i="20" s="1"/>
  <c r="O155" i="20"/>
  <c r="O154" i="20" s="1"/>
  <c r="Q155" i="20"/>
  <c r="Q154" i="20" s="1"/>
  <c r="V155" i="20"/>
  <c r="V154" i="20" s="1"/>
  <c r="G157" i="20"/>
  <c r="I157" i="20"/>
  <c r="K157" i="20"/>
  <c r="M157" i="20"/>
  <c r="O157" i="20"/>
  <c r="Q157" i="20"/>
  <c r="V157" i="20"/>
  <c r="G160" i="20"/>
  <c r="I160" i="20"/>
  <c r="K160" i="20"/>
  <c r="M160" i="20"/>
  <c r="O160" i="20"/>
  <c r="Q160" i="20"/>
  <c r="V160" i="20"/>
  <c r="G162" i="20"/>
  <c r="M162" i="20" s="1"/>
  <c r="I162" i="20"/>
  <c r="K162" i="20"/>
  <c r="O162" i="20"/>
  <c r="Q162" i="20"/>
  <c r="V162" i="20"/>
  <c r="G165" i="20"/>
  <c r="M165" i="20" s="1"/>
  <c r="I165" i="20"/>
  <c r="K165" i="20"/>
  <c r="O165" i="20"/>
  <c r="Q165" i="20"/>
  <c r="V165" i="20"/>
  <c r="G170" i="20"/>
  <c r="M170" i="20" s="1"/>
  <c r="I170" i="20"/>
  <c r="K170" i="20"/>
  <c r="O170" i="20"/>
  <c r="Q170" i="20"/>
  <c r="V170" i="20"/>
  <c r="G172" i="20"/>
  <c r="M172" i="20" s="1"/>
  <c r="I172" i="20"/>
  <c r="K172" i="20"/>
  <c r="O172" i="20"/>
  <c r="Q172" i="20"/>
  <c r="V172" i="20"/>
  <c r="G173" i="20"/>
  <c r="I173" i="20"/>
  <c r="I154" i="20" s="1"/>
  <c r="K173" i="20"/>
  <c r="M173" i="20"/>
  <c r="O173" i="20"/>
  <c r="Q173" i="20"/>
  <c r="V173" i="20"/>
  <c r="G175" i="20"/>
  <c r="M175" i="20" s="1"/>
  <c r="I175" i="20"/>
  <c r="K175" i="20"/>
  <c r="O175" i="20"/>
  <c r="Q175" i="20"/>
  <c r="V175" i="20"/>
  <c r="G176" i="20"/>
  <c r="I176" i="20"/>
  <c r="K176" i="20"/>
  <c r="M176" i="20"/>
  <c r="O176" i="20"/>
  <c r="Q176" i="20"/>
  <c r="V176" i="20"/>
  <c r="G178" i="20"/>
  <c r="M178" i="20" s="1"/>
  <c r="I178" i="20"/>
  <c r="I177" i="20" s="1"/>
  <c r="K178" i="20"/>
  <c r="O178" i="20"/>
  <c r="Q178" i="20"/>
  <c r="Q177" i="20" s="1"/>
  <c r="V178" i="20"/>
  <c r="G180" i="20"/>
  <c r="M180" i="20" s="1"/>
  <c r="I180" i="20"/>
  <c r="K180" i="20"/>
  <c r="O180" i="20"/>
  <c r="Q180" i="20"/>
  <c r="V180" i="20"/>
  <c r="V177" i="20" s="1"/>
  <c r="G185" i="20"/>
  <c r="M185" i="20" s="1"/>
  <c r="I185" i="20"/>
  <c r="K185" i="20"/>
  <c r="K177" i="20" s="1"/>
  <c r="O185" i="20"/>
  <c r="Q185" i="20"/>
  <c r="V185" i="20"/>
  <c r="G186" i="20"/>
  <c r="M186" i="20" s="1"/>
  <c r="I186" i="20"/>
  <c r="K186" i="20"/>
  <c r="O186" i="20"/>
  <c r="Q186" i="20"/>
  <c r="V186" i="20"/>
  <c r="G188" i="20"/>
  <c r="I188" i="20"/>
  <c r="K188" i="20"/>
  <c r="M188" i="20"/>
  <c r="O188" i="20"/>
  <c r="Q188" i="20"/>
  <c r="V188" i="20"/>
  <c r="G191" i="20"/>
  <c r="M191" i="20" s="1"/>
  <c r="I191" i="20"/>
  <c r="K191" i="20"/>
  <c r="O191" i="20"/>
  <c r="Q191" i="20"/>
  <c r="V191" i="20"/>
  <c r="G192" i="20"/>
  <c r="I192" i="20"/>
  <c r="K192" i="20"/>
  <c r="M192" i="20"/>
  <c r="O192" i="20"/>
  <c r="Q192" i="20"/>
  <c r="V192" i="20"/>
  <c r="G195" i="20"/>
  <c r="I195" i="20"/>
  <c r="K195" i="20"/>
  <c r="M195" i="20"/>
  <c r="O195" i="20"/>
  <c r="O177" i="20" s="1"/>
  <c r="Q195" i="20"/>
  <c r="V195" i="20"/>
  <c r="G197" i="20"/>
  <c r="M197" i="20" s="1"/>
  <c r="I197" i="20"/>
  <c r="K197" i="20"/>
  <c r="O197" i="20"/>
  <c r="Q197" i="20"/>
  <c r="V197" i="20"/>
  <c r="G199" i="20"/>
  <c r="M199" i="20" s="1"/>
  <c r="I199" i="20"/>
  <c r="I198" i="20" s="1"/>
  <c r="K199" i="20"/>
  <c r="K198" i="20" s="1"/>
  <c r="O199" i="20"/>
  <c r="Q199" i="20"/>
  <c r="Q198" i="20" s="1"/>
  <c r="V199" i="20"/>
  <c r="G201" i="20"/>
  <c r="G198" i="20" s="1"/>
  <c r="I201" i="20"/>
  <c r="K201" i="20"/>
  <c r="O201" i="20"/>
  <c r="Q201" i="20"/>
  <c r="V201" i="20"/>
  <c r="G202" i="20"/>
  <c r="I202" i="20"/>
  <c r="K202" i="20"/>
  <c r="M202" i="20"/>
  <c r="O202" i="20"/>
  <c r="O198" i="20" s="1"/>
  <c r="Q202" i="20"/>
  <c r="V202" i="20"/>
  <c r="G203" i="20"/>
  <c r="M203" i="20" s="1"/>
  <c r="I203" i="20"/>
  <c r="K203" i="20"/>
  <c r="O203" i="20"/>
  <c r="Q203" i="20"/>
  <c r="V203" i="20"/>
  <c r="G208" i="20"/>
  <c r="I208" i="20"/>
  <c r="K208" i="20"/>
  <c r="M208" i="20"/>
  <c r="O208" i="20"/>
  <c r="Q208" i="20"/>
  <c r="V208" i="20"/>
  <c r="G210" i="20"/>
  <c r="I210" i="20"/>
  <c r="K210" i="20"/>
  <c r="M210" i="20"/>
  <c r="O210" i="20"/>
  <c r="Q210" i="20"/>
  <c r="V210" i="20"/>
  <c r="G211" i="20"/>
  <c r="M211" i="20" s="1"/>
  <c r="I211" i="20"/>
  <c r="K211" i="20"/>
  <c r="O211" i="20"/>
  <c r="Q211" i="20"/>
  <c r="V211" i="20"/>
  <c r="G213" i="20"/>
  <c r="M213" i="20" s="1"/>
  <c r="I213" i="20"/>
  <c r="K213" i="20"/>
  <c r="O213" i="20"/>
  <c r="Q213" i="20"/>
  <c r="V213" i="20"/>
  <c r="V198" i="20" s="1"/>
  <c r="G214" i="20"/>
  <c r="M214" i="20" s="1"/>
  <c r="I214" i="20"/>
  <c r="K214" i="20"/>
  <c r="O214" i="20"/>
  <c r="Q214" i="20"/>
  <c r="V214" i="20"/>
  <c r="G216" i="20"/>
  <c r="M216" i="20" s="1"/>
  <c r="I216" i="20"/>
  <c r="K216" i="20"/>
  <c r="O216" i="20"/>
  <c r="Q216" i="20"/>
  <c r="V216" i="20"/>
  <c r="G219" i="20"/>
  <c r="I219" i="20"/>
  <c r="K219" i="20"/>
  <c r="M219" i="20"/>
  <c r="O219" i="20"/>
  <c r="Q219" i="20"/>
  <c r="V219" i="20"/>
  <c r="G221" i="20"/>
  <c r="M221" i="20" s="1"/>
  <c r="I221" i="20"/>
  <c r="K221" i="20"/>
  <c r="O221" i="20"/>
  <c r="Q221" i="20"/>
  <c r="V221" i="20"/>
  <c r="G222" i="20"/>
  <c r="I222" i="20"/>
  <c r="K222" i="20"/>
  <c r="M222" i="20"/>
  <c r="O222" i="20"/>
  <c r="Q222" i="20"/>
  <c r="V222" i="20"/>
  <c r="G224" i="20"/>
  <c r="I224" i="20"/>
  <c r="K224" i="20"/>
  <c r="M224" i="20"/>
  <c r="O224" i="20"/>
  <c r="Q224" i="20"/>
  <c r="V224" i="20"/>
  <c r="Q227" i="20"/>
  <c r="G228" i="20"/>
  <c r="G227" i="20" s="1"/>
  <c r="I228" i="20"/>
  <c r="I227" i="20" s="1"/>
  <c r="K228" i="20"/>
  <c r="K227" i="20" s="1"/>
  <c r="O228" i="20"/>
  <c r="O227" i="20" s="1"/>
  <c r="Q228" i="20"/>
  <c r="V228" i="20"/>
  <c r="V227" i="20" s="1"/>
  <c r="G232" i="20"/>
  <c r="M232" i="20" s="1"/>
  <c r="I232" i="20"/>
  <c r="K232" i="20"/>
  <c r="O232" i="20"/>
  <c r="Q232" i="20"/>
  <c r="V232" i="20"/>
  <c r="G236" i="20"/>
  <c r="M236" i="20" s="1"/>
  <c r="I236" i="20"/>
  <c r="K236" i="20"/>
  <c r="O236" i="20"/>
  <c r="Q236" i="20"/>
  <c r="V236" i="20"/>
  <c r="G237" i="20"/>
  <c r="I237" i="20"/>
  <c r="K237" i="20"/>
  <c r="M237" i="20"/>
  <c r="O237" i="20"/>
  <c r="Q237" i="20"/>
  <c r="V237" i="20"/>
  <c r="G241" i="20"/>
  <c r="I241" i="20"/>
  <c r="I240" i="20" s="1"/>
  <c r="K241" i="20"/>
  <c r="M241" i="20"/>
  <c r="O241" i="20"/>
  <c r="Q241" i="20"/>
  <c r="Q240" i="20" s="1"/>
  <c r="V241" i="20"/>
  <c r="V240" i="20" s="1"/>
  <c r="G244" i="20"/>
  <c r="I244" i="20"/>
  <c r="K244" i="20"/>
  <c r="M244" i="20"/>
  <c r="O244" i="20"/>
  <c r="O240" i="20" s="1"/>
  <c r="Q244" i="20"/>
  <c r="V244" i="20"/>
  <c r="G245" i="20"/>
  <c r="G240" i="20" s="1"/>
  <c r="I245" i="20"/>
  <c r="K245" i="20"/>
  <c r="O245" i="20"/>
  <c r="Q245" i="20"/>
  <c r="V245" i="20"/>
  <c r="G246" i="20"/>
  <c r="M246" i="20" s="1"/>
  <c r="I246" i="20"/>
  <c r="K246" i="20"/>
  <c r="O246" i="20"/>
  <c r="Q246" i="20"/>
  <c r="V246" i="20"/>
  <c r="G247" i="20"/>
  <c r="M247" i="20" s="1"/>
  <c r="I247" i="20"/>
  <c r="K247" i="20"/>
  <c r="O247" i="20"/>
  <c r="Q247" i="20"/>
  <c r="V247" i="20"/>
  <c r="G248" i="20"/>
  <c r="M248" i="20" s="1"/>
  <c r="I248" i="20"/>
  <c r="K248" i="20"/>
  <c r="O248" i="20"/>
  <c r="Q248" i="20"/>
  <c r="V248" i="20"/>
  <c r="G249" i="20"/>
  <c r="I249" i="20"/>
  <c r="K249" i="20"/>
  <c r="M249" i="20"/>
  <c r="O249" i="20"/>
  <c r="Q249" i="20"/>
  <c r="V249" i="20"/>
  <c r="G250" i="20"/>
  <c r="M250" i="20" s="1"/>
  <c r="I250" i="20"/>
  <c r="K250" i="20"/>
  <c r="K240" i="20" s="1"/>
  <c r="O250" i="20"/>
  <c r="Q250" i="20"/>
  <c r="V250" i="20"/>
  <c r="G253" i="20"/>
  <c r="I253" i="20"/>
  <c r="K253" i="20"/>
  <c r="M253" i="20"/>
  <c r="O253" i="20"/>
  <c r="Q253" i="20"/>
  <c r="V253" i="20"/>
  <c r="G256" i="20"/>
  <c r="I256" i="20"/>
  <c r="K256" i="20"/>
  <c r="M256" i="20"/>
  <c r="O256" i="20"/>
  <c r="Q256" i="20"/>
  <c r="V256" i="20"/>
  <c r="G257" i="20"/>
  <c r="M257" i="20" s="1"/>
  <c r="I257" i="20"/>
  <c r="K257" i="20"/>
  <c r="O257" i="20"/>
  <c r="Q257" i="20"/>
  <c r="V257" i="20"/>
  <c r="G258" i="20"/>
  <c r="M258" i="20" s="1"/>
  <c r="I258" i="20"/>
  <c r="K258" i="20"/>
  <c r="O258" i="20"/>
  <c r="Q258" i="20"/>
  <c r="V258" i="20"/>
  <c r="G259" i="20"/>
  <c r="M259" i="20" s="1"/>
  <c r="I259" i="20"/>
  <c r="K259" i="20"/>
  <c r="O259" i="20"/>
  <c r="Q259" i="20"/>
  <c r="V259" i="20"/>
  <c r="G263" i="20"/>
  <c r="M263" i="20" s="1"/>
  <c r="I263" i="20"/>
  <c r="K263" i="20"/>
  <c r="O263" i="20"/>
  <c r="Q263" i="20"/>
  <c r="V263" i="20"/>
  <c r="G267" i="20"/>
  <c r="I267" i="20"/>
  <c r="K267" i="20"/>
  <c r="M267" i="20"/>
  <c r="O267" i="20"/>
  <c r="Q267" i="20"/>
  <c r="V267" i="20"/>
  <c r="G271" i="20"/>
  <c r="M271" i="20" s="1"/>
  <c r="I271" i="20"/>
  <c r="K271" i="20"/>
  <c r="O271" i="20"/>
  <c r="Q271" i="20"/>
  <c r="V271" i="20"/>
  <c r="G273" i="20"/>
  <c r="I273" i="20"/>
  <c r="K273" i="20"/>
  <c r="M273" i="20"/>
  <c r="O273" i="20"/>
  <c r="Q273" i="20"/>
  <c r="V273" i="20"/>
  <c r="G277" i="20"/>
  <c r="I277" i="20"/>
  <c r="K277" i="20"/>
  <c r="M277" i="20"/>
  <c r="O277" i="20"/>
  <c r="Q277" i="20"/>
  <c r="V277" i="20"/>
  <c r="G279" i="20"/>
  <c r="M279" i="20" s="1"/>
  <c r="I279" i="20"/>
  <c r="K279" i="20"/>
  <c r="O279" i="20"/>
  <c r="Q279" i="20"/>
  <c r="V279" i="20"/>
  <c r="G280" i="20"/>
  <c r="M280" i="20" s="1"/>
  <c r="I280" i="20"/>
  <c r="K280" i="20"/>
  <c r="O280" i="20"/>
  <c r="Q280" i="20"/>
  <c r="V280" i="20"/>
  <c r="G281" i="20"/>
  <c r="M281" i="20" s="1"/>
  <c r="I281" i="20"/>
  <c r="K281" i="20"/>
  <c r="O281" i="20"/>
  <c r="Q281" i="20"/>
  <c r="V281" i="20"/>
  <c r="G284" i="20"/>
  <c r="G285" i="20"/>
  <c r="I285" i="20"/>
  <c r="I284" i="20" s="1"/>
  <c r="K285" i="20"/>
  <c r="M285" i="20"/>
  <c r="O285" i="20"/>
  <c r="O284" i="20" s="1"/>
  <c r="Q285" i="20"/>
  <c r="Q284" i="20" s="1"/>
  <c r="V285" i="20"/>
  <c r="G287" i="20"/>
  <c r="M287" i="20" s="1"/>
  <c r="I287" i="20"/>
  <c r="K287" i="20"/>
  <c r="K284" i="20" s="1"/>
  <c r="O287" i="20"/>
  <c r="Q287" i="20"/>
  <c r="V287" i="20"/>
  <c r="G291" i="20"/>
  <c r="I291" i="20"/>
  <c r="K291" i="20"/>
  <c r="M291" i="20"/>
  <c r="O291" i="20"/>
  <c r="Q291" i="20"/>
  <c r="V291" i="20"/>
  <c r="V284" i="20" s="1"/>
  <c r="G293" i="20"/>
  <c r="I293" i="20"/>
  <c r="K293" i="20"/>
  <c r="M293" i="20"/>
  <c r="O293" i="20"/>
  <c r="Q293" i="20"/>
  <c r="V293" i="20"/>
  <c r="G297" i="20"/>
  <c r="M297" i="20" s="1"/>
  <c r="I297" i="20"/>
  <c r="K297" i="20"/>
  <c r="O297" i="20"/>
  <c r="Q297" i="20"/>
  <c r="V297" i="20"/>
  <c r="G301" i="20"/>
  <c r="M301" i="20" s="1"/>
  <c r="I301" i="20"/>
  <c r="K301" i="20"/>
  <c r="O301" i="20"/>
  <c r="Q301" i="20"/>
  <c r="V301" i="20"/>
  <c r="G305" i="20"/>
  <c r="M305" i="20" s="1"/>
  <c r="I305" i="20"/>
  <c r="K305" i="20"/>
  <c r="O305" i="20"/>
  <c r="Q305" i="20"/>
  <c r="V305" i="20"/>
  <c r="G306" i="20"/>
  <c r="M306" i="20" s="1"/>
  <c r="I306" i="20"/>
  <c r="K306" i="20"/>
  <c r="O306" i="20"/>
  <c r="Q306" i="20"/>
  <c r="V306" i="20"/>
  <c r="G308" i="20"/>
  <c r="I308" i="20"/>
  <c r="K308" i="20"/>
  <c r="M308" i="20"/>
  <c r="O308" i="20"/>
  <c r="Q308" i="20"/>
  <c r="V308" i="20"/>
  <c r="G309" i="20"/>
  <c r="M309" i="20" s="1"/>
  <c r="I309" i="20"/>
  <c r="K309" i="20"/>
  <c r="O309" i="20"/>
  <c r="Q309" i="20"/>
  <c r="V309" i="20"/>
  <c r="G311" i="20"/>
  <c r="I311" i="20"/>
  <c r="K311" i="20"/>
  <c r="M311" i="20"/>
  <c r="O311" i="20"/>
  <c r="Q311" i="20"/>
  <c r="V311" i="20"/>
  <c r="G312" i="20"/>
  <c r="I312" i="20"/>
  <c r="K312" i="20"/>
  <c r="M312" i="20"/>
  <c r="O312" i="20"/>
  <c r="Q312" i="20"/>
  <c r="V312" i="20"/>
  <c r="G313" i="20"/>
  <c r="M313" i="20" s="1"/>
  <c r="I313" i="20"/>
  <c r="K313" i="20"/>
  <c r="O313" i="20"/>
  <c r="Q313" i="20"/>
  <c r="V313" i="20"/>
  <c r="G314" i="20"/>
  <c r="M314" i="20" s="1"/>
  <c r="I314" i="20"/>
  <c r="K314" i="20"/>
  <c r="O314" i="20"/>
  <c r="Q314" i="20"/>
  <c r="V314" i="20"/>
  <c r="G316" i="20"/>
  <c r="M316" i="20" s="1"/>
  <c r="I316" i="20"/>
  <c r="K316" i="20"/>
  <c r="O316" i="20"/>
  <c r="Q316" i="20"/>
  <c r="V316" i="20"/>
  <c r="G317" i="20"/>
  <c r="M317" i="20" s="1"/>
  <c r="I317" i="20"/>
  <c r="K317" i="20"/>
  <c r="O317" i="20"/>
  <c r="Q317" i="20"/>
  <c r="V317" i="20"/>
  <c r="G318" i="20"/>
  <c r="I318" i="20"/>
  <c r="K318" i="20"/>
  <c r="M318" i="20"/>
  <c r="O318" i="20"/>
  <c r="Q318" i="20"/>
  <c r="V318" i="20"/>
  <c r="G319" i="20"/>
  <c r="M319" i="20" s="1"/>
  <c r="I319" i="20"/>
  <c r="K319" i="20"/>
  <c r="O319" i="20"/>
  <c r="Q319" i="20"/>
  <c r="V319" i="20"/>
  <c r="G320" i="20"/>
  <c r="I320" i="20"/>
  <c r="K320" i="20"/>
  <c r="M320" i="20"/>
  <c r="O320" i="20"/>
  <c r="Q320" i="20"/>
  <c r="V320" i="20"/>
  <c r="G322" i="20"/>
  <c r="I322" i="20"/>
  <c r="K322" i="20"/>
  <c r="M322" i="20"/>
  <c r="O322" i="20"/>
  <c r="Q322" i="20"/>
  <c r="V322" i="20"/>
  <c r="G323" i="20"/>
  <c r="M323" i="20" s="1"/>
  <c r="I323" i="20"/>
  <c r="K323" i="20"/>
  <c r="O323" i="20"/>
  <c r="Q323" i="20"/>
  <c r="V323" i="20"/>
  <c r="G325" i="20"/>
  <c r="M325" i="20" s="1"/>
  <c r="I325" i="20"/>
  <c r="K325" i="20"/>
  <c r="O325" i="20"/>
  <c r="Q325" i="20"/>
  <c r="V325" i="20"/>
  <c r="G326" i="20"/>
  <c r="M326" i="20" s="1"/>
  <c r="I326" i="20"/>
  <c r="K326" i="20"/>
  <c r="O326" i="20"/>
  <c r="Q326" i="20"/>
  <c r="V326" i="20"/>
  <c r="G328" i="20"/>
  <c r="M328" i="20" s="1"/>
  <c r="I328" i="20"/>
  <c r="K328" i="20"/>
  <c r="O328" i="20"/>
  <c r="Q328" i="20"/>
  <c r="V328" i="20"/>
  <c r="G331" i="20"/>
  <c r="I331" i="20"/>
  <c r="K331" i="20"/>
  <c r="M331" i="20"/>
  <c r="O331" i="20"/>
  <c r="Q331" i="20"/>
  <c r="V331" i="20"/>
  <c r="G333" i="20"/>
  <c r="M333" i="20" s="1"/>
  <c r="I333" i="20"/>
  <c r="K333" i="20"/>
  <c r="O333" i="20"/>
  <c r="Q333" i="20"/>
  <c r="V333" i="20"/>
  <c r="G335" i="20"/>
  <c r="I335" i="20"/>
  <c r="K335" i="20"/>
  <c r="M335" i="20"/>
  <c r="O335" i="20"/>
  <c r="Q335" i="20"/>
  <c r="V335" i="20"/>
  <c r="G336" i="20"/>
  <c r="I336" i="20"/>
  <c r="K336" i="20"/>
  <c r="M336" i="20"/>
  <c r="O336" i="20"/>
  <c r="Q336" i="20"/>
  <c r="V336" i="20"/>
  <c r="G339" i="20"/>
  <c r="M339" i="20" s="1"/>
  <c r="I339" i="20"/>
  <c r="K339" i="20"/>
  <c r="O339" i="20"/>
  <c r="Q339" i="20"/>
  <c r="V339" i="20"/>
  <c r="G341" i="20"/>
  <c r="M341" i="20" s="1"/>
  <c r="I341" i="20"/>
  <c r="K341" i="20"/>
  <c r="O341" i="20"/>
  <c r="Q341" i="20"/>
  <c r="V341" i="20"/>
  <c r="G345" i="20"/>
  <c r="M345" i="20" s="1"/>
  <c r="I345" i="20"/>
  <c r="K345" i="20"/>
  <c r="O345" i="20"/>
  <c r="Q345" i="20"/>
  <c r="V345" i="20"/>
  <c r="G347" i="20"/>
  <c r="M347" i="20" s="1"/>
  <c r="I347" i="20"/>
  <c r="K347" i="20"/>
  <c r="O347" i="20"/>
  <c r="Q347" i="20"/>
  <c r="V347" i="20"/>
  <c r="G349" i="20"/>
  <c r="G348" i="20" s="1"/>
  <c r="I349" i="20"/>
  <c r="K349" i="20"/>
  <c r="K348" i="20" s="1"/>
  <c r="O349" i="20"/>
  <c r="O348" i="20" s="1"/>
  <c r="Q349" i="20"/>
  <c r="Q348" i="20" s="1"/>
  <c r="V349" i="20"/>
  <c r="V348" i="20" s="1"/>
  <c r="G362" i="20"/>
  <c r="I362" i="20"/>
  <c r="K362" i="20"/>
  <c r="M362" i="20"/>
  <c r="O362" i="20"/>
  <c r="Q362" i="20"/>
  <c r="V362" i="20"/>
  <c r="G364" i="20"/>
  <c r="I364" i="20"/>
  <c r="K364" i="20"/>
  <c r="M364" i="20"/>
  <c r="O364" i="20"/>
  <c r="Q364" i="20"/>
  <c r="V364" i="20"/>
  <c r="G366" i="20"/>
  <c r="M366" i="20" s="1"/>
  <c r="I366" i="20"/>
  <c r="K366" i="20"/>
  <c r="O366" i="20"/>
  <c r="Q366" i="20"/>
  <c r="V366" i="20"/>
  <c r="G368" i="20"/>
  <c r="M368" i="20" s="1"/>
  <c r="I368" i="20"/>
  <c r="K368" i="20"/>
  <c r="O368" i="20"/>
  <c r="Q368" i="20"/>
  <c r="V368" i="20"/>
  <c r="G370" i="20"/>
  <c r="M370" i="20" s="1"/>
  <c r="I370" i="20"/>
  <c r="K370" i="20"/>
  <c r="O370" i="20"/>
  <c r="Q370" i="20"/>
  <c r="V370" i="20"/>
  <c r="G372" i="20"/>
  <c r="M372" i="20" s="1"/>
  <c r="I372" i="20"/>
  <c r="K372" i="20"/>
  <c r="O372" i="20"/>
  <c r="Q372" i="20"/>
  <c r="V372" i="20"/>
  <c r="G374" i="20"/>
  <c r="I374" i="20"/>
  <c r="I348" i="20" s="1"/>
  <c r="K374" i="20"/>
  <c r="M374" i="20"/>
  <c r="O374" i="20"/>
  <c r="Q374" i="20"/>
  <c r="V374" i="20"/>
  <c r="G376" i="20"/>
  <c r="M376" i="20" s="1"/>
  <c r="I376" i="20"/>
  <c r="K376" i="20"/>
  <c r="O376" i="20"/>
  <c r="Q376" i="20"/>
  <c r="V376" i="20"/>
  <c r="G378" i="20"/>
  <c r="I378" i="20"/>
  <c r="K378" i="20"/>
  <c r="M378" i="20"/>
  <c r="O378" i="20"/>
  <c r="Q378" i="20"/>
  <c r="V378" i="20"/>
  <c r="G380" i="20"/>
  <c r="I380" i="20"/>
  <c r="K380" i="20"/>
  <c r="M380" i="20"/>
  <c r="O380" i="20"/>
  <c r="Q380" i="20"/>
  <c r="V380" i="20"/>
  <c r="G384" i="20"/>
  <c r="M384" i="20" s="1"/>
  <c r="I384" i="20"/>
  <c r="K384" i="20"/>
  <c r="O384" i="20"/>
  <c r="Q384" i="20"/>
  <c r="V384" i="20"/>
  <c r="G386" i="20"/>
  <c r="M386" i="20" s="1"/>
  <c r="I386" i="20"/>
  <c r="K386" i="20"/>
  <c r="O386" i="20"/>
  <c r="Q386" i="20"/>
  <c r="V386" i="20"/>
  <c r="G389" i="20"/>
  <c r="M389" i="20" s="1"/>
  <c r="I389" i="20"/>
  <c r="K389" i="20"/>
  <c r="O389" i="20"/>
  <c r="Q389" i="20"/>
  <c r="V389" i="20"/>
  <c r="G392" i="20"/>
  <c r="M392" i="20" s="1"/>
  <c r="I392" i="20"/>
  <c r="K392" i="20"/>
  <c r="O392" i="20"/>
  <c r="Q392" i="20"/>
  <c r="V392" i="20"/>
  <c r="G394" i="20"/>
  <c r="I394" i="20"/>
  <c r="K394" i="20"/>
  <c r="M394" i="20"/>
  <c r="O394" i="20"/>
  <c r="Q394" i="20"/>
  <c r="V394" i="20"/>
  <c r="G398" i="20"/>
  <c r="M398" i="20" s="1"/>
  <c r="I398" i="20"/>
  <c r="K398" i="20"/>
  <c r="O398" i="20"/>
  <c r="Q398" i="20"/>
  <c r="V398" i="20"/>
  <c r="G400" i="20"/>
  <c r="I400" i="20"/>
  <c r="K400" i="20"/>
  <c r="M400" i="20"/>
  <c r="O400" i="20"/>
  <c r="Q400" i="20"/>
  <c r="V400" i="20"/>
  <c r="AF402" i="20"/>
  <c r="G49" i="19"/>
  <c r="G8" i="19"/>
  <c r="K8" i="19"/>
  <c r="O8" i="19"/>
  <c r="G9" i="19"/>
  <c r="I9" i="19"/>
  <c r="I8" i="19" s="1"/>
  <c r="K9" i="19"/>
  <c r="M9" i="19"/>
  <c r="M8" i="19" s="1"/>
  <c r="O9" i="19"/>
  <c r="Q9" i="19"/>
  <c r="Q8" i="19" s="1"/>
  <c r="V9" i="19"/>
  <c r="V8" i="19" s="1"/>
  <c r="G12" i="19"/>
  <c r="M12" i="19" s="1"/>
  <c r="M11" i="19" s="1"/>
  <c r="I12" i="19"/>
  <c r="I11" i="19" s="1"/>
  <c r="K12" i="19"/>
  <c r="O12" i="19"/>
  <c r="Q12" i="19"/>
  <c r="Q11" i="19" s="1"/>
  <c r="V12" i="19"/>
  <c r="G13" i="19"/>
  <c r="M13" i="19" s="1"/>
  <c r="I13" i="19"/>
  <c r="K13" i="19"/>
  <c r="K11" i="19" s="1"/>
  <c r="O13" i="19"/>
  <c r="Q13" i="19"/>
  <c r="V13" i="19"/>
  <c r="G14" i="19"/>
  <c r="M14" i="19" s="1"/>
  <c r="I14" i="19"/>
  <c r="K14" i="19"/>
  <c r="O14" i="19"/>
  <c r="Q14" i="19"/>
  <c r="V14" i="19"/>
  <c r="G15" i="19"/>
  <c r="I15" i="19"/>
  <c r="K15" i="19"/>
  <c r="M15" i="19"/>
  <c r="O15" i="19"/>
  <c r="O11" i="19" s="1"/>
  <c r="Q15" i="19"/>
  <c r="V15" i="19"/>
  <c r="G17" i="19"/>
  <c r="I17" i="19"/>
  <c r="K17" i="19"/>
  <c r="M17" i="19"/>
  <c r="O17" i="19"/>
  <c r="Q17" i="19"/>
  <c r="V17" i="19"/>
  <c r="G18" i="19"/>
  <c r="I18" i="19"/>
  <c r="K18" i="19"/>
  <c r="M18" i="19"/>
  <c r="O18" i="19"/>
  <c r="Q18" i="19"/>
  <c r="V18" i="19"/>
  <c r="G20" i="19"/>
  <c r="I20" i="19"/>
  <c r="K20" i="19"/>
  <c r="M20" i="19"/>
  <c r="O20" i="19"/>
  <c r="Q20" i="19"/>
  <c r="V20" i="19"/>
  <c r="V11" i="19" s="1"/>
  <c r="V21" i="19"/>
  <c r="G22" i="19"/>
  <c r="M22" i="19" s="1"/>
  <c r="I22" i="19"/>
  <c r="I21" i="19" s="1"/>
  <c r="K22" i="19"/>
  <c r="O22" i="19"/>
  <c r="Q22" i="19"/>
  <c r="Q21" i="19" s="1"/>
  <c r="V22" i="19"/>
  <c r="G24" i="19"/>
  <c r="M24" i="19" s="1"/>
  <c r="I24" i="19"/>
  <c r="K24" i="19"/>
  <c r="K21" i="19" s="1"/>
  <c r="O24" i="19"/>
  <c r="Q24" i="19"/>
  <c r="V24" i="19"/>
  <c r="G26" i="19"/>
  <c r="M26" i="19" s="1"/>
  <c r="I26" i="19"/>
  <c r="K26" i="19"/>
  <c r="O26" i="19"/>
  <c r="Q26" i="19"/>
  <c r="V26" i="19"/>
  <c r="G28" i="19"/>
  <c r="I28" i="19"/>
  <c r="K28" i="19"/>
  <c r="M28" i="19"/>
  <c r="O28" i="19"/>
  <c r="O21" i="19" s="1"/>
  <c r="Q28" i="19"/>
  <c r="V28" i="19"/>
  <c r="G30" i="19"/>
  <c r="I30" i="19"/>
  <c r="K30" i="19"/>
  <c r="M30" i="19"/>
  <c r="O30" i="19"/>
  <c r="Q30" i="19"/>
  <c r="V30" i="19"/>
  <c r="G31" i="19"/>
  <c r="K31" i="19"/>
  <c r="O31" i="19"/>
  <c r="G32" i="19"/>
  <c r="I32" i="19"/>
  <c r="I31" i="19" s="1"/>
  <c r="K32" i="19"/>
  <c r="M32" i="19"/>
  <c r="M31" i="19" s="1"/>
  <c r="O32" i="19"/>
  <c r="Q32" i="19"/>
  <c r="Q31" i="19" s="1"/>
  <c r="V32" i="19"/>
  <c r="V31" i="19" s="1"/>
  <c r="V39" i="19"/>
  <c r="G40" i="19"/>
  <c r="M40" i="19" s="1"/>
  <c r="I40" i="19"/>
  <c r="I39" i="19" s="1"/>
  <c r="K40" i="19"/>
  <c r="O40" i="19"/>
  <c r="Q40" i="19"/>
  <c r="Q39" i="19" s="1"/>
  <c r="V40" i="19"/>
  <c r="G42" i="19"/>
  <c r="M42" i="19" s="1"/>
  <c r="I42" i="19"/>
  <c r="K42" i="19"/>
  <c r="K39" i="19" s="1"/>
  <c r="O42" i="19"/>
  <c r="Q42" i="19"/>
  <c r="V42" i="19"/>
  <c r="G44" i="19"/>
  <c r="I44" i="19"/>
  <c r="K44" i="19"/>
  <c r="M44" i="19"/>
  <c r="O44" i="19"/>
  <c r="Q44" i="19"/>
  <c r="V44" i="19"/>
  <c r="G46" i="19"/>
  <c r="I46" i="19"/>
  <c r="K46" i="19"/>
  <c r="M46" i="19"/>
  <c r="O46" i="19"/>
  <c r="O39" i="19" s="1"/>
  <c r="Q46" i="19"/>
  <c r="V46" i="19"/>
  <c r="AF49" i="19"/>
  <c r="G92" i="18"/>
  <c r="G8" i="18"/>
  <c r="O8" i="18"/>
  <c r="G9" i="18"/>
  <c r="M9" i="18" s="1"/>
  <c r="M8" i="18" s="1"/>
  <c r="I9" i="18"/>
  <c r="I8" i="18" s="1"/>
  <c r="K9" i="18"/>
  <c r="K8" i="18" s="1"/>
  <c r="O9" i="18"/>
  <c r="Q9" i="18"/>
  <c r="Q8" i="18" s="1"/>
  <c r="V9" i="18"/>
  <c r="V8" i="18" s="1"/>
  <c r="G13" i="18"/>
  <c r="M13" i="18" s="1"/>
  <c r="I13" i="18"/>
  <c r="I12" i="18" s="1"/>
  <c r="K13" i="18"/>
  <c r="O13" i="18"/>
  <c r="O12" i="18" s="1"/>
  <c r="Q13" i="18"/>
  <c r="V13" i="18"/>
  <c r="G15" i="18"/>
  <c r="M15" i="18" s="1"/>
  <c r="I15" i="18"/>
  <c r="K15" i="18"/>
  <c r="O15" i="18"/>
  <c r="Q15" i="18"/>
  <c r="Q12" i="18" s="1"/>
  <c r="V15" i="18"/>
  <c r="G16" i="18"/>
  <c r="I16" i="18"/>
  <c r="K16" i="18"/>
  <c r="K12" i="18" s="1"/>
  <c r="M16" i="18"/>
  <c r="O16" i="18"/>
  <c r="Q16" i="18"/>
  <c r="V16" i="18"/>
  <c r="G17" i="18"/>
  <c r="I17" i="18"/>
  <c r="K17" i="18"/>
  <c r="M17" i="18"/>
  <c r="O17" i="18"/>
  <c r="Q17" i="18"/>
  <c r="V17" i="18"/>
  <c r="G18" i="18"/>
  <c r="I18" i="18"/>
  <c r="K18" i="18"/>
  <c r="M18" i="18"/>
  <c r="O18" i="18"/>
  <c r="Q18" i="18"/>
  <c r="V18" i="18"/>
  <c r="G19" i="18"/>
  <c r="M19" i="18" s="1"/>
  <c r="I19" i="18"/>
  <c r="K19" i="18"/>
  <c r="O19" i="18"/>
  <c r="Q19" i="18"/>
  <c r="V19" i="18"/>
  <c r="G20" i="18"/>
  <c r="M20" i="18" s="1"/>
  <c r="I20" i="18"/>
  <c r="K20" i="18"/>
  <c r="O20" i="18"/>
  <c r="Q20" i="18"/>
  <c r="V20" i="18"/>
  <c r="V12" i="18" s="1"/>
  <c r="G22" i="18"/>
  <c r="M22" i="18" s="1"/>
  <c r="I22" i="18"/>
  <c r="K22" i="18"/>
  <c r="O22" i="18"/>
  <c r="Q22" i="18"/>
  <c r="V22" i="18"/>
  <c r="G23" i="18"/>
  <c r="M23" i="18" s="1"/>
  <c r="I23" i="18"/>
  <c r="K23" i="18"/>
  <c r="O23" i="18"/>
  <c r="Q23" i="18"/>
  <c r="V23" i="18"/>
  <c r="G25" i="18"/>
  <c r="M25" i="18" s="1"/>
  <c r="I25" i="18"/>
  <c r="K25" i="18"/>
  <c r="O25" i="18"/>
  <c r="Q25" i="18"/>
  <c r="V25" i="18"/>
  <c r="I26" i="18"/>
  <c r="K26" i="18"/>
  <c r="G27" i="18"/>
  <c r="I27" i="18"/>
  <c r="K27" i="18"/>
  <c r="M27" i="18"/>
  <c r="O27" i="18"/>
  <c r="O26" i="18" s="1"/>
  <c r="Q27" i="18"/>
  <c r="V27" i="18"/>
  <c r="V26" i="18" s="1"/>
  <c r="G28" i="18"/>
  <c r="I28" i="18"/>
  <c r="K28" i="18"/>
  <c r="M28" i="18"/>
  <c r="O28" i="18"/>
  <c r="Q28" i="18"/>
  <c r="V28" i="18"/>
  <c r="G29" i="18"/>
  <c r="G26" i="18" s="1"/>
  <c r="I29" i="18"/>
  <c r="K29" i="18"/>
  <c r="O29" i="18"/>
  <c r="Q29" i="18"/>
  <c r="Q26" i="18" s="1"/>
  <c r="V29" i="18"/>
  <c r="G30" i="18"/>
  <c r="M30" i="18" s="1"/>
  <c r="I30" i="18"/>
  <c r="K30" i="18"/>
  <c r="O30" i="18"/>
  <c r="Q30" i="18"/>
  <c r="V30" i="18"/>
  <c r="G32" i="18"/>
  <c r="M32" i="18" s="1"/>
  <c r="I32" i="18"/>
  <c r="I31" i="18" s="1"/>
  <c r="K32" i="18"/>
  <c r="O32" i="18"/>
  <c r="O31" i="18" s="1"/>
  <c r="Q32" i="18"/>
  <c r="V32" i="18"/>
  <c r="G34" i="18"/>
  <c r="M34" i="18" s="1"/>
  <c r="I34" i="18"/>
  <c r="K34" i="18"/>
  <c r="K31" i="18" s="1"/>
  <c r="O34" i="18"/>
  <c r="Q34" i="18"/>
  <c r="V34" i="18"/>
  <c r="G35" i="18"/>
  <c r="I35" i="18"/>
  <c r="K35" i="18"/>
  <c r="M35" i="18"/>
  <c r="O35" i="18"/>
  <c r="Q35" i="18"/>
  <c r="Q31" i="18" s="1"/>
  <c r="V35" i="18"/>
  <c r="G36" i="18"/>
  <c r="I36" i="18"/>
  <c r="K36" i="18"/>
  <c r="M36" i="18"/>
  <c r="O36" i="18"/>
  <c r="Q36" i="18"/>
  <c r="V36" i="18"/>
  <c r="G37" i="18"/>
  <c r="I37" i="18"/>
  <c r="K37" i="18"/>
  <c r="M37" i="18"/>
  <c r="O37" i="18"/>
  <c r="Q37" i="18"/>
  <c r="V37" i="18"/>
  <c r="G38" i="18"/>
  <c r="M38" i="18" s="1"/>
  <c r="I38" i="18"/>
  <c r="K38" i="18"/>
  <c r="O38" i="18"/>
  <c r="Q38" i="18"/>
  <c r="V38" i="18"/>
  <c r="G39" i="18"/>
  <c r="M39" i="18" s="1"/>
  <c r="I39" i="18"/>
  <c r="K39" i="18"/>
  <c r="O39" i="18"/>
  <c r="Q39" i="18"/>
  <c r="V39" i="18"/>
  <c r="V31" i="18" s="1"/>
  <c r="G40" i="18"/>
  <c r="M40" i="18" s="1"/>
  <c r="I40" i="18"/>
  <c r="K40" i="18"/>
  <c r="O40" i="18"/>
  <c r="Q40" i="18"/>
  <c r="V40" i="18"/>
  <c r="G41" i="18"/>
  <c r="M41" i="18" s="1"/>
  <c r="I41" i="18"/>
  <c r="K41" i="18"/>
  <c r="O41" i="18"/>
  <c r="Q41" i="18"/>
  <c r="V41" i="18"/>
  <c r="G42" i="18"/>
  <c r="M42" i="18" s="1"/>
  <c r="I42" i="18"/>
  <c r="K42" i="18"/>
  <c r="O42" i="18"/>
  <c r="Q42" i="18"/>
  <c r="V42" i="18"/>
  <c r="G44" i="18"/>
  <c r="I44" i="18"/>
  <c r="K44" i="18"/>
  <c r="M44" i="18"/>
  <c r="O44" i="18"/>
  <c r="Q44" i="18"/>
  <c r="V44" i="18"/>
  <c r="G47" i="18"/>
  <c r="I47" i="18"/>
  <c r="K47" i="18"/>
  <c r="M47" i="18"/>
  <c r="O47" i="18"/>
  <c r="O46" i="18" s="1"/>
  <c r="Q47" i="18"/>
  <c r="Q46" i="18" s="1"/>
  <c r="V47" i="18"/>
  <c r="G50" i="18"/>
  <c r="G46" i="18" s="1"/>
  <c r="I50" i="18"/>
  <c r="K50" i="18"/>
  <c r="O50" i="18"/>
  <c r="Q50" i="18"/>
  <c r="V50" i="18"/>
  <c r="V46" i="18" s="1"/>
  <c r="G53" i="18"/>
  <c r="I53" i="18"/>
  <c r="I46" i="18" s="1"/>
  <c r="K53" i="18"/>
  <c r="M53" i="18"/>
  <c r="O53" i="18"/>
  <c r="Q53" i="18"/>
  <c r="V53" i="18"/>
  <c r="G55" i="18"/>
  <c r="M55" i="18" s="1"/>
  <c r="I55" i="18"/>
  <c r="K55" i="18"/>
  <c r="O55" i="18"/>
  <c r="Q55" i="18"/>
  <c r="V55" i="18"/>
  <c r="G57" i="18"/>
  <c r="M57" i="18" s="1"/>
  <c r="I57" i="18"/>
  <c r="K57" i="18"/>
  <c r="O57" i="18"/>
  <c r="Q57" i="18"/>
  <c r="V57" i="18"/>
  <c r="G59" i="18"/>
  <c r="M59" i="18" s="1"/>
  <c r="I59" i="18"/>
  <c r="K59" i="18"/>
  <c r="O59" i="18"/>
  <c r="Q59" i="18"/>
  <c r="V59" i="18"/>
  <c r="G60" i="18"/>
  <c r="I60" i="18"/>
  <c r="K60" i="18"/>
  <c r="K46" i="18" s="1"/>
  <c r="M60" i="18"/>
  <c r="O60" i="18"/>
  <c r="Q60" i="18"/>
  <c r="V60" i="18"/>
  <c r="G61" i="18"/>
  <c r="I61" i="18"/>
  <c r="K61" i="18"/>
  <c r="M61" i="18"/>
  <c r="O61" i="18"/>
  <c r="Q61" i="18"/>
  <c r="V61" i="18"/>
  <c r="O62" i="18"/>
  <c r="G63" i="18"/>
  <c r="G62" i="18" s="1"/>
  <c r="I63" i="18"/>
  <c r="K63" i="18"/>
  <c r="O63" i="18"/>
  <c r="Q63" i="18"/>
  <c r="Q62" i="18" s="1"/>
  <c r="V63" i="18"/>
  <c r="V62" i="18" s="1"/>
  <c r="G64" i="18"/>
  <c r="I64" i="18"/>
  <c r="I62" i="18" s="1"/>
  <c r="K64" i="18"/>
  <c r="M64" i="18"/>
  <c r="O64" i="18"/>
  <c r="Q64" i="18"/>
  <c r="V64" i="18"/>
  <c r="G65" i="18"/>
  <c r="M65" i="18" s="1"/>
  <c r="I65" i="18"/>
  <c r="K65" i="18"/>
  <c r="K62" i="18" s="1"/>
  <c r="O65" i="18"/>
  <c r="Q65" i="18"/>
  <c r="V65" i="18"/>
  <c r="G66" i="18"/>
  <c r="M66" i="18" s="1"/>
  <c r="I66" i="18"/>
  <c r="K66" i="18"/>
  <c r="O66" i="18"/>
  <c r="Q66" i="18"/>
  <c r="V66" i="18"/>
  <c r="G67" i="18"/>
  <c r="M67" i="18" s="1"/>
  <c r="I67" i="18"/>
  <c r="K67" i="18"/>
  <c r="O67" i="18"/>
  <c r="Q67" i="18"/>
  <c r="V67" i="18"/>
  <c r="G68" i="18"/>
  <c r="I68" i="18"/>
  <c r="K68" i="18"/>
  <c r="M68" i="18"/>
  <c r="O68" i="18"/>
  <c r="Q68" i="18"/>
  <c r="V68" i="18"/>
  <c r="G69" i="18"/>
  <c r="I69" i="18"/>
  <c r="K69" i="18"/>
  <c r="M69" i="18"/>
  <c r="O69" i="18"/>
  <c r="Q69" i="18"/>
  <c r="V69" i="18"/>
  <c r="G71" i="18"/>
  <c r="G70" i="18" s="1"/>
  <c r="I71" i="18"/>
  <c r="I70" i="18" s="1"/>
  <c r="K71" i="18"/>
  <c r="O71" i="18"/>
  <c r="O70" i="18" s="1"/>
  <c r="Q71" i="18"/>
  <c r="Q70" i="18" s="1"/>
  <c r="V71" i="18"/>
  <c r="V70" i="18" s="1"/>
  <c r="G72" i="18"/>
  <c r="I72" i="18"/>
  <c r="K72" i="18"/>
  <c r="M72" i="18"/>
  <c r="O72" i="18"/>
  <c r="Q72" i="18"/>
  <c r="V72" i="18"/>
  <c r="G73" i="18"/>
  <c r="M73" i="18" s="1"/>
  <c r="I73" i="18"/>
  <c r="K73" i="18"/>
  <c r="K70" i="18" s="1"/>
  <c r="O73" i="18"/>
  <c r="Q73" i="18"/>
  <c r="V73" i="18"/>
  <c r="G74" i="18"/>
  <c r="M74" i="18" s="1"/>
  <c r="I74" i="18"/>
  <c r="K74" i="18"/>
  <c r="O74" i="18"/>
  <c r="Q74" i="18"/>
  <c r="V74" i="18"/>
  <c r="G75" i="18"/>
  <c r="M75" i="18" s="1"/>
  <c r="I75" i="18"/>
  <c r="K75" i="18"/>
  <c r="O75" i="18"/>
  <c r="Q75" i="18"/>
  <c r="V75" i="18"/>
  <c r="G76" i="18"/>
  <c r="I76" i="18"/>
  <c r="K76" i="18"/>
  <c r="M76" i="18"/>
  <c r="O76" i="18"/>
  <c r="Q76" i="18"/>
  <c r="V76" i="18"/>
  <c r="G77" i="18"/>
  <c r="I77" i="18"/>
  <c r="K77" i="18"/>
  <c r="M77" i="18"/>
  <c r="O77" i="18"/>
  <c r="Q77" i="18"/>
  <c r="V77" i="18"/>
  <c r="G78" i="18"/>
  <c r="I78" i="18"/>
  <c r="K78" i="18"/>
  <c r="M78" i="18"/>
  <c r="O78" i="18"/>
  <c r="Q78" i="18"/>
  <c r="V78" i="18"/>
  <c r="G79" i="18"/>
  <c r="M79" i="18" s="1"/>
  <c r="I79" i="18"/>
  <c r="K79" i="18"/>
  <c r="O79" i="18"/>
  <c r="Q79" i="18"/>
  <c r="V79" i="18"/>
  <c r="G80" i="18"/>
  <c r="I80" i="18"/>
  <c r="K80" i="18"/>
  <c r="M80" i="18"/>
  <c r="O80" i="18"/>
  <c r="Q80" i="18"/>
  <c r="V80" i="18"/>
  <c r="G81" i="18"/>
  <c r="M81" i="18" s="1"/>
  <c r="I81" i="18"/>
  <c r="K81" i="18"/>
  <c r="O81" i="18"/>
  <c r="Q81" i="18"/>
  <c r="V81" i="18"/>
  <c r="G82" i="18"/>
  <c r="G83" i="18"/>
  <c r="M83" i="18" s="1"/>
  <c r="M82" i="18" s="1"/>
  <c r="I83" i="18"/>
  <c r="I82" i="18" s="1"/>
  <c r="K83" i="18"/>
  <c r="K82" i="18" s="1"/>
  <c r="O83" i="18"/>
  <c r="O82" i="18" s="1"/>
  <c r="Q83" i="18"/>
  <c r="Q82" i="18" s="1"/>
  <c r="V83" i="18"/>
  <c r="G85" i="18"/>
  <c r="I85" i="18"/>
  <c r="K85" i="18"/>
  <c r="M85" i="18"/>
  <c r="O85" i="18"/>
  <c r="Q85" i="18"/>
  <c r="V85" i="18"/>
  <c r="G87" i="18"/>
  <c r="I87" i="18"/>
  <c r="K87" i="18"/>
  <c r="M87" i="18"/>
  <c r="O87" i="18"/>
  <c r="Q87" i="18"/>
  <c r="V87" i="18"/>
  <c r="V82" i="18" s="1"/>
  <c r="G89" i="18"/>
  <c r="I89" i="18"/>
  <c r="K89" i="18"/>
  <c r="M89" i="18"/>
  <c r="O89" i="18"/>
  <c r="Q89" i="18"/>
  <c r="V89" i="18"/>
  <c r="AF92" i="18"/>
  <c r="G73" i="17"/>
  <c r="G8" i="17"/>
  <c r="O8" i="17"/>
  <c r="G9" i="17"/>
  <c r="M9" i="17" s="1"/>
  <c r="M8" i="17" s="1"/>
  <c r="I9" i="17"/>
  <c r="I8" i="17" s="1"/>
  <c r="K9" i="17"/>
  <c r="K8" i="17" s="1"/>
  <c r="O9" i="17"/>
  <c r="Q9" i="17"/>
  <c r="Q8" i="17" s="1"/>
  <c r="V9" i="17"/>
  <c r="V8" i="17" s="1"/>
  <c r="G13" i="17"/>
  <c r="M13" i="17" s="1"/>
  <c r="I13" i="17"/>
  <c r="I12" i="17" s="1"/>
  <c r="K13" i="17"/>
  <c r="O13" i="17"/>
  <c r="O12" i="17" s="1"/>
  <c r="Q13" i="17"/>
  <c r="V13" i="17"/>
  <c r="G15" i="17"/>
  <c r="M15" i="17" s="1"/>
  <c r="I15" i="17"/>
  <c r="K15" i="17"/>
  <c r="O15" i="17"/>
  <c r="Q15" i="17"/>
  <c r="Q12" i="17" s="1"/>
  <c r="V15" i="17"/>
  <c r="G17" i="17"/>
  <c r="I17" i="17"/>
  <c r="K17" i="17"/>
  <c r="K12" i="17" s="1"/>
  <c r="M17" i="17"/>
  <c r="O17" i="17"/>
  <c r="Q17" i="17"/>
  <c r="V17" i="17"/>
  <c r="G18" i="17"/>
  <c r="I18" i="17"/>
  <c r="K18" i="17"/>
  <c r="M18" i="17"/>
  <c r="O18" i="17"/>
  <c r="Q18" i="17"/>
  <c r="V18" i="17"/>
  <c r="G20" i="17"/>
  <c r="I20" i="17"/>
  <c r="K20" i="17"/>
  <c r="M20" i="17"/>
  <c r="O20" i="17"/>
  <c r="Q20" i="17"/>
  <c r="V20" i="17"/>
  <c r="G21" i="17"/>
  <c r="M21" i="17" s="1"/>
  <c r="I21" i="17"/>
  <c r="K21" i="17"/>
  <c r="O21" i="17"/>
  <c r="Q21" i="17"/>
  <c r="V21" i="17"/>
  <c r="G23" i="17"/>
  <c r="M23" i="17" s="1"/>
  <c r="I23" i="17"/>
  <c r="K23" i="17"/>
  <c r="O23" i="17"/>
  <c r="Q23" i="17"/>
  <c r="V23" i="17"/>
  <c r="V12" i="17" s="1"/>
  <c r="G25" i="17"/>
  <c r="M25" i="17" s="1"/>
  <c r="I25" i="17"/>
  <c r="I24" i="17" s="1"/>
  <c r="K25" i="17"/>
  <c r="O25" i="17"/>
  <c r="O24" i="17" s="1"/>
  <c r="Q25" i="17"/>
  <c r="Q24" i="17" s="1"/>
  <c r="V25" i="17"/>
  <c r="G28" i="17"/>
  <c r="M28" i="17" s="1"/>
  <c r="I28" i="17"/>
  <c r="K28" i="17"/>
  <c r="K24" i="17" s="1"/>
  <c r="O28" i="17"/>
  <c r="Q28" i="17"/>
  <c r="V28" i="17"/>
  <c r="G31" i="17"/>
  <c r="I31" i="17"/>
  <c r="K31" i="17"/>
  <c r="M31" i="17"/>
  <c r="O31" i="17"/>
  <c r="Q31" i="17"/>
  <c r="V31" i="17"/>
  <c r="G34" i="17"/>
  <c r="I34" i="17"/>
  <c r="K34" i="17"/>
  <c r="M34" i="17"/>
  <c r="O34" i="17"/>
  <c r="Q34" i="17"/>
  <c r="V34" i="17"/>
  <c r="G37" i="17"/>
  <c r="I37" i="17"/>
  <c r="K37" i="17"/>
  <c r="M37" i="17"/>
  <c r="O37" i="17"/>
  <c r="Q37" i="17"/>
  <c r="V37" i="17"/>
  <c r="G40" i="17"/>
  <c r="M40" i="17" s="1"/>
  <c r="I40" i="17"/>
  <c r="K40" i="17"/>
  <c r="O40" i="17"/>
  <c r="Q40" i="17"/>
  <c r="V40" i="17"/>
  <c r="V24" i="17" s="1"/>
  <c r="G41" i="17"/>
  <c r="M41" i="17" s="1"/>
  <c r="I41" i="17"/>
  <c r="K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6" i="17"/>
  <c r="I46" i="17"/>
  <c r="K46" i="17"/>
  <c r="M46" i="17"/>
  <c r="O46" i="17"/>
  <c r="Q46" i="17"/>
  <c r="V46" i="17"/>
  <c r="G48" i="17"/>
  <c r="I48" i="17"/>
  <c r="K48" i="17"/>
  <c r="M48" i="17"/>
  <c r="O48" i="17"/>
  <c r="Q48" i="17"/>
  <c r="V48" i="17"/>
  <c r="G50" i="17"/>
  <c r="I50" i="17"/>
  <c r="K50" i="17"/>
  <c r="M50" i="17"/>
  <c r="O50" i="17"/>
  <c r="Q50" i="17"/>
  <c r="V50" i="17"/>
  <c r="G52" i="17"/>
  <c r="M52" i="17" s="1"/>
  <c r="I52" i="17"/>
  <c r="K52" i="17"/>
  <c r="O52" i="17"/>
  <c r="Q52" i="17"/>
  <c r="V52" i="17"/>
  <c r="G54" i="17"/>
  <c r="M54" i="17" s="1"/>
  <c r="I54" i="17"/>
  <c r="K54" i="17"/>
  <c r="O54" i="17"/>
  <c r="Q54" i="17"/>
  <c r="V54" i="17"/>
  <c r="G56" i="17"/>
  <c r="M56" i="17" s="1"/>
  <c r="I56" i="17"/>
  <c r="K56" i="17"/>
  <c r="O56" i="17"/>
  <c r="Q56" i="17"/>
  <c r="V56" i="17"/>
  <c r="G58" i="17"/>
  <c r="M58" i="17" s="1"/>
  <c r="I58" i="17"/>
  <c r="K58" i="17"/>
  <c r="O58" i="17"/>
  <c r="Q58" i="17"/>
  <c r="V58" i="17"/>
  <c r="G60" i="17"/>
  <c r="M60" i="17" s="1"/>
  <c r="I60" i="17"/>
  <c r="K60" i="17"/>
  <c r="O60" i="17"/>
  <c r="Q60" i="17"/>
  <c r="V60" i="17"/>
  <c r="I62" i="17"/>
  <c r="G63" i="17"/>
  <c r="I63" i="17"/>
  <c r="K63" i="17"/>
  <c r="K62" i="17" s="1"/>
  <c r="M63" i="17"/>
  <c r="O63" i="17"/>
  <c r="O62" i="17" s="1"/>
  <c r="Q63" i="17"/>
  <c r="V63" i="17"/>
  <c r="V62" i="17" s="1"/>
  <c r="G65" i="17"/>
  <c r="I65" i="17"/>
  <c r="K65" i="17"/>
  <c r="M65" i="17"/>
  <c r="O65" i="17"/>
  <c r="Q65" i="17"/>
  <c r="Q62" i="17" s="1"/>
  <c r="V65" i="17"/>
  <c r="G67" i="17"/>
  <c r="G62" i="17" s="1"/>
  <c r="I67" i="17"/>
  <c r="K67" i="17"/>
  <c r="O67" i="17"/>
  <c r="Q67" i="17"/>
  <c r="V67" i="17"/>
  <c r="I69" i="17"/>
  <c r="O69" i="17"/>
  <c r="Q69" i="17"/>
  <c r="G70" i="17"/>
  <c r="M70" i="17" s="1"/>
  <c r="M69" i="17" s="1"/>
  <c r="I70" i="17"/>
  <c r="K70" i="17"/>
  <c r="K69" i="17" s="1"/>
  <c r="O70" i="17"/>
  <c r="Q70" i="17"/>
  <c r="V70" i="17"/>
  <c r="V69" i="17" s="1"/>
  <c r="AE73" i="17"/>
  <c r="AF73" i="17"/>
  <c r="G68" i="16"/>
  <c r="K8" i="16"/>
  <c r="O8" i="16"/>
  <c r="Q8" i="16"/>
  <c r="G9" i="16"/>
  <c r="G8" i="16" s="1"/>
  <c r="I9" i="16"/>
  <c r="I8" i="16" s="1"/>
  <c r="K9" i="16"/>
  <c r="O9" i="16"/>
  <c r="Q9" i="16"/>
  <c r="V9" i="16"/>
  <c r="V8" i="16" s="1"/>
  <c r="G13" i="16"/>
  <c r="M13" i="16" s="1"/>
  <c r="I13" i="16"/>
  <c r="K13" i="16"/>
  <c r="K12" i="16" s="1"/>
  <c r="O13" i="16"/>
  <c r="Q13" i="16"/>
  <c r="V13" i="16"/>
  <c r="G14" i="16"/>
  <c r="M14" i="16" s="1"/>
  <c r="I14" i="16"/>
  <c r="I12" i="16" s="1"/>
  <c r="K14" i="16"/>
  <c r="O14" i="16"/>
  <c r="Q14" i="16"/>
  <c r="V14" i="16"/>
  <c r="G15" i="16"/>
  <c r="M15" i="16" s="1"/>
  <c r="I15" i="16"/>
  <c r="K15" i="16"/>
  <c r="O15" i="16"/>
  <c r="O12" i="16" s="1"/>
  <c r="Q15" i="16"/>
  <c r="V15" i="16"/>
  <c r="G16" i="16"/>
  <c r="I16" i="16"/>
  <c r="K16" i="16"/>
  <c r="M16" i="16"/>
  <c r="O16" i="16"/>
  <c r="Q16" i="16"/>
  <c r="Q12" i="16" s="1"/>
  <c r="V16" i="16"/>
  <c r="G18" i="16"/>
  <c r="I18" i="16"/>
  <c r="K18" i="16"/>
  <c r="M18" i="16"/>
  <c r="O18" i="16"/>
  <c r="Q18" i="16"/>
  <c r="V18" i="16"/>
  <c r="G19" i="16"/>
  <c r="I19" i="16"/>
  <c r="K19" i="16"/>
  <c r="M19" i="16"/>
  <c r="O19" i="16"/>
  <c r="Q19" i="16"/>
  <c r="V19" i="16"/>
  <c r="G21" i="16"/>
  <c r="M21" i="16" s="1"/>
  <c r="I21" i="16"/>
  <c r="K21" i="16"/>
  <c r="O21" i="16"/>
  <c r="Q21" i="16"/>
  <c r="V21" i="16"/>
  <c r="V12" i="16" s="1"/>
  <c r="G22" i="16"/>
  <c r="M22" i="16" s="1"/>
  <c r="I22" i="16"/>
  <c r="K22" i="16"/>
  <c r="O22" i="16"/>
  <c r="Q22" i="16"/>
  <c r="V22" i="16"/>
  <c r="G24" i="16"/>
  <c r="M24" i="16" s="1"/>
  <c r="I24" i="16"/>
  <c r="K24" i="16"/>
  <c r="O24" i="16"/>
  <c r="Q24" i="16"/>
  <c r="V24" i="16"/>
  <c r="G25" i="16"/>
  <c r="I25" i="16"/>
  <c r="V25" i="16"/>
  <c r="G26" i="16"/>
  <c r="M26" i="16" s="1"/>
  <c r="M25" i="16" s="1"/>
  <c r="I26" i="16"/>
  <c r="K26" i="16"/>
  <c r="K25" i="16" s="1"/>
  <c r="O26" i="16"/>
  <c r="O25" i="16" s="1"/>
  <c r="Q26" i="16"/>
  <c r="Q25" i="16" s="1"/>
  <c r="V26" i="16"/>
  <c r="G29" i="16"/>
  <c r="I29" i="16"/>
  <c r="I28" i="16" s="1"/>
  <c r="K29" i="16"/>
  <c r="M29" i="16"/>
  <c r="O29" i="16"/>
  <c r="O28" i="16" s="1"/>
  <c r="Q29" i="16"/>
  <c r="V29" i="16"/>
  <c r="V28" i="16" s="1"/>
  <c r="G34" i="16"/>
  <c r="I34" i="16"/>
  <c r="K34" i="16"/>
  <c r="M34" i="16"/>
  <c r="O34" i="16"/>
  <c r="Q34" i="16"/>
  <c r="Q28" i="16" s="1"/>
  <c r="V34" i="16"/>
  <c r="G35" i="16"/>
  <c r="G28" i="16" s="1"/>
  <c r="I35" i="16"/>
  <c r="K35" i="16"/>
  <c r="O35" i="16"/>
  <c r="Q35" i="16"/>
  <c r="V35" i="16"/>
  <c r="G38" i="16"/>
  <c r="M38" i="16" s="1"/>
  <c r="I38" i="16"/>
  <c r="K38" i="16"/>
  <c r="O38" i="16"/>
  <c r="Q38" i="16"/>
  <c r="V38" i="16"/>
  <c r="G39" i="16"/>
  <c r="M39" i="16" s="1"/>
  <c r="I39" i="16"/>
  <c r="K39" i="16"/>
  <c r="O39" i="16"/>
  <c r="Q39" i="16"/>
  <c r="V39" i="16"/>
  <c r="G40" i="16"/>
  <c r="M40" i="16" s="1"/>
  <c r="I40" i="16"/>
  <c r="K40" i="16"/>
  <c r="O40" i="16"/>
  <c r="Q40" i="16"/>
  <c r="V40" i="16"/>
  <c r="G41" i="16"/>
  <c r="M41" i="16" s="1"/>
  <c r="I41" i="16"/>
  <c r="K41" i="16"/>
  <c r="K28" i="16" s="1"/>
  <c r="O41" i="16"/>
  <c r="Q41" i="16"/>
  <c r="V41" i="16"/>
  <c r="G42" i="16"/>
  <c r="I42" i="16"/>
  <c r="K42" i="16"/>
  <c r="M42" i="16"/>
  <c r="O42" i="16"/>
  <c r="Q42" i="16"/>
  <c r="V42" i="16"/>
  <c r="G43" i="16"/>
  <c r="I43" i="16"/>
  <c r="K43" i="16"/>
  <c r="M43" i="16"/>
  <c r="O43" i="16"/>
  <c r="Q43" i="16"/>
  <c r="V43" i="16"/>
  <c r="G44" i="16"/>
  <c r="I44" i="16"/>
  <c r="K44" i="16"/>
  <c r="M44" i="16"/>
  <c r="O44" i="16"/>
  <c r="Q44" i="16"/>
  <c r="V44" i="16"/>
  <c r="G46" i="16"/>
  <c r="M46" i="16" s="1"/>
  <c r="I46" i="16"/>
  <c r="K46" i="16"/>
  <c r="O46" i="16"/>
  <c r="Q46" i="16"/>
  <c r="V46" i="16"/>
  <c r="G48" i="16"/>
  <c r="M48" i="16" s="1"/>
  <c r="I48" i="16"/>
  <c r="K48" i="16"/>
  <c r="K47" i="16" s="1"/>
  <c r="O48" i="16"/>
  <c r="Q48" i="16"/>
  <c r="Q47" i="16" s="1"/>
  <c r="V48" i="16"/>
  <c r="G50" i="16"/>
  <c r="M50" i="16" s="1"/>
  <c r="I50" i="16"/>
  <c r="I47" i="16" s="1"/>
  <c r="K50" i="16"/>
  <c r="O50" i="16"/>
  <c r="Q50" i="16"/>
  <c r="V50" i="16"/>
  <c r="G53" i="16"/>
  <c r="M53" i="16" s="1"/>
  <c r="I53" i="16"/>
  <c r="K53" i="16"/>
  <c r="O53" i="16"/>
  <c r="O47" i="16" s="1"/>
  <c r="Q53" i="16"/>
  <c r="V53" i="16"/>
  <c r="G55" i="16"/>
  <c r="I55" i="16"/>
  <c r="K55" i="16"/>
  <c r="M55" i="16"/>
  <c r="O55" i="16"/>
  <c r="Q55" i="16"/>
  <c r="V55" i="16"/>
  <c r="G56" i="16"/>
  <c r="I56" i="16"/>
  <c r="K56" i="16"/>
  <c r="M56" i="16"/>
  <c r="O56" i="16"/>
  <c r="Q56" i="16"/>
  <c r="V56" i="16"/>
  <c r="G57" i="16"/>
  <c r="I57" i="16"/>
  <c r="K57" i="16"/>
  <c r="M57" i="16"/>
  <c r="O57" i="16"/>
  <c r="Q57" i="16"/>
  <c r="V57" i="16"/>
  <c r="G58" i="16"/>
  <c r="M58" i="16" s="1"/>
  <c r="I58" i="16"/>
  <c r="K58" i="16"/>
  <c r="O58" i="16"/>
  <c r="Q58" i="16"/>
  <c r="V58" i="16"/>
  <c r="V47" i="16" s="1"/>
  <c r="G59" i="16"/>
  <c r="M59" i="16" s="1"/>
  <c r="I59" i="16"/>
  <c r="K59" i="16"/>
  <c r="O59" i="16"/>
  <c r="Q59" i="16"/>
  <c r="V59" i="16"/>
  <c r="G61" i="16"/>
  <c r="G62" i="16"/>
  <c r="M62" i="16" s="1"/>
  <c r="M61" i="16" s="1"/>
  <c r="I62" i="16"/>
  <c r="I61" i="16" s="1"/>
  <c r="K62" i="16"/>
  <c r="O62" i="16"/>
  <c r="O61" i="16" s="1"/>
  <c r="Q62" i="16"/>
  <c r="V62" i="16"/>
  <c r="V61" i="16" s="1"/>
  <c r="G63" i="16"/>
  <c r="M63" i="16" s="1"/>
  <c r="I63" i="16"/>
  <c r="K63" i="16"/>
  <c r="K61" i="16" s="1"/>
  <c r="O63" i="16"/>
  <c r="Q63" i="16"/>
  <c r="V63" i="16"/>
  <c r="G64" i="16"/>
  <c r="I64" i="16"/>
  <c r="K64" i="16"/>
  <c r="M64" i="16"/>
  <c r="O64" i="16"/>
  <c r="Q64" i="16"/>
  <c r="Q61" i="16" s="1"/>
  <c r="V64" i="16"/>
  <c r="G65" i="16"/>
  <c r="I65" i="16"/>
  <c r="K65" i="16"/>
  <c r="M65" i="16"/>
  <c r="O65" i="16"/>
  <c r="Q65" i="16"/>
  <c r="V65" i="16"/>
  <c r="G66" i="16"/>
  <c r="I66" i="16"/>
  <c r="K66" i="16"/>
  <c r="M66" i="16"/>
  <c r="O66" i="16"/>
  <c r="Q66" i="16"/>
  <c r="V66" i="16"/>
  <c r="AF68" i="16"/>
  <c r="G125" i="15"/>
  <c r="BA98" i="15"/>
  <c r="G8" i="15"/>
  <c r="G9" i="15"/>
  <c r="I9" i="15"/>
  <c r="I8" i="15" s="1"/>
  <c r="K9" i="15"/>
  <c r="M9" i="15"/>
  <c r="O9" i="15"/>
  <c r="O8" i="15" s="1"/>
  <c r="Q9" i="15"/>
  <c r="Q8" i="15" s="1"/>
  <c r="V9" i="15"/>
  <c r="V8" i="15" s="1"/>
  <c r="G11" i="15"/>
  <c r="I11" i="15"/>
  <c r="K11" i="15"/>
  <c r="K8" i="15" s="1"/>
  <c r="M11" i="15"/>
  <c r="O11" i="15"/>
  <c r="Q11" i="15"/>
  <c r="V11" i="15"/>
  <c r="G13" i="15"/>
  <c r="I13" i="15"/>
  <c r="K13" i="15"/>
  <c r="M13" i="15"/>
  <c r="O13" i="15"/>
  <c r="Q13" i="15"/>
  <c r="V13" i="15"/>
  <c r="G15" i="15"/>
  <c r="M15" i="15" s="1"/>
  <c r="I15" i="15"/>
  <c r="K15" i="15"/>
  <c r="O15" i="15"/>
  <c r="Q15" i="15"/>
  <c r="V15" i="15"/>
  <c r="G17" i="15"/>
  <c r="Q17" i="15"/>
  <c r="G18" i="15"/>
  <c r="M18" i="15" s="1"/>
  <c r="M17" i="15" s="1"/>
  <c r="I18" i="15"/>
  <c r="I17" i="15" s="1"/>
  <c r="K18" i="15"/>
  <c r="K17" i="15" s="1"/>
  <c r="O18" i="15"/>
  <c r="O17" i="15" s="1"/>
  <c r="Q18" i="15"/>
  <c r="V18" i="15"/>
  <c r="V17" i="15" s="1"/>
  <c r="I20" i="15"/>
  <c r="K20" i="15"/>
  <c r="G21" i="15"/>
  <c r="G20" i="15" s="1"/>
  <c r="I21" i="15"/>
  <c r="K21" i="15"/>
  <c r="M21" i="15"/>
  <c r="M20" i="15" s="1"/>
  <c r="O21" i="15"/>
  <c r="O20" i="15" s="1"/>
  <c r="Q21" i="15"/>
  <c r="Q20" i="15" s="1"/>
  <c r="V21" i="15"/>
  <c r="V20" i="15" s="1"/>
  <c r="G23" i="15"/>
  <c r="I23" i="15"/>
  <c r="M23" i="15"/>
  <c r="O23" i="15"/>
  <c r="G24" i="15"/>
  <c r="I24" i="15"/>
  <c r="K24" i="15"/>
  <c r="K23" i="15" s="1"/>
  <c r="M24" i="15"/>
  <c r="O24" i="15"/>
  <c r="Q24" i="15"/>
  <c r="Q23" i="15" s="1"/>
  <c r="V24" i="15"/>
  <c r="V23" i="15" s="1"/>
  <c r="G30" i="15"/>
  <c r="I30" i="15"/>
  <c r="I29" i="15" s="1"/>
  <c r="K30" i="15"/>
  <c r="M30" i="15"/>
  <c r="O30" i="15"/>
  <c r="O29" i="15" s="1"/>
  <c r="Q30" i="15"/>
  <c r="V30" i="15"/>
  <c r="G32" i="15"/>
  <c r="G29" i="15" s="1"/>
  <c r="I32" i="15"/>
  <c r="K32" i="15"/>
  <c r="K29" i="15" s="1"/>
  <c r="O32" i="15"/>
  <c r="Q32" i="15"/>
  <c r="Q29" i="15" s="1"/>
  <c r="V32" i="15"/>
  <c r="G33" i="15"/>
  <c r="M33" i="15" s="1"/>
  <c r="I33" i="15"/>
  <c r="K33" i="15"/>
  <c r="O33" i="15"/>
  <c r="Q33" i="15"/>
  <c r="V33" i="15"/>
  <c r="G34" i="15"/>
  <c r="M34" i="15" s="1"/>
  <c r="I34" i="15"/>
  <c r="K34" i="15"/>
  <c r="O34" i="15"/>
  <c r="Q34" i="15"/>
  <c r="V34" i="15"/>
  <c r="G35" i="15"/>
  <c r="I35" i="15"/>
  <c r="K35" i="15"/>
  <c r="M35" i="15"/>
  <c r="O35" i="15"/>
  <c r="Q35" i="15"/>
  <c r="V35" i="15"/>
  <c r="G36" i="15"/>
  <c r="I36" i="15"/>
  <c r="K36" i="15"/>
  <c r="M36" i="15"/>
  <c r="O36" i="15"/>
  <c r="Q36" i="15"/>
  <c r="V36" i="15"/>
  <c r="G37" i="15"/>
  <c r="I37" i="15"/>
  <c r="K37" i="15"/>
  <c r="M37" i="15"/>
  <c r="O37" i="15"/>
  <c r="Q37" i="15"/>
  <c r="V37" i="15"/>
  <c r="G39" i="15"/>
  <c r="I39" i="15"/>
  <c r="K39" i="15"/>
  <c r="M39" i="15"/>
  <c r="O39" i="15"/>
  <c r="Q39" i="15"/>
  <c r="V39" i="15"/>
  <c r="V29" i="15" s="1"/>
  <c r="G41" i="15"/>
  <c r="I41" i="15"/>
  <c r="K41" i="15"/>
  <c r="M41" i="15"/>
  <c r="O41" i="15"/>
  <c r="Q41" i="15"/>
  <c r="V41" i="15"/>
  <c r="G43" i="15"/>
  <c r="M43" i="15" s="1"/>
  <c r="I43" i="15"/>
  <c r="K43" i="15"/>
  <c r="O43" i="15"/>
  <c r="Q43" i="15"/>
  <c r="V43" i="15"/>
  <c r="G45" i="15"/>
  <c r="M45" i="15" s="1"/>
  <c r="I45" i="15"/>
  <c r="K45" i="15"/>
  <c r="O45" i="15"/>
  <c r="Q45" i="15"/>
  <c r="V45" i="15"/>
  <c r="G46" i="15"/>
  <c r="M46" i="15" s="1"/>
  <c r="I46" i="15"/>
  <c r="K46" i="15"/>
  <c r="O46" i="15"/>
  <c r="Q46" i="15"/>
  <c r="V46" i="15"/>
  <c r="G48" i="15"/>
  <c r="I48" i="15"/>
  <c r="K48" i="15"/>
  <c r="M48" i="15"/>
  <c r="O48" i="15"/>
  <c r="Q48" i="15"/>
  <c r="V48" i="15"/>
  <c r="G49" i="15"/>
  <c r="I49" i="15"/>
  <c r="O49" i="15"/>
  <c r="G50" i="15"/>
  <c r="I50" i="15"/>
  <c r="K50" i="15"/>
  <c r="K49" i="15" s="1"/>
  <c r="M50" i="15"/>
  <c r="O50" i="15"/>
  <c r="Q50" i="15"/>
  <c r="Q49" i="15" s="1"/>
  <c r="V50" i="15"/>
  <c r="G51" i="15"/>
  <c r="I51" i="15"/>
  <c r="K51" i="15"/>
  <c r="M51" i="15"/>
  <c r="M49" i="15" s="1"/>
  <c r="O51" i="15"/>
  <c r="Q51" i="15"/>
  <c r="V51" i="15"/>
  <c r="V49" i="15" s="1"/>
  <c r="G52" i="15"/>
  <c r="I52" i="15"/>
  <c r="K52" i="15"/>
  <c r="M52" i="15"/>
  <c r="O52" i="15"/>
  <c r="Q52" i="15"/>
  <c r="V52" i="15"/>
  <c r="G54" i="15"/>
  <c r="M54" i="15" s="1"/>
  <c r="I54" i="15"/>
  <c r="I53" i="15" s="1"/>
  <c r="K54" i="15"/>
  <c r="O54" i="15"/>
  <c r="Q54" i="15"/>
  <c r="V54" i="15"/>
  <c r="V53" i="15" s="1"/>
  <c r="G57" i="15"/>
  <c r="M57" i="15" s="1"/>
  <c r="I57" i="15"/>
  <c r="K57" i="15"/>
  <c r="K53" i="15" s="1"/>
  <c r="O57" i="15"/>
  <c r="Q57" i="15"/>
  <c r="V57" i="15"/>
  <c r="G60" i="15"/>
  <c r="I60" i="15"/>
  <c r="K60" i="15"/>
  <c r="M60" i="15"/>
  <c r="O60" i="15"/>
  <c r="Q60" i="15"/>
  <c r="V60" i="15"/>
  <c r="G63" i="15"/>
  <c r="I63" i="15"/>
  <c r="K63" i="15"/>
  <c r="M63" i="15"/>
  <c r="O63" i="15"/>
  <c r="O53" i="15" s="1"/>
  <c r="Q63" i="15"/>
  <c r="V63" i="15"/>
  <c r="G66" i="15"/>
  <c r="I66" i="15"/>
  <c r="K66" i="15"/>
  <c r="M66" i="15"/>
  <c r="O66" i="15"/>
  <c r="Q66" i="15"/>
  <c r="Q53" i="15" s="1"/>
  <c r="V66" i="15"/>
  <c r="G69" i="15"/>
  <c r="I69" i="15"/>
  <c r="K69" i="15"/>
  <c r="M69" i="15"/>
  <c r="O69" i="15"/>
  <c r="Q69" i="15"/>
  <c r="V69" i="15"/>
  <c r="G72" i="15"/>
  <c r="I72" i="15"/>
  <c r="K72" i="15"/>
  <c r="M72" i="15"/>
  <c r="O72" i="15"/>
  <c r="Q72" i="15"/>
  <c r="V72" i="15"/>
  <c r="G75" i="15"/>
  <c r="G53" i="15" s="1"/>
  <c r="I75" i="15"/>
  <c r="K75" i="15"/>
  <c r="O75" i="15"/>
  <c r="Q75" i="15"/>
  <c r="V75" i="15"/>
  <c r="G78" i="15"/>
  <c r="M78" i="15" s="1"/>
  <c r="I78" i="15"/>
  <c r="K78" i="15"/>
  <c r="O78" i="15"/>
  <c r="Q78" i="15"/>
  <c r="V78" i="15"/>
  <c r="G81" i="15"/>
  <c r="M81" i="15" s="1"/>
  <c r="I81" i="15"/>
  <c r="K81" i="15"/>
  <c r="O81" i="15"/>
  <c r="Q81" i="15"/>
  <c r="V81" i="15"/>
  <c r="G84" i="15"/>
  <c r="I84" i="15"/>
  <c r="K84" i="15"/>
  <c r="M84" i="15"/>
  <c r="O84" i="15"/>
  <c r="Q84" i="15"/>
  <c r="V84" i="15"/>
  <c r="G86" i="15"/>
  <c r="I86" i="15"/>
  <c r="K86" i="15"/>
  <c r="M86" i="15"/>
  <c r="O86" i="15"/>
  <c r="Q86" i="15"/>
  <c r="V86" i="15"/>
  <c r="G87" i="15"/>
  <c r="I87" i="15"/>
  <c r="K87" i="15"/>
  <c r="M87" i="15"/>
  <c r="O87" i="15"/>
  <c r="Q87" i="15"/>
  <c r="V87" i="15"/>
  <c r="G88" i="15"/>
  <c r="I88" i="15"/>
  <c r="K88" i="15"/>
  <c r="M88" i="15"/>
  <c r="O88" i="15"/>
  <c r="Q88" i="15"/>
  <c r="V88" i="15"/>
  <c r="G90" i="15"/>
  <c r="AE125" i="15" s="1"/>
  <c r="I90" i="15"/>
  <c r="K90" i="15"/>
  <c r="K89" i="15" s="1"/>
  <c r="O90" i="15"/>
  <c r="Q90" i="15"/>
  <c r="Q89" i="15" s="1"/>
  <c r="V90" i="15"/>
  <c r="G92" i="15"/>
  <c r="M92" i="15" s="1"/>
  <c r="I92" i="15"/>
  <c r="I89" i="15" s="1"/>
  <c r="K92" i="15"/>
  <c r="O92" i="15"/>
  <c r="Q92" i="15"/>
  <c r="V92" i="15"/>
  <c r="V89" i="15" s="1"/>
  <c r="G93" i="15"/>
  <c r="M93" i="15" s="1"/>
  <c r="I93" i="15"/>
  <c r="K93" i="15"/>
  <c r="O93" i="15"/>
  <c r="Q93" i="15"/>
  <c r="V93" i="15"/>
  <c r="G94" i="15"/>
  <c r="I94" i="15"/>
  <c r="K94" i="15"/>
  <c r="M94" i="15"/>
  <c r="O94" i="15"/>
  <c r="Q94" i="15"/>
  <c r="V94" i="15"/>
  <c r="G95" i="15"/>
  <c r="I95" i="15"/>
  <c r="K95" i="15"/>
  <c r="M95" i="15"/>
  <c r="O95" i="15"/>
  <c r="O89" i="15" s="1"/>
  <c r="Q95" i="15"/>
  <c r="V95" i="15"/>
  <c r="G96" i="15"/>
  <c r="I96" i="15"/>
  <c r="K96" i="15"/>
  <c r="M96" i="15"/>
  <c r="O96" i="15"/>
  <c r="Q96" i="15"/>
  <c r="V96" i="15"/>
  <c r="G97" i="15"/>
  <c r="I97" i="15"/>
  <c r="K97" i="15"/>
  <c r="M97" i="15"/>
  <c r="O97" i="15"/>
  <c r="Q97" i="15"/>
  <c r="V97" i="15"/>
  <c r="G99" i="15"/>
  <c r="I99" i="15"/>
  <c r="K99" i="15"/>
  <c r="M99" i="15"/>
  <c r="O99" i="15"/>
  <c r="Q99" i="15"/>
  <c r="V99" i="15"/>
  <c r="G100" i="15"/>
  <c r="M100" i="15" s="1"/>
  <c r="I100" i="15"/>
  <c r="K100" i="15"/>
  <c r="O100" i="15"/>
  <c r="Q100" i="15"/>
  <c r="V100" i="15"/>
  <c r="G101" i="15"/>
  <c r="M101" i="15" s="1"/>
  <c r="I101" i="15"/>
  <c r="K101" i="15"/>
  <c r="O101" i="15"/>
  <c r="Q101" i="15"/>
  <c r="V101" i="15"/>
  <c r="G103" i="15"/>
  <c r="M103" i="15" s="1"/>
  <c r="I103" i="15"/>
  <c r="K103" i="15"/>
  <c r="O103" i="15"/>
  <c r="Q103" i="15"/>
  <c r="V103" i="15"/>
  <c r="G105" i="15"/>
  <c r="I105" i="15"/>
  <c r="K105" i="15"/>
  <c r="M105" i="15"/>
  <c r="O105" i="15"/>
  <c r="Q105" i="15"/>
  <c r="V105" i="15"/>
  <c r="G107" i="15"/>
  <c r="I107" i="15"/>
  <c r="K107" i="15"/>
  <c r="M107" i="15"/>
  <c r="O107" i="15"/>
  <c r="Q107" i="15"/>
  <c r="V107" i="15"/>
  <c r="G109" i="15"/>
  <c r="I109" i="15"/>
  <c r="K109" i="15"/>
  <c r="M109" i="15"/>
  <c r="O109" i="15"/>
  <c r="Q109" i="15"/>
  <c r="V109" i="15"/>
  <c r="G110" i="15"/>
  <c r="I110" i="15"/>
  <c r="K110" i="15"/>
  <c r="M110" i="15"/>
  <c r="O110" i="15"/>
  <c r="Q110" i="15"/>
  <c r="V110" i="15"/>
  <c r="G111" i="15"/>
  <c r="I111" i="15"/>
  <c r="K111" i="15"/>
  <c r="M111" i="15"/>
  <c r="O111" i="15"/>
  <c r="Q111" i="15"/>
  <c r="V111" i="15"/>
  <c r="G112" i="15"/>
  <c r="M112" i="15" s="1"/>
  <c r="I112" i="15"/>
  <c r="K112" i="15"/>
  <c r="O112" i="15"/>
  <c r="Q112" i="15"/>
  <c r="V112" i="15"/>
  <c r="G113" i="15"/>
  <c r="M113" i="15" s="1"/>
  <c r="I113" i="15"/>
  <c r="K113" i="15"/>
  <c r="O113" i="15"/>
  <c r="Q113" i="15"/>
  <c r="V113" i="15"/>
  <c r="G114" i="15"/>
  <c r="M114" i="15" s="1"/>
  <c r="I114" i="15"/>
  <c r="K114" i="15"/>
  <c r="O114" i="15"/>
  <c r="Q114" i="15"/>
  <c r="V114" i="15"/>
  <c r="G116" i="15"/>
  <c r="I116" i="15"/>
  <c r="K116" i="15"/>
  <c r="M116" i="15"/>
  <c r="O116" i="15"/>
  <c r="Q116" i="15"/>
  <c r="V116" i="15"/>
  <c r="G117" i="15"/>
  <c r="I117" i="15"/>
  <c r="K117" i="15"/>
  <c r="M117" i="15"/>
  <c r="O117" i="15"/>
  <c r="Q117" i="15"/>
  <c r="V117" i="15"/>
  <c r="G119" i="15"/>
  <c r="I119" i="15"/>
  <c r="K119" i="15"/>
  <c r="M119" i="15"/>
  <c r="O119" i="15"/>
  <c r="Q119" i="15"/>
  <c r="V119" i="15"/>
  <c r="K120" i="15"/>
  <c r="Q120" i="15"/>
  <c r="V120" i="15"/>
  <c r="G121" i="15"/>
  <c r="I121" i="15"/>
  <c r="I120" i="15" s="1"/>
  <c r="K121" i="15"/>
  <c r="M121" i="15"/>
  <c r="O121" i="15"/>
  <c r="O120" i="15" s="1"/>
  <c r="Q121" i="15"/>
  <c r="V121" i="15"/>
  <c r="G122" i="15"/>
  <c r="G120" i="15" s="1"/>
  <c r="I122" i="15"/>
  <c r="K122" i="15"/>
  <c r="O122" i="15"/>
  <c r="Q122" i="15"/>
  <c r="V122" i="15"/>
  <c r="AF125" i="15"/>
  <c r="G1284" i="14"/>
  <c r="BA1011" i="14"/>
  <c r="BA1010" i="14"/>
  <c r="BA988" i="14"/>
  <c r="BA982" i="14"/>
  <c r="BA973" i="14"/>
  <c r="BA972" i="14"/>
  <c r="BA931" i="14"/>
  <c r="BA927" i="14"/>
  <c r="BA865" i="14"/>
  <c r="BA842" i="14"/>
  <c r="BA827" i="14"/>
  <c r="BA826" i="14"/>
  <c r="BA759" i="14"/>
  <c r="BA549" i="14"/>
  <c r="BA475" i="14"/>
  <c r="BA474" i="14"/>
  <c r="BA473" i="14"/>
  <c r="BA472" i="14"/>
  <c r="BA471" i="14"/>
  <c r="BA464" i="14"/>
  <c r="BA414" i="14"/>
  <c r="BA410" i="14"/>
  <c r="BA406" i="14"/>
  <c r="BA401" i="14"/>
  <c r="BA397" i="14"/>
  <c r="BA392" i="14"/>
  <c r="BA358" i="14"/>
  <c r="BA353" i="14"/>
  <c r="BA347" i="14"/>
  <c r="BA342" i="14"/>
  <c r="BA341" i="14"/>
  <c r="BA336" i="14"/>
  <c r="BA335" i="14"/>
  <c r="BA322" i="14"/>
  <c r="BA313" i="14"/>
  <c r="BA302" i="14"/>
  <c r="BA298" i="14"/>
  <c r="BA287" i="14"/>
  <c r="BA280" i="14"/>
  <c r="BA184" i="14"/>
  <c r="BA172" i="14"/>
  <c r="BA147" i="14"/>
  <c r="BA132" i="14"/>
  <c r="BA125" i="14"/>
  <c r="BA60" i="14"/>
  <c r="BA56" i="14"/>
  <c r="BA34" i="14"/>
  <c r="G9" i="14"/>
  <c r="I9" i="14"/>
  <c r="I8" i="14" s="1"/>
  <c r="K9" i="14"/>
  <c r="M9" i="14"/>
  <c r="O9" i="14"/>
  <c r="O8" i="14" s="1"/>
  <c r="Q9" i="14"/>
  <c r="V9" i="14"/>
  <c r="V8" i="14" s="1"/>
  <c r="G17" i="14"/>
  <c r="M17" i="14" s="1"/>
  <c r="I17" i="14"/>
  <c r="K17" i="14"/>
  <c r="K8" i="14" s="1"/>
  <c r="O17" i="14"/>
  <c r="Q17" i="14"/>
  <c r="V17" i="14"/>
  <c r="G21" i="14"/>
  <c r="I21" i="14"/>
  <c r="K21" i="14"/>
  <c r="M21" i="14"/>
  <c r="O21" i="14"/>
  <c r="Q21" i="14"/>
  <c r="Q8" i="14" s="1"/>
  <c r="V21" i="14"/>
  <c r="G24" i="14"/>
  <c r="M24" i="14" s="1"/>
  <c r="I24" i="14"/>
  <c r="K24" i="14"/>
  <c r="O24" i="14"/>
  <c r="Q24" i="14"/>
  <c r="V24" i="14"/>
  <c r="G27" i="14"/>
  <c r="I27" i="14"/>
  <c r="K27" i="14"/>
  <c r="M27" i="14"/>
  <c r="O27" i="14"/>
  <c r="Q27" i="14"/>
  <c r="V27" i="14"/>
  <c r="G30" i="14"/>
  <c r="I30" i="14"/>
  <c r="K30" i="14"/>
  <c r="M30" i="14"/>
  <c r="O30" i="14"/>
  <c r="Q30" i="14"/>
  <c r="V30" i="14"/>
  <c r="G33" i="14"/>
  <c r="I33" i="14"/>
  <c r="K33" i="14"/>
  <c r="M33" i="14"/>
  <c r="O33" i="14"/>
  <c r="Q33" i="14"/>
  <c r="V33" i="14"/>
  <c r="G36" i="14"/>
  <c r="M36" i="14" s="1"/>
  <c r="I36" i="14"/>
  <c r="K36" i="14"/>
  <c r="O36" i="14"/>
  <c r="Q36" i="14"/>
  <c r="V36" i="14"/>
  <c r="G44" i="14"/>
  <c r="I44" i="14"/>
  <c r="K44" i="14"/>
  <c r="M44" i="14"/>
  <c r="O44" i="14"/>
  <c r="Q44" i="14"/>
  <c r="V44" i="14"/>
  <c r="G47" i="14"/>
  <c r="I47" i="14"/>
  <c r="I46" i="14" s="1"/>
  <c r="K47" i="14"/>
  <c r="M47" i="14"/>
  <c r="O47" i="14"/>
  <c r="Q47" i="14"/>
  <c r="Q46" i="14" s="1"/>
  <c r="V47" i="14"/>
  <c r="V46" i="14" s="1"/>
  <c r="G49" i="14"/>
  <c r="M49" i="14" s="1"/>
  <c r="I49" i="14"/>
  <c r="K49" i="14"/>
  <c r="K46" i="14" s="1"/>
  <c r="O49" i="14"/>
  <c r="O46" i="14" s="1"/>
  <c r="Q49" i="14"/>
  <c r="V49" i="14"/>
  <c r="G51" i="14"/>
  <c r="I51" i="14"/>
  <c r="K51" i="14"/>
  <c r="M51" i="14"/>
  <c r="O51" i="14"/>
  <c r="Q51" i="14"/>
  <c r="V51" i="14"/>
  <c r="G55" i="14"/>
  <c r="I55" i="14"/>
  <c r="K55" i="14"/>
  <c r="M55" i="14"/>
  <c r="O55" i="14"/>
  <c r="Q55" i="14"/>
  <c r="V55" i="14"/>
  <c r="G59" i="14"/>
  <c r="I59" i="14"/>
  <c r="K59" i="14"/>
  <c r="M59" i="14"/>
  <c r="O59" i="14"/>
  <c r="Q59" i="14"/>
  <c r="V59" i="14"/>
  <c r="G63" i="14"/>
  <c r="M63" i="14" s="1"/>
  <c r="I63" i="14"/>
  <c r="K63" i="14"/>
  <c r="O63" i="14"/>
  <c r="Q63" i="14"/>
  <c r="V63" i="14"/>
  <c r="G67" i="14"/>
  <c r="I67" i="14"/>
  <c r="K67" i="14"/>
  <c r="M67" i="14"/>
  <c r="O67" i="14"/>
  <c r="Q67" i="14"/>
  <c r="V67" i="14"/>
  <c r="G72" i="14"/>
  <c r="M72" i="14" s="1"/>
  <c r="I72" i="14"/>
  <c r="K72" i="14"/>
  <c r="O72" i="14"/>
  <c r="Q72" i="14"/>
  <c r="V72" i="14"/>
  <c r="G79" i="14"/>
  <c r="I79" i="14"/>
  <c r="K79" i="14"/>
  <c r="M79" i="14"/>
  <c r="O79" i="14"/>
  <c r="Q79" i="14"/>
  <c r="V79" i="14"/>
  <c r="G81" i="14"/>
  <c r="M81" i="14" s="1"/>
  <c r="I81" i="14"/>
  <c r="K81" i="14"/>
  <c r="O81" i="14"/>
  <c r="Q81" i="14"/>
  <c r="V81" i="14"/>
  <c r="G84" i="14"/>
  <c r="I84" i="14"/>
  <c r="I83" i="14" s="1"/>
  <c r="K84" i="14"/>
  <c r="M84" i="14"/>
  <c r="O84" i="14"/>
  <c r="O83" i="14" s="1"/>
  <c r="Q84" i="14"/>
  <c r="V84" i="14"/>
  <c r="V83" i="14" s="1"/>
  <c r="G90" i="14"/>
  <c r="I90" i="14"/>
  <c r="K90" i="14"/>
  <c r="K83" i="14" s="1"/>
  <c r="M90" i="14"/>
  <c r="O90" i="14"/>
  <c r="Q90" i="14"/>
  <c r="Q83" i="14" s="1"/>
  <c r="V90" i="14"/>
  <c r="G93" i="14"/>
  <c r="G83" i="14" s="1"/>
  <c r="I93" i="14"/>
  <c r="K93" i="14"/>
  <c r="O93" i="14"/>
  <c r="Q93" i="14"/>
  <c r="V93" i="14"/>
  <c r="G98" i="14"/>
  <c r="I98" i="14"/>
  <c r="K98" i="14"/>
  <c r="M98" i="14"/>
  <c r="O98" i="14"/>
  <c r="Q98" i="14"/>
  <c r="V98" i="14"/>
  <c r="G103" i="14"/>
  <c r="M103" i="14" s="1"/>
  <c r="I103" i="14"/>
  <c r="K103" i="14"/>
  <c r="O103" i="14"/>
  <c r="Q103" i="14"/>
  <c r="V103" i="14"/>
  <c r="G108" i="14"/>
  <c r="I108" i="14"/>
  <c r="K108" i="14"/>
  <c r="M108" i="14"/>
  <c r="O108" i="14"/>
  <c r="Q108" i="14"/>
  <c r="V108" i="14"/>
  <c r="G113" i="14"/>
  <c r="M113" i="14" s="1"/>
  <c r="I113" i="14"/>
  <c r="K113" i="14"/>
  <c r="O113" i="14"/>
  <c r="Q113" i="14"/>
  <c r="V113" i="14"/>
  <c r="G118" i="14"/>
  <c r="I118" i="14"/>
  <c r="K118" i="14"/>
  <c r="M118" i="14"/>
  <c r="O118" i="14"/>
  <c r="Q118" i="14"/>
  <c r="V118" i="14"/>
  <c r="G124" i="14"/>
  <c r="I124" i="14"/>
  <c r="K124" i="14"/>
  <c r="M124" i="14"/>
  <c r="O124" i="14"/>
  <c r="Q124" i="14"/>
  <c r="V124" i="14"/>
  <c r="G131" i="14"/>
  <c r="G130" i="14" s="1"/>
  <c r="I131" i="14"/>
  <c r="I130" i="14" s="1"/>
  <c r="K131" i="14"/>
  <c r="O131" i="14"/>
  <c r="Q131" i="14"/>
  <c r="V131" i="14"/>
  <c r="V130" i="14" s="1"/>
  <c r="G146" i="14"/>
  <c r="I146" i="14"/>
  <c r="K146" i="14"/>
  <c r="M146" i="14"/>
  <c r="O146" i="14"/>
  <c r="O130" i="14" s="1"/>
  <c r="Q146" i="14"/>
  <c r="V146" i="14"/>
  <c r="G155" i="14"/>
  <c r="M155" i="14" s="1"/>
  <c r="I155" i="14"/>
  <c r="K155" i="14"/>
  <c r="K130" i="14" s="1"/>
  <c r="O155" i="14"/>
  <c r="Q155" i="14"/>
  <c r="V155" i="14"/>
  <c r="G163" i="14"/>
  <c r="I163" i="14"/>
  <c r="K163" i="14"/>
  <c r="M163" i="14"/>
  <c r="O163" i="14"/>
  <c r="Q163" i="14"/>
  <c r="V163" i="14"/>
  <c r="G168" i="14"/>
  <c r="M168" i="14" s="1"/>
  <c r="I168" i="14"/>
  <c r="K168" i="14"/>
  <c r="O168" i="14"/>
  <c r="Q168" i="14"/>
  <c r="V168" i="14"/>
  <c r="G180" i="14"/>
  <c r="I180" i="14"/>
  <c r="K180" i="14"/>
  <c r="M180" i="14"/>
  <c r="O180" i="14"/>
  <c r="Q180" i="14"/>
  <c r="V180" i="14"/>
  <c r="G190" i="14"/>
  <c r="I190" i="14"/>
  <c r="K190" i="14"/>
  <c r="M190" i="14"/>
  <c r="O190" i="14"/>
  <c r="Q190" i="14"/>
  <c r="V190" i="14"/>
  <c r="G193" i="14"/>
  <c r="M193" i="14" s="1"/>
  <c r="I193" i="14"/>
  <c r="K193" i="14"/>
  <c r="O193" i="14"/>
  <c r="Q193" i="14"/>
  <c r="Q130" i="14" s="1"/>
  <c r="V193" i="14"/>
  <c r="G194" i="14"/>
  <c r="M194" i="14" s="1"/>
  <c r="I194" i="14"/>
  <c r="K194" i="14"/>
  <c r="O194" i="14"/>
  <c r="Q194" i="14"/>
  <c r="V194" i="14"/>
  <c r="G200" i="14"/>
  <c r="I200" i="14"/>
  <c r="K200" i="14"/>
  <c r="M200" i="14"/>
  <c r="O200" i="14"/>
  <c r="Q200" i="14"/>
  <c r="V200" i="14"/>
  <c r="G203" i="14"/>
  <c r="Q203" i="14"/>
  <c r="G204" i="14"/>
  <c r="I204" i="14"/>
  <c r="I203" i="14" s="1"/>
  <c r="K204" i="14"/>
  <c r="M204" i="14"/>
  <c r="O204" i="14"/>
  <c r="O203" i="14" s="1"/>
  <c r="Q204" i="14"/>
  <c r="V204" i="14"/>
  <c r="V203" i="14" s="1"/>
  <c r="G208" i="14"/>
  <c r="M208" i="14" s="1"/>
  <c r="I208" i="14"/>
  <c r="K208" i="14"/>
  <c r="K203" i="14" s="1"/>
  <c r="O208" i="14"/>
  <c r="Q208" i="14"/>
  <c r="V208" i="14"/>
  <c r="G212" i="14"/>
  <c r="I212" i="14"/>
  <c r="I211" i="14" s="1"/>
  <c r="K212" i="14"/>
  <c r="M212" i="14"/>
  <c r="O212" i="14"/>
  <c r="O211" i="14" s="1"/>
  <c r="Q212" i="14"/>
  <c r="V212" i="14"/>
  <c r="V211" i="14" s="1"/>
  <c r="G217" i="14"/>
  <c r="M217" i="14" s="1"/>
  <c r="I217" i="14"/>
  <c r="K217" i="14"/>
  <c r="K211" i="14" s="1"/>
  <c r="O217" i="14"/>
  <c r="Q217" i="14"/>
  <c r="Q211" i="14" s="1"/>
  <c r="V217" i="14"/>
  <c r="G220" i="14"/>
  <c r="G211" i="14" s="1"/>
  <c r="I220" i="14"/>
  <c r="K220" i="14"/>
  <c r="O220" i="14"/>
  <c r="Q220" i="14"/>
  <c r="V220" i="14"/>
  <c r="G221" i="14"/>
  <c r="I221" i="14"/>
  <c r="K221" i="14"/>
  <c r="M221" i="14"/>
  <c r="O221" i="14"/>
  <c r="Q221" i="14"/>
  <c r="V221" i="14"/>
  <c r="G231" i="14"/>
  <c r="M231" i="14" s="1"/>
  <c r="I231" i="14"/>
  <c r="K231" i="14"/>
  <c r="O231" i="14"/>
  <c r="Q231" i="14"/>
  <c r="V231" i="14"/>
  <c r="G245" i="14"/>
  <c r="I245" i="14"/>
  <c r="K245" i="14"/>
  <c r="M245" i="14"/>
  <c r="O245" i="14"/>
  <c r="Q245" i="14"/>
  <c r="V245" i="14"/>
  <c r="G254" i="14"/>
  <c r="M254" i="14" s="1"/>
  <c r="I254" i="14"/>
  <c r="K254" i="14"/>
  <c r="O254" i="14"/>
  <c r="Q254" i="14"/>
  <c r="V254" i="14"/>
  <c r="G258" i="14"/>
  <c r="I258" i="14"/>
  <c r="K258" i="14"/>
  <c r="M258" i="14"/>
  <c r="O258" i="14"/>
  <c r="Q258" i="14"/>
  <c r="V258" i="14"/>
  <c r="G264" i="14"/>
  <c r="I264" i="14"/>
  <c r="K264" i="14"/>
  <c r="M264" i="14"/>
  <c r="O264" i="14"/>
  <c r="Q264" i="14"/>
  <c r="V264" i="14"/>
  <c r="G273" i="14"/>
  <c r="M273" i="14" s="1"/>
  <c r="I273" i="14"/>
  <c r="K273" i="14"/>
  <c r="O273" i="14"/>
  <c r="Q273" i="14"/>
  <c r="V273" i="14"/>
  <c r="G277" i="14"/>
  <c r="M277" i="14" s="1"/>
  <c r="I277" i="14"/>
  <c r="K277" i="14"/>
  <c r="O277" i="14"/>
  <c r="Q277" i="14"/>
  <c r="V277" i="14"/>
  <c r="G279" i="14"/>
  <c r="M279" i="14" s="1"/>
  <c r="M278" i="14" s="1"/>
  <c r="I279" i="14"/>
  <c r="K279" i="14"/>
  <c r="K278" i="14" s="1"/>
  <c r="O279" i="14"/>
  <c r="Q279" i="14"/>
  <c r="Q278" i="14" s="1"/>
  <c r="V279" i="14"/>
  <c r="G283" i="14"/>
  <c r="I283" i="14"/>
  <c r="I278" i="14" s="1"/>
  <c r="K283" i="14"/>
  <c r="M283" i="14"/>
  <c r="O283" i="14"/>
  <c r="Q283" i="14"/>
  <c r="V283" i="14"/>
  <c r="V278" i="14" s="1"/>
  <c r="G286" i="14"/>
  <c r="I286" i="14"/>
  <c r="K286" i="14"/>
  <c r="M286" i="14"/>
  <c r="O286" i="14"/>
  <c r="O278" i="14" s="1"/>
  <c r="Q286" i="14"/>
  <c r="V286" i="14"/>
  <c r="G290" i="14"/>
  <c r="I290" i="14"/>
  <c r="K290" i="14"/>
  <c r="M290" i="14"/>
  <c r="O290" i="14"/>
  <c r="Q290" i="14"/>
  <c r="V290" i="14"/>
  <c r="O293" i="14"/>
  <c r="G294" i="14"/>
  <c r="M294" i="14" s="1"/>
  <c r="I294" i="14"/>
  <c r="I293" i="14" s="1"/>
  <c r="K294" i="14"/>
  <c r="K293" i="14" s="1"/>
  <c r="O294" i="14"/>
  <c r="Q294" i="14"/>
  <c r="Q293" i="14" s="1"/>
  <c r="V294" i="14"/>
  <c r="G297" i="14"/>
  <c r="G293" i="14" s="1"/>
  <c r="I297" i="14"/>
  <c r="K297" i="14"/>
  <c r="O297" i="14"/>
  <c r="Q297" i="14"/>
  <c r="V297" i="14"/>
  <c r="V293" i="14" s="1"/>
  <c r="G301" i="14"/>
  <c r="I301" i="14"/>
  <c r="K301" i="14"/>
  <c r="M301" i="14"/>
  <c r="O301" i="14"/>
  <c r="Q301" i="14"/>
  <c r="V301" i="14"/>
  <c r="G310" i="14"/>
  <c r="M310" i="14" s="1"/>
  <c r="I310" i="14"/>
  <c r="K310" i="14"/>
  <c r="O310" i="14"/>
  <c r="Q310" i="14"/>
  <c r="V310" i="14"/>
  <c r="G312" i="14"/>
  <c r="I312" i="14"/>
  <c r="K312" i="14"/>
  <c r="M312" i="14"/>
  <c r="O312" i="14"/>
  <c r="Q312" i="14"/>
  <c r="V312" i="14"/>
  <c r="G317" i="14"/>
  <c r="I317" i="14"/>
  <c r="K317" i="14"/>
  <c r="M317" i="14"/>
  <c r="O317" i="14"/>
  <c r="Q317" i="14"/>
  <c r="V317" i="14"/>
  <c r="G321" i="14"/>
  <c r="M321" i="14" s="1"/>
  <c r="I321" i="14"/>
  <c r="I320" i="14" s="1"/>
  <c r="K321" i="14"/>
  <c r="O321" i="14"/>
  <c r="O320" i="14" s="1"/>
  <c r="Q321" i="14"/>
  <c r="V321" i="14"/>
  <c r="V320" i="14" s="1"/>
  <c r="G330" i="14"/>
  <c r="M330" i="14" s="1"/>
  <c r="I330" i="14"/>
  <c r="K330" i="14"/>
  <c r="K320" i="14" s="1"/>
  <c r="O330" i="14"/>
  <c r="Q330" i="14"/>
  <c r="Q320" i="14" s="1"/>
  <c r="V330" i="14"/>
  <c r="G334" i="14"/>
  <c r="I334" i="14"/>
  <c r="K334" i="14"/>
  <c r="M334" i="14"/>
  <c r="O334" i="14"/>
  <c r="Q334" i="14"/>
  <c r="V334" i="14"/>
  <c r="G340" i="14"/>
  <c r="I340" i="14"/>
  <c r="K340" i="14"/>
  <c r="M340" i="14"/>
  <c r="O340" i="14"/>
  <c r="Q340" i="14"/>
  <c r="V340" i="14"/>
  <c r="G346" i="14"/>
  <c r="M346" i="14" s="1"/>
  <c r="I346" i="14"/>
  <c r="K346" i="14"/>
  <c r="O346" i="14"/>
  <c r="Q346" i="14"/>
  <c r="V346" i="14"/>
  <c r="G351" i="14"/>
  <c r="I351" i="14"/>
  <c r="K351" i="14"/>
  <c r="M351" i="14"/>
  <c r="O351" i="14"/>
  <c r="Q351" i="14"/>
  <c r="V351" i="14"/>
  <c r="G357" i="14"/>
  <c r="I357" i="14"/>
  <c r="K357" i="14"/>
  <c r="M357" i="14"/>
  <c r="O357" i="14"/>
  <c r="Q357" i="14"/>
  <c r="V357" i="14"/>
  <c r="G361" i="14"/>
  <c r="I361" i="14"/>
  <c r="K361" i="14"/>
  <c r="M361" i="14"/>
  <c r="O361" i="14"/>
  <c r="Q361" i="14"/>
  <c r="V361" i="14"/>
  <c r="G367" i="14"/>
  <c r="M367" i="14" s="1"/>
  <c r="I367" i="14"/>
  <c r="K367" i="14"/>
  <c r="O367" i="14"/>
  <c r="Q367" i="14"/>
  <c r="V367" i="14"/>
  <c r="K371" i="14"/>
  <c r="Q371" i="14"/>
  <c r="G372" i="14"/>
  <c r="G371" i="14" s="1"/>
  <c r="I372" i="14"/>
  <c r="K372" i="14"/>
  <c r="M372" i="14"/>
  <c r="M371" i="14" s="1"/>
  <c r="O372" i="14"/>
  <c r="Q372" i="14"/>
  <c r="V372" i="14"/>
  <c r="V371" i="14" s="1"/>
  <c r="G378" i="14"/>
  <c r="I378" i="14"/>
  <c r="I371" i="14" s="1"/>
  <c r="K378" i="14"/>
  <c r="M378" i="14"/>
  <c r="O378" i="14"/>
  <c r="O371" i="14" s="1"/>
  <c r="Q378" i="14"/>
  <c r="V378" i="14"/>
  <c r="G384" i="14"/>
  <c r="M384" i="14" s="1"/>
  <c r="I384" i="14"/>
  <c r="K384" i="14"/>
  <c r="O384" i="14"/>
  <c r="Q384" i="14"/>
  <c r="V384" i="14"/>
  <c r="G390" i="14"/>
  <c r="I390" i="14"/>
  <c r="K390" i="14"/>
  <c r="K389" i="14" s="1"/>
  <c r="M390" i="14"/>
  <c r="O390" i="14"/>
  <c r="O389" i="14" s="1"/>
  <c r="Q390" i="14"/>
  <c r="V390" i="14"/>
  <c r="G395" i="14"/>
  <c r="G389" i="14" s="1"/>
  <c r="I395" i="14"/>
  <c r="K395" i="14"/>
  <c r="M395" i="14"/>
  <c r="O395" i="14"/>
  <c r="Q395" i="14"/>
  <c r="Q389" i="14" s="1"/>
  <c r="V395" i="14"/>
  <c r="G400" i="14"/>
  <c r="I400" i="14"/>
  <c r="K400" i="14"/>
  <c r="M400" i="14"/>
  <c r="O400" i="14"/>
  <c r="Q400" i="14"/>
  <c r="V400" i="14"/>
  <c r="G405" i="14"/>
  <c r="M405" i="14" s="1"/>
  <c r="I405" i="14"/>
  <c r="K405" i="14"/>
  <c r="O405" i="14"/>
  <c r="Q405" i="14"/>
  <c r="V405" i="14"/>
  <c r="G409" i="14"/>
  <c r="I409" i="14"/>
  <c r="K409" i="14"/>
  <c r="M409" i="14"/>
  <c r="O409" i="14"/>
  <c r="Q409" i="14"/>
  <c r="V409" i="14"/>
  <c r="V389" i="14" s="1"/>
  <c r="G413" i="14"/>
  <c r="I413" i="14"/>
  <c r="K413" i="14"/>
  <c r="M413" i="14"/>
  <c r="O413" i="14"/>
  <c r="Q413" i="14"/>
  <c r="V413" i="14"/>
  <c r="G418" i="14"/>
  <c r="M418" i="14" s="1"/>
  <c r="I418" i="14"/>
  <c r="K418" i="14"/>
  <c r="O418" i="14"/>
  <c r="Q418" i="14"/>
  <c r="V418" i="14"/>
  <c r="G421" i="14"/>
  <c r="I421" i="14"/>
  <c r="I389" i="14" s="1"/>
  <c r="K421" i="14"/>
  <c r="M421" i="14"/>
  <c r="O421" i="14"/>
  <c r="Q421" i="14"/>
  <c r="V421" i="14"/>
  <c r="G424" i="14"/>
  <c r="I424" i="14"/>
  <c r="K424" i="14"/>
  <c r="M424" i="14"/>
  <c r="O424" i="14"/>
  <c r="Q424" i="14"/>
  <c r="V424" i="14"/>
  <c r="G428" i="14"/>
  <c r="I428" i="14"/>
  <c r="K428" i="14"/>
  <c r="M428" i="14"/>
  <c r="O428" i="14"/>
  <c r="Q428" i="14"/>
  <c r="V428" i="14"/>
  <c r="G432" i="14"/>
  <c r="I432" i="14"/>
  <c r="K432" i="14"/>
  <c r="M432" i="14"/>
  <c r="O432" i="14"/>
  <c r="Q432" i="14"/>
  <c r="V432" i="14"/>
  <c r="K436" i="14"/>
  <c r="Q436" i="14"/>
  <c r="G437" i="14"/>
  <c r="G436" i="14" s="1"/>
  <c r="I437" i="14"/>
  <c r="K437" i="14"/>
  <c r="M437" i="14"/>
  <c r="O437" i="14"/>
  <c r="Q437" i="14"/>
  <c r="V437" i="14"/>
  <c r="V436" i="14" s="1"/>
  <c r="G439" i="14"/>
  <c r="I439" i="14"/>
  <c r="I436" i="14" s="1"/>
  <c r="K439" i="14"/>
  <c r="M439" i="14"/>
  <c r="O439" i="14"/>
  <c r="O436" i="14" s="1"/>
  <c r="Q439" i="14"/>
  <c r="V439" i="14"/>
  <c r="G441" i="14"/>
  <c r="M441" i="14" s="1"/>
  <c r="I441" i="14"/>
  <c r="K441" i="14"/>
  <c r="O441" i="14"/>
  <c r="Q441" i="14"/>
  <c r="V441" i="14"/>
  <c r="G443" i="14"/>
  <c r="M443" i="14" s="1"/>
  <c r="I443" i="14"/>
  <c r="K443" i="14"/>
  <c r="O443" i="14"/>
  <c r="Q443" i="14"/>
  <c r="V443" i="14"/>
  <c r="K444" i="14"/>
  <c r="G445" i="14"/>
  <c r="G444" i="14" s="1"/>
  <c r="I445" i="14"/>
  <c r="K445" i="14"/>
  <c r="M445" i="14"/>
  <c r="M444" i="14" s="1"/>
  <c r="O445" i="14"/>
  <c r="Q445" i="14"/>
  <c r="Q444" i="14" s="1"/>
  <c r="V445" i="14"/>
  <c r="G446" i="14"/>
  <c r="I446" i="14"/>
  <c r="I444" i="14" s="1"/>
  <c r="K446" i="14"/>
  <c r="M446" i="14"/>
  <c r="O446" i="14"/>
  <c r="O444" i="14" s="1"/>
  <c r="Q446" i="14"/>
  <c r="V446" i="14"/>
  <c r="V444" i="14" s="1"/>
  <c r="G448" i="14"/>
  <c r="G447" i="14" s="1"/>
  <c r="I448" i="14"/>
  <c r="K448" i="14"/>
  <c r="M448" i="14"/>
  <c r="O448" i="14"/>
  <c r="Q448" i="14"/>
  <c r="V448" i="14"/>
  <c r="V447" i="14" s="1"/>
  <c r="G456" i="14"/>
  <c r="I456" i="14"/>
  <c r="I447" i="14" s="1"/>
  <c r="K456" i="14"/>
  <c r="M456" i="14"/>
  <c r="O456" i="14"/>
  <c r="O447" i="14" s="1"/>
  <c r="Q456" i="14"/>
  <c r="V456" i="14"/>
  <c r="G458" i="14"/>
  <c r="M458" i="14" s="1"/>
  <c r="I458" i="14"/>
  <c r="K458" i="14"/>
  <c r="O458" i="14"/>
  <c r="Q458" i="14"/>
  <c r="V458" i="14"/>
  <c r="G461" i="14"/>
  <c r="M461" i="14" s="1"/>
  <c r="I461" i="14"/>
  <c r="K461" i="14"/>
  <c r="O461" i="14"/>
  <c r="Q461" i="14"/>
  <c r="V461" i="14"/>
  <c r="G463" i="14"/>
  <c r="M463" i="14" s="1"/>
  <c r="I463" i="14"/>
  <c r="K463" i="14"/>
  <c r="K447" i="14" s="1"/>
  <c r="O463" i="14"/>
  <c r="Q463" i="14"/>
  <c r="V463" i="14"/>
  <c r="G467" i="14"/>
  <c r="I467" i="14"/>
  <c r="K467" i="14"/>
  <c r="M467" i="14"/>
  <c r="O467" i="14"/>
  <c r="Q467" i="14"/>
  <c r="V467" i="14"/>
  <c r="G468" i="14"/>
  <c r="I468" i="14"/>
  <c r="K468" i="14"/>
  <c r="M468" i="14"/>
  <c r="O468" i="14"/>
  <c r="Q468" i="14"/>
  <c r="V468" i="14"/>
  <c r="G478" i="14"/>
  <c r="M478" i="14" s="1"/>
  <c r="I478" i="14"/>
  <c r="K478" i="14"/>
  <c r="O478" i="14"/>
  <c r="Q478" i="14"/>
  <c r="Q447" i="14" s="1"/>
  <c r="V478" i="14"/>
  <c r="V481" i="14"/>
  <c r="G482" i="14"/>
  <c r="I482" i="14"/>
  <c r="I481" i="14" s="1"/>
  <c r="K482" i="14"/>
  <c r="M482" i="14"/>
  <c r="O482" i="14"/>
  <c r="O481" i="14" s="1"/>
  <c r="Q482" i="14"/>
  <c r="V482" i="14"/>
  <c r="G485" i="14"/>
  <c r="M485" i="14" s="1"/>
  <c r="I485" i="14"/>
  <c r="K485" i="14"/>
  <c r="K481" i="14" s="1"/>
  <c r="O485" i="14"/>
  <c r="Q485" i="14"/>
  <c r="Q481" i="14" s="1"/>
  <c r="V485" i="14"/>
  <c r="G487" i="14"/>
  <c r="I487" i="14"/>
  <c r="K487" i="14"/>
  <c r="M487" i="14"/>
  <c r="O487" i="14"/>
  <c r="Q487" i="14"/>
  <c r="V487" i="14"/>
  <c r="G490" i="14"/>
  <c r="M490" i="14" s="1"/>
  <c r="I490" i="14"/>
  <c r="K490" i="14"/>
  <c r="O490" i="14"/>
  <c r="Q490" i="14"/>
  <c r="V490" i="14"/>
  <c r="G492" i="14"/>
  <c r="I492" i="14"/>
  <c r="K492" i="14"/>
  <c r="M492" i="14"/>
  <c r="O492" i="14"/>
  <c r="Q492" i="14"/>
  <c r="V492" i="14"/>
  <c r="G520" i="14"/>
  <c r="I520" i="14"/>
  <c r="K520" i="14"/>
  <c r="M520" i="14"/>
  <c r="O520" i="14"/>
  <c r="Q520" i="14"/>
  <c r="V520" i="14"/>
  <c r="Q521" i="14"/>
  <c r="G522" i="14"/>
  <c r="G521" i="14" s="1"/>
  <c r="I522" i="14"/>
  <c r="I521" i="14" s="1"/>
  <c r="K522" i="14"/>
  <c r="M522" i="14"/>
  <c r="M521" i="14" s="1"/>
  <c r="O522" i="14"/>
  <c r="Q522" i="14"/>
  <c r="V522" i="14"/>
  <c r="V521" i="14" s="1"/>
  <c r="G525" i="14"/>
  <c r="I525" i="14"/>
  <c r="K525" i="14"/>
  <c r="M525" i="14"/>
  <c r="O525" i="14"/>
  <c r="O521" i="14" s="1"/>
  <c r="Q525" i="14"/>
  <c r="V525" i="14"/>
  <c r="G528" i="14"/>
  <c r="M528" i="14" s="1"/>
  <c r="I528" i="14"/>
  <c r="K528" i="14"/>
  <c r="O528" i="14"/>
  <c r="Q528" i="14"/>
  <c r="V528" i="14"/>
  <c r="G530" i="14"/>
  <c r="I530" i="14"/>
  <c r="K530" i="14"/>
  <c r="M530" i="14"/>
  <c r="O530" i="14"/>
  <c r="Q530" i="14"/>
  <c r="V530" i="14"/>
  <c r="G532" i="14"/>
  <c r="I532" i="14"/>
  <c r="K532" i="14"/>
  <c r="K521" i="14" s="1"/>
  <c r="M532" i="14"/>
  <c r="O532" i="14"/>
  <c r="Q532" i="14"/>
  <c r="V532" i="14"/>
  <c r="G536" i="14"/>
  <c r="K536" i="14"/>
  <c r="M536" i="14"/>
  <c r="Q536" i="14"/>
  <c r="G537" i="14"/>
  <c r="I537" i="14"/>
  <c r="I536" i="14" s="1"/>
  <c r="K537" i="14"/>
  <c r="M537" i="14"/>
  <c r="O537" i="14"/>
  <c r="O536" i="14" s="1"/>
  <c r="Q537" i="14"/>
  <c r="V537" i="14"/>
  <c r="V536" i="14" s="1"/>
  <c r="G545" i="14"/>
  <c r="G544" i="14" s="1"/>
  <c r="I545" i="14"/>
  <c r="I544" i="14" s="1"/>
  <c r="K545" i="14"/>
  <c r="M545" i="14"/>
  <c r="O545" i="14"/>
  <c r="O544" i="14" s="1"/>
  <c r="Q545" i="14"/>
  <c r="V545" i="14"/>
  <c r="V544" i="14" s="1"/>
  <c r="G548" i="14"/>
  <c r="I548" i="14"/>
  <c r="K548" i="14"/>
  <c r="M548" i="14"/>
  <c r="O548" i="14"/>
  <c r="Q548" i="14"/>
  <c r="V548" i="14"/>
  <c r="G551" i="14"/>
  <c r="M551" i="14" s="1"/>
  <c r="I551" i="14"/>
  <c r="K551" i="14"/>
  <c r="O551" i="14"/>
  <c r="Q551" i="14"/>
  <c r="V551" i="14"/>
  <c r="G556" i="14"/>
  <c r="I556" i="14"/>
  <c r="K556" i="14"/>
  <c r="M556" i="14"/>
  <c r="O556" i="14"/>
  <c r="Q556" i="14"/>
  <c r="V556" i="14"/>
  <c r="G562" i="14"/>
  <c r="M562" i="14" s="1"/>
  <c r="I562" i="14"/>
  <c r="K562" i="14"/>
  <c r="K544" i="14" s="1"/>
  <c r="O562" i="14"/>
  <c r="Q562" i="14"/>
  <c r="V562" i="14"/>
  <c r="G566" i="14"/>
  <c r="I566" i="14"/>
  <c r="K566" i="14"/>
  <c r="M566" i="14"/>
  <c r="O566" i="14"/>
  <c r="Q566" i="14"/>
  <c r="V566" i="14"/>
  <c r="G570" i="14"/>
  <c r="I570" i="14"/>
  <c r="K570" i="14"/>
  <c r="M570" i="14"/>
  <c r="O570" i="14"/>
  <c r="Q570" i="14"/>
  <c r="V570" i="14"/>
  <c r="G574" i="14"/>
  <c r="M574" i="14" s="1"/>
  <c r="I574" i="14"/>
  <c r="K574" i="14"/>
  <c r="O574" i="14"/>
  <c r="Q574" i="14"/>
  <c r="Q544" i="14" s="1"/>
  <c r="V574" i="14"/>
  <c r="G577" i="14"/>
  <c r="I577" i="14"/>
  <c r="I576" i="14" s="1"/>
  <c r="K577" i="14"/>
  <c r="K576" i="14" s="1"/>
  <c r="M577" i="14"/>
  <c r="O577" i="14"/>
  <c r="O576" i="14" s="1"/>
  <c r="Q577" i="14"/>
  <c r="V577" i="14"/>
  <c r="G580" i="14"/>
  <c r="M580" i="14" s="1"/>
  <c r="I580" i="14"/>
  <c r="K580" i="14"/>
  <c r="O580" i="14"/>
  <c r="Q580" i="14"/>
  <c r="Q576" i="14" s="1"/>
  <c r="V580" i="14"/>
  <c r="G583" i="14"/>
  <c r="I583" i="14"/>
  <c r="K583" i="14"/>
  <c r="M583" i="14"/>
  <c r="O583" i="14"/>
  <c r="Q583" i="14"/>
  <c r="V583" i="14"/>
  <c r="G586" i="14"/>
  <c r="M586" i="14" s="1"/>
  <c r="I586" i="14"/>
  <c r="K586" i="14"/>
  <c r="O586" i="14"/>
  <c r="Q586" i="14"/>
  <c r="V586" i="14"/>
  <c r="G590" i="14"/>
  <c r="I590" i="14"/>
  <c r="K590" i="14"/>
  <c r="M590" i="14"/>
  <c r="O590" i="14"/>
  <c r="Q590" i="14"/>
  <c r="V590" i="14"/>
  <c r="G593" i="14"/>
  <c r="M593" i="14" s="1"/>
  <c r="I593" i="14"/>
  <c r="K593" i="14"/>
  <c r="O593" i="14"/>
  <c r="Q593" i="14"/>
  <c r="V593" i="14"/>
  <c r="G597" i="14"/>
  <c r="M597" i="14" s="1"/>
  <c r="I597" i="14"/>
  <c r="K597" i="14"/>
  <c r="O597" i="14"/>
  <c r="Q597" i="14"/>
  <c r="V597" i="14"/>
  <c r="G599" i="14"/>
  <c r="I599" i="14"/>
  <c r="K599" i="14"/>
  <c r="M599" i="14"/>
  <c r="O599" i="14"/>
  <c r="Q599" i="14"/>
  <c r="V599" i="14"/>
  <c r="V576" i="14" s="1"/>
  <c r="G604" i="14"/>
  <c r="M604" i="14" s="1"/>
  <c r="I604" i="14"/>
  <c r="K604" i="14"/>
  <c r="O604" i="14"/>
  <c r="Q604" i="14"/>
  <c r="V604" i="14"/>
  <c r="G609" i="14"/>
  <c r="M609" i="14" s="1"/>
  <c r="I609" i="14"/>
  <c r="K609" i="14"/>
  <c r="O609" i="14"/>
  <c r="Q609" i="14"/>
  <c r="V609" i="14"/>
  <c r="G612" i="14"/>
  <c r="I612" i="14"/>
  <c r="K612" i="14"/>
  <c r="M612" i="14"/>
  <c r="O612" i="14"/>
  <c r="Q612" i="14"/>
  <c r="V612" i="14"/>
  <c r="G614" i="14"/>
  <c r="I614" i="14"/>
  <c r="K614" i="14"/>
  <c r="M614" i="14"/>
  <c r="O614" i="14"/>
  <c r="Q614" i="14"/>
  <c r="V614" i="14"/>
  <c r="G618" i="14"/>
  <c r="I618" i="14"/>
  <c r="K618" i="14"/>
  <c r="M618" i="14"/>
  <c r="O618" i="14"/>
  <c r="Q618" i="14"/>
  <c r="V618" i="14"/>
  <c r="G621" i="14"/>
  <c r="M621" i="14" s="1"/>
  <c r="I621" i="14"/>
  <c r="K621" i="14"/>
  <c r="O621" i="14"/>
  <c r="Q621" i="14"/>
  <c r="V621" i="14"/>
  <c r="G623" i="14"/>
  <c r="M623" i="14" s="1"/>
  <c r="I623" i="14"/>
  <c r="K623" i="14"/>
  <c r="O623" i="14"/>
  <c r="Q623" i="14"/>
  <c r="V623" i="14"/>
  <c r="G626" i="14"/>
  <c r="I626" i="14"/>
  <c r="K626" i="14"/>
  <c r="M626" i="14"/>
  <c r="O626" i="14"/>
  <c r="Q626" i="14"/>
  <c r="V626" i="14"/>
  <c r="G629" i="14"/>
  <c r="M629" i="14" s="1"/>
  <c r="I629" i="14"/>
  <c r="K629" i="14"/>
  <c r="O629" i="14"/>
  <c r="Q629" i="14"/>
  <c r="V629" i="14"/>
  <c r="G634" i="14"/>
  <c r="M634" i="14" s="1"/>
  <c r="I634" i="14"/>
  <c r="K634" i="14"/>
  <c r="O634" i="14"/>
  <c r="Q634" i="14"/>
  <c r="V634" i="14"/>
  <c r="G636" i="14"/>
  <c r="I636" i="14"/>
  <c r="K636" i="14"/>
  <c r="M636" i="14"/>
  <c r="O636" i="14"/>
  <c r="Q636" i="14"/>
  <c r="V636" i="14"/>
  <c r="G639" i="14"/>
  <c r="G638" i="14" s="1"/>
  <c r="I639" i="14"/>
  <c r="I638" i="14" s="1"/>
  <c r="K639" i="14"/>
  <c r="M639" i="14"/>
  <c r="O639" i="14"/>
  <c r="Q639" i="14"/>
  <c r="Q638" i="14" s="1"/>
  <c r="V639" i="14"/>
  <c r="V638" i="14" s="1"/>
  <c r="G642" i="14"/>
  <c r="I642" i="14"/>
  <c r="K642" i="14"/>
  <c r="M642" i="14"/>
  <c r="O642" i="14"/>
  <c r="O638" i="14" s="1"/>
  <c r="Q642" i="14"/>
  <c r="V642" i="14"/>
  <c r="G645" i="14"/>
  <c r="I645" i="14"/>
  <c r="K645" i="14"/>
  <c r="M645" i="14"/>
  <c r="O645" i="14"/>
  <c r="Q645" i="14"/>
  <c r="V645" i="14"/>
  <c r="G651" i="14"/>
  <c r="I651" i="14"/>
  <c r="K651" i="14"/>
  <c r="M651" i="14"/>
  <c r="O651" i="14"/>
  <c r="Q651" i="14"/>
  <c r="V651" i="14"/>
  <c r="G658" i="14"/>
  <c r="M658" i="14" s="1"/>
  <c r="I658" i="14"/>
  <c r="K658" i="14"/>
  <c r="O658" i="14"/>
  <c r="Q658" i="14"/>
  <c r="V658" i="14"/>
  <c r="G662" i="14"/>
  <c r="M662" i="14" s="1"/>
  <c r="I662" i="14"/>
  <c r="K662" i="14"/>
  <c r="O662" i="14"/>
  <c r="Q662" i="14"/>
  <c r="V662" i="14"/>
  <c r="G667" i="14"/>
  <c r="I667" i="14"/>
  <c r="K667" i="14"/>
  <c r="M667" i="14"/>
  <c r="O667" i="14"/>
  <c r="Q667" i="14"/>
  <c r="V667" i="14"/>
  <c r="G669" i="14"/>
  <c r="M669" i="14" s="1"/>
  <c r="I669" i="14"/>
  <c r="K669" i="14"/>
  <c r="K638" i="14" s="1"/>
  <c r="O669" i="14"/>
  <c r="Q669" i="14"/>
  <c r="V669" i="14"/>
  <c r="G676" i="14"/>
  <c r="I676" i="14"/>
  <c r="K676" i="14"/>
  <c r="M676" i="14"/>
  <c r="O676" i="14"/>
  <c r="Q676" i="14"/>
  <c r="V676" i="14"/>
  <c r="G678" i="14"/>
  <c r="I678" i="14"/>
  <c r="K678" i="14"/>
  <c r="M678" i="14"/>
  <c r="O678" i="14"/>
  <c r="Q678" i="14"/>
  <c r="V678" i="14"/>
  <c r="G681" i="14"/>
  <c r="I681" i="14"/>
  <c r="K681" i="14"/>
  <c r="M681" i="14"/>
  <c r="O681" i="14"/>
  <c r="Q681" i="14"/>
  <c r="V681" i="14"/>
  <c r="G685" i="14"/>
  <c r="I685" i="14"/>
  <c r="K685" i="14"/>
  <c r="M685" i="14"/>
  <c r="O685" i="14"/>
  <c r="Q685" i="14"/>
  <c r="V685" i="14"/>
  <c r="G688" i="14"/>
  <c r="M688" i="14" s="1"/>
  <c r="I688" i="14"/>
  <c r="K688" i="14"/>
  <c r="O688" i="14"/>
  <c r="Q688" i="14"/>
  <c r="V688" i="14"/>
  <c r="G691" i="14"/>
  <c r="M691" i="14" s="1"/>
  <c r="I691" i="14"/>
  <c r="K691" i="14"/>
  <c r="O691" i="14"/>
  <c r="Q691" i="14"/>
  <c r="V691" i="14"/>
  <c r="G692" i="14"/>
  <c r="M692" i="14" s="1"/>
  <c r="I692" i="14"/>
  <c r="K692" i="14"/>
  <c r="O692" i="14"/>
  <c r="Q692" i="14"/>
  <c r="V692" i="14"/>
  <c r="G693" i="14"/>
  <c r="M693" i="14" s="1"/>
  <c r="I693" i="14"/>
  <c r="K693" i="14"/>
  <c r="O693" i="14"/>
  <c r="Q693" i="14"/>
  <c r="V693" i="14"/>
  <c r="G694" i="14"/>
  <c r="I694" i="14"/>
  <c r="K694" i="14"/>
  <c r="M694" i="14"/>
  <c r="O694" i="14"/>
  <c r="Q694" i="14"/>
  <c r="V694" i="14"/>
  <c r="G695" i="14"/>
  <c r="I695" i="14"/>
  <c r="K695" i="14"/>
  <c r="M695" i="14"/>
  <c r="O695" i="14"/>
  <c r="Q695" i="14"/>
  <c r="V695" i="14"/>
  <c r="G697" i="14"/>
  <c r="I697" i="14"/>
  <c r="K697" i="14"/>
  <c r="M697" i="14"/>
  <c r="O697" i="14"/>
  <c r="Q697" i="14"/>
  <c r="V697" i="14"/>
  <c r="G699" i="14"/>
  <c r="I699" i="14"/>
  <c r="K699" i="14"/>
  <c r="M699" i="14"/>
  <c r="O699" i="14"/>
  <c r="Q699" i="14"/>
  <c r="V699" i="14"/>
  <c r="G703" i="14"/>
  <c r="M703" i="14" s="1"/>
  <c r="I703" i="14"/>
  <c r="K703" i="14"/>
  <c r="O703" i="14"/>
  <c r="Q703" i="14"/>
  <c r="V703" i="14"/>
  <c r="G709" i="14"/>
  <c r="M709" i="14" s="1"/>
  <c r="I709" i="14"/>
  <c r="K709" i="14"/>
  <c r="O709" i="14"/>
  <c r="Q709" i="14"/>
  <c r="V709" i="14"/>
  <c r="G715" i="14"/>
  <c r="M715" i="14" s="1"/>
  <c r="I715" i="14"/>
  <c r="K715" i="14"/>
  <c r="O715" i="14"/>
  <c r="Q715" i="14"/>
  <c r="V715" i="14"/>
  <c r="G721" i="14"/>
  <c r="M721" i="14" s="1"/>
  <c r="I721" i="14"/>
  <c r="K721" i="14"/>
  <c r="O721" i="14"/>
  <c r="Q721" i="14"/>
  <c r="V721" i="14"/>
  <c r="G727" i="14"/>
  <c r="I727" i="14"/>
  <c r="K727" i="14"/>
  <c r="M727" i="14"/>
  <c r="O727" i="14"/>
  <c r="Q727" i="14"/>
  <c r="V727" i="14"/>
  <c r="G730" i="14"/>
  <c r="I730" i="14"/>
  <c r="K730" i="14"/>
  <c r="M730" i="14"/>
  <c r="O730" i="14"/>
  <c r="Q730" i="14"/>
  <c r="V730" i="14"/>
  <c r="G732" i="14"/>
  <c r="I732" i="14"/>
  <c r="K732" i="14"/>
  <c r="M732" i="14"/>
  <c r="O732" i="14"/>
  <c r="Q732" i="14"/>
  <c r="V732" i="14"/>
  <c r="G735" i="14"/>
  <c r="M735" i="14" s="1"/>
  <c r="I735" i="14"/>
  <c r="I734" i="14" s="1"/>
  <c r="K735" i="14"/>
  <c r="K734" i="14" s="1"/>
  <c r="O735" i="14"/>
  <c r="O734" i="14" s="1"/>
  <c r="Q735" i="14"/>
  <c r="Q734" i="14" s="1"/>
  <c r="V735" i="14"/>
  <c r="G756" i="14"/>
  <c r="M756" i="14" s="1"/>
  <c r="I756" i="14"/>
  <c r="K756" i="14"/>
  <c r="O756" i="14"/>
  <c r="Q756" i="14"/>
  <c r="V756" i="14"/>
  <c r="G761" i="14"/>
  <c r="I761" i="14"/>
  <c r="K761" i="14"/>
  <c r="M761" i="14"/>
  <c r="O761" i="14"/>
  <c r="Q761" i="14"/>
  <c r="V761" i="14"/>
  <c r="G765" i="14"/>
  <c r="M765" i="14" s="1"/>
  <c r="I765" i="14"/>
  <c r="K765" i="14"/>
  <c r="O765" i="14"/>
  <c r="Q765" i="14"/>
  <c r="V765" i="14"/>
  <c r="G769" i="14"/>
  <c r="I769" i="14"/>
  <c r="K769" i="14"/>
  <c r="M769" i="14"/>
  <c r="O769" i="14"/>
  <c r="Q769" i="14"/>
  <c r="V769" i="14"/>
  <c r="G773" i="14"/>
  <c r="I773" i="14"/>
  <c r="K773" i="14"/>
  <c r="M773" i="14"/>
  <c r="O773" i="14"/>
  <c r="Q773" i="14"/>
  <c r="V773" i="14"/>
  <c r="V734" i="14" s="1"/>
  <c r="G777" i="14"/>
  <c r="I777" i="14"/>
  <c r="K777" i="14"/>
  <c r="M777" i="14"/>
  <c r="O777" i="14"/>
  <c r="Q777" i="14"/>
  <c r="V777" i="14"/>
  <c r="G780" i="14"/>
  <c r="M780" i="14" s="1"/>
  <c r="I780" i="14"/>
  <c r="K780" i="14"/>
  <c r="O780" i="14"/>
  <c r="Q780" i="14"/>
  <c r="V780" i="14"/>
  <c r="G785" i="14"/>
  <c r="M785" i="14" s="1"/>
  <c r="I785" i="14"/>
  <c r="K785" i="14"/>
  <c r="O785" i="14"/>
  <c r="Q785" i="14"/>
  <c r="V785" i="14"/>
  <c r="G789" i="14"/>
  <c r="M789" i="14" s="1"/>
  <c r="I789" i="14"/>
  <c r="K789" i="14"/>
  <c r="O789" i="14"/>
  <c r="Q789" i="14"/>
  <c r="V789" i="14"/>
  <c r="G793" i="14"/>
  <c r="I793" i="14"/>
  <c r="K793" i="14"/>
  <c r="M793" i="14"/>
  <c r="O793" i="14"/>
  <c r="Q793" i="14"/>
  <c r="V793" i="14"/>
  <c r="G797" i="14"/>
  <c r="M797" i="14" s="1"/>
  <c r="I797" i="14"/>
  <c r="K797" i="14"/>
  <c r="O797" i="14"/>
  <c r="Q797" i="14"/>
  <c r="V797" i="14"/>
  <c r="G800" i="14"/>
  <c r="I800" i="14"/>
  <c r="K800" i="14"/>
  <c r="M800" i="14"/>
  <c r="O800" i="14"/>
  <c r="Q800" i="14"/>
  <c r="V800" i="14"/>
  <c r="G803" i="14"/>
  <c r="I803" i="14"/>
  <c r="K803" i="14"/>
  <c r="M803" i="14"/>
  <c r="O803" i="14"/>
  <c r="Q803" i="14"/>
  <c r="V803" i="14"/>
  <c r="G808" i="14"/>
  <c r="I808" i="14"/>
  <c r="K808" i="14"/>
  <c r="M808" i="14"/>
  <c r="O808" i="14"/>
  <c r="Q808" i="14"/>
  <c r="V808" i="14"/>
  <c r="G811" i="14"/>
  <c r="M811" i="14" s="1"/>
  <c r="I811" i="14"/>
  <c r="K811" i="14"/>
  <c r="O811" i="14"/>
  <c r="Q811" i="14"/>
  <c r="V811" i="14"/>
  <c r="I813" i="14"/>
  <c r="G814" i="14"/>
  <c r="M814" i="14" s="1"/>
  <c r="M813" i="14" s="1"/>
  <c r="I814" i="14"/>
  <c r="K814" i="14"/>
  <c r="K813" i="14" s="1"/>
  <c r="O814" i="14"/>
  <c r="Q814" i="14"/>
  <c r="Q813" i="14" s="1"/>
  <c r="V814" i="14"/>
  <c r="V813" i="14" s="1"/>
  <c r="G818" i="14"/>
  <c r="I818" i="14"/>
  <c r="K818" i="14"/>
  <c r="M818" i="14"/>
  <c r="O818" i="14"/>
  <c r="Q818" i="14"/>
  <c r="V818" i="14"/>
  <c r="G821" i="14"/>
  <c r="I821" i="14"/>
  <c r="K821" i="14"/>
  <c r="M821" i="14"/>
  <c r="O821" i="14"/>
  <c r="O813" i="14" s="1"/>
  <c r="Q821" i="14"/>
  <c r="V821" i="14"/>
  <c r="G823" i="14"/>
  <c r="I823" i="14"/>
  <c r="K823" i="14"/>
  <c r="M823" i="14"/>
  <c r="O823" i="14"/>
  <c r="Q823" i="14"/>
  <c r="V823" i="14"/>
  <c r="G828" i="14"/>
  <c r="I828" i="14"/>
  <c r="I825" i="14" s="1"/>
  <c r="K828" i="14"/>
  <c r="K825" i="14" s="1"/>
  <c r="M828" i="14"/>
  <c r="O828" i="14"/>
  <c r="Q828" i="14"/>
  <c r="Q825" i="14" s="1"/>
  <c r="V828" i="14"/>
  <c r="G831" i="14"/>
  <c r="G825" i="14" s="1"/>
  <c r="I831" i="14"/>
  <c r="K831" i="14"/>
  <c r="O831" i="14"/>
  <c r="Q831" i="14"/>
  <c r="V831" i="14"/>
  <c r="G834" i="14"/>
  <c r="I834" i="14"/>
  <c r="K834" i="14"/>
  <c r="M834" i="14"/>
  <c r="O834" i="14"/>
  <c r="Q834" i="14"/>
  <c r="V834" i="14"/>
  <c r="G837" i="14"/>
  <c r="M837" i="14" s="1"/>
  <c r="I837" i="14"/>
  <c r="K837" i="14"/>
  <c r="O837" i="14"/>
  <c r="Q837" i="14"/>
  <c r="V837" i="14"/>
  <c r="G839" i="14"/>
  <c r="I839" i="14"/>
  <c r="K839" i="14"/>
  <c r="M839" i="14"/>
  <c r="O839" i="14"/>
  <c r="Q839" i="14"/>
  <c r="V839" i="14"/>
  <c r="G841" i="14"/>
  <c r="I841" i="14"/>
  <c r="K841" i="14"/>
  <c r="M841" i="14"/>
  <c r="O841" i="14"/>
  <c r="O825" i="14" s="1"/>
  <c r="Q841" i="14"/>
  <c r="V841" i="14"/>
  <c r="G846" i="14"/>
  <c r="I846" i="14"/>
  <c r="K846" i="14"/>
  <c r="M846" i="14"/>
  <c r="O846" i="14"/>
  <c r="Q846" i="14"/>
  <c r="V846" i="14"/>
  <c r="G849" i="14"/>
  <c r="M849" i="14" s="1"/>
  <c r="I849" i="14"/>
  <c r="K849" i="14"/>
  <c r="O849" i="14"/>
  <c r="Q849" i="14"/>
  <c r="V849" i="14"/>
  <c r="V825" i="14" s="1"/>
  <c r="G852" i="14"/>
  <c r="I852" i="14"/>
  <c r="K852" i="14"/>
  <c r="M852" i="14"/>
  <c r="O852" i="14"/>
  <c r="Q852" i="14"/>
  <c r="V852" i="14"/>
  <c r="G855" i="14"/>
  <c r="M855" i="14" s="1"/>
  <c r="I855" i="14"/>
  <c r="K855" i="14"/>
  <c r="O855" i="14"/>
  <c r="Q855" i="14"/>
  <c r="V855" i="14"/>
  <c r="G858" i="14"/>
  <c r="I858" i="14"/>
  <c r="K858" i="14"/>
  <c r="M858" i="14"/>
  <c r="O858" i="14"/>
  <c r="Q858" i="14"/>
  <c r="V858" i="14"/>
  <c r="G861" i="14"/>
  <c r="M861" i="14" s="1"/>
  <c r="I861" i="14"/>
  <c r="K861" i="14"/>
  <c r="O861" i="14"/>
  <c r="Q861" i="14"/>
  <c r="V861" i="14"/>
  <c r="G864" i="14"/>
  <c r="I864" i="14"/>
  <c r="K864" i="14"/>
  <c r="M864" i="14"/>
  <c r="O864" i="14"/>
  <c r="Q864" i="14"/>
  <c r="V864" i="14"/>
  <c r="G868" i="14"/>
  <c r="I868" i="14"/>
  <c r="K868" i="14"/>
  <c r="M868" i="14"/>
  <c r="O868" i="14"/>
  <c r="Q868" i="14"/>
  <c r="V868" i="14"/>
  <c r="G871" i="14"/>
  <c r="I871" i="14"/>
  <c r="K871" i="14"/>
  <c r="M871" i="14"/>
  <c r="O871" i="14"/>
  <c r="Q871" i="14"/>
  <c r="V871" i="14"/>
  <c r="G874" i="14"/>
  <c r="M874" i="14" s="1"/>
  <c r="I874" i="14"/>
  <c r="K874" i="14"/>
  <c r="O874" i="14"/>
  <c r="Q874" i="14"/>
  <c r="V874" i="14"/>
  <c r="G876" i="14"/>
  <c r="I876" i="14"/>
  <c r="K876" i="14"/>
  <c r="M876" i="14"/>
  <c r="O876" i="14"/>
  <c r="Q876" i="14"/>
  <c r="V876" i="14"/>
  <c r="G879" i="14"/>
  <c r="M879" i="14" s="1"/>
  <c r="I879" i="14"/>
  <c r="K879" i="14"/>
  <c r="O879" i="14"/>
  <c r="Q879" i="14"/>
  <c r="V879" i="14"/>
  <c r="G881" i="14"/>
  <c r="I881" i="14"/>
  <c r="K881" i="14"/>
  <c r="M881" i="14"/>
  <c r="O881" i="14"/>
  <c r="Q881" i="14"/>
  <c r="V881" i="14"/>
  <c r="G884" i="14"/>
  <c r="M884" i="14" s="1"/>
  <c r="I884" i="14"/>
  <c r="K884" i="14"/>
  <c r="O884" i="14"/>
  <c r="Q884" i="14"/>
  <c r="V884" i="14"/>
  <c r="G887" i="14"/>
  <c r="I887" i="14"/>
  <c r="K887" i="14"/>
  <c r="M887" i="14"/>
  <c r="O887" i="14"/>
  <c r="Q887" i="14"/>
  <c r="V887" i="14"/>
  <c r="G892" i="14"/>
  <c r="I892" i="14"/>
  <c r="K892" i="14"/>
  <c r="M892" i="14"/>
  <c r="O892" i="14"/>
  <c r="Q892" i="14"/>
  <c r="V892" i="14"/>
  <c r="G897" i="14"/>
  <c r="I897" i="14"/>
  <c r="K897" i="14"/>
  <c r="M897" i="14"/>
  <c r="O897" i="14"/>
  <c r="Q897" i="14"/>
  <c r="V897" i="14"/>
  <c r="G900" i="14"/>
  <c r="M900" i="14" s="1"/>
  <c r="I900" i="14"/>
  <c r="K900" i="14"/>
  <c r="O900" i="14"/>
  <c r="Q900" i="14"/>
  <c r="V900" i="14"/>
  <c r="G902" i="14"/>
  <c r="I902" i="14"/>
  <c r="K902" i="14"/>
  <c r="M902" i="14"/>
  <c r="O902" i="14"/>
  <c r="Q902" i="14"/>
  <c r="V902" i="14"/>
  <c r="G905" i="14"/>
  <c r="I905" i="14"/>
  <c r="I904" i="14" s="1"/>
  <c r="K905" i="14"/>
  <c r="M905" i="14"/>
  <c r="O905" i="14"/>
  <c r="O904" i="14" s="1"/>
  <c r="Q905" i="14"/>
  <c r="V905" i="14"/>
  <c r="G907" i="14"/>
  <c r="M907" i="14" s="1"/>
  <c r="I907" i="14"/>
  <c r="K907" i="14"/>
  <c r="K904" i="14" s="1"/>
  <c r="O907" i="14"/>
  <c r="Q907" i="14"/>
  <c r="Q904" i="14" s="1"/>
  <c r="V907" i="14"/>
  <c r="G912" i="14"/>
  <c r="I912" i="14"/>
  <c r="K912" i="14"/>
  <c r="M912" i="14"/>
  <c r="O912" i="14"/>
  <c r="Q912" i="14"/>
  <c r="V912" i="14"/>
  <c r="G916" i="14"/>
  <c r="I916" i="14"/>
  <c r="K916" i="14"/>
  <c r="M916" i="14"/>
  <c r="O916" i="14"/>
  <c r="Q916" i="14"/>
  <c r="V916" i="14"/>
  <c r="G920" i="14"/>
  <c r="I920" i="14"/>
  <c r="K920" i="14"/>
  <c r="M920" i="14"/>
  <c r="O920" i="14"/>
  <c r="Q920" i="14"/>
  <c r="V920" i="14"/>
  <c r="G930" i="14"/>
  <c r="M930" i="14" s="1"/>
  <c r="I930" i="14"/>
  <c r="K930" i="14"/>
  <c r="O930" i="14"/>
  <c r="Q930" i="14"/>
  <c r="V930" i="14"/>
  <c r="V904" i="14" s="1"/>
  <c r="G936" i="14"/>
  <c r="I936" i="14"/>
  <c r="K936" i="14"/>
  <c r="M936" i="14"/>
  <c r="O936" i="14"/>
  <c r="Q936" i="14"/>
  <c r="V936" i="14"/>
  <c r="G942" i="14"/>
  <c r="M942" i="14" s="1"/>
  <c r="I942" i="14"/>
  <c r="K942" i="14"/>
  <c r="O942" i="14"/>
  <c r="Q942" i="14"/>
  <c r="V942" i="14"/>
  <c r="G948" i="14"/>
  <c r="I948" i="14"/>
  <c r="K948" i="14"/>
  <c r="M948" i="14"/>
  <c r="O948" i="14"/>
  <c r="Q948" i="14"/>
  <c r="V948" i="14"/>
  <c r="G953" i="14"/>
  <c r="M953" i="14" s="1"/>
  <c r="I953" i="14"/>
  <c r="K953" i="14"/>
  <c r="O953" i="14"/>
  <c r="Q953" i="14"/>
  <c r="V953" i="14"/>
  <c r="G958" i="14"/>
  <c r="I958" i="14"/>
  <c r="K958" i="14"/>
  <c r="M958" i="14"/>
  <c r="O958" i="14"/>
  <c r="Q958" i="14"/>
  <c r="V958" i="14"/>
  <c r="G963" i="14"/>
  <c r="I963" i="14"/>
  <c r="K963" i="14"/>
  <c r="M963" i="14"/>
  <c r="O963" i="14"/>
  <c r="Q963" i="14"/>
  <c r="V963" i="14"/>
  <c r="G969" i="14"/>
  <c r="I969" i="14"/>
  <c r="K969" i="14"/>
  <c r="M969" i="14"/>
  <c r="O969" i="14"/>
  <c r="Q969" i="14"/>
  <c r="V969" i="14"/>
  <c r="G974" i="14"/>
  <c r="I974" i="14"/>
  <c r="I971" i="14" s="1"/>
  <c r="K974" i="14"/>
  <c r="K971" i="14" s="1"/>
  <c r="M974" i="14"/>
  <c r="O974" i="14"/>
  <c r="Q974" i="14"/>
  <c r="Q971" i="14" s="1"/>
  <c r="V974" i="14"/>
  <c r="G981" i="14"/>
  <c r="G971" i="14" s="1"/>
  <c r="I981" i="14"/>
  <c r="K981" i="14"/>
  <c r="O981" i="14"/>
  <c r="Q981" i="14"/>
  <c r="V981" i="14"/>
  <c r="G987" i="14"/>
  <c r="I987" i="14"/>
  <c r="K987" i="14"/>
  <c r="M987" i="14"/>
  <c r="O987" i="14"/>
  <c r="Q987" i="14"/>
  <c r="V987" i="14"/>
  <c r="G993" i="14"/>
  <c r="M993" i="14" s="1"/>
  <c r="I993" i="14"/>
  <c r="K993" i="14"/>
  <c r="O993" i="14"/>
  <c r="O971" i="14" s="1"/>
  <c r="Q993" i="14"/>
  <c r="V993" i="14"/>
  <c r="G997" i="14"/>
  <c r="I997" i="14"/>
  <c r="K997" i="14"/>
  <c r="M997" i="14"/>
  <c r="O997" i="14"/>
  <c r="Q997" i="14"/>
  <c r="V997" i="14"/>
  <c r="G1000" i="14"/>
  <c r="M1000" i="14" s="1"/>
  <c r="I1000" i="14"/>
  <c r="K1000" i="14"/>
  <c r="O1000" i="14"/>
  <c r="Q1000" i="14"/>
  <c r="V1000" i="14"/>
  <c r="G1003" i="14"/>
  <c r="I1003" i="14"/>
  <c r="K1003" i="14"/>
  <c r="M1003" i="14"/>
  <c r="O1003" i="14"/>
  <c r="Q1003" i="14"/>
  <c r="V1003" i="14"/>
  <c r="G1006" i="14"/>
  <c r="M1006" i="14" s="1"/>
  <c r="I1006" i="14"/>
  <c r="K1006" i="14"/>
  <c r="O1006" i="14"/>
  <c r="Q1006" i="14"/>
  <c r="V1006" i="14"/>
  <c r="V971" i="14" s="1"/>
  <c r="Q1009" i="14"/>
  <c r="G1012" i="14"/>
  <c r="G1009" i="14" s="1"/>
  <c r="I1012" i="14"/>
  <c r="K1012" i="14"/>
  <c r="K1009" i="14" s="1"/>
  <c r="O1012" i="14"/>
  <c r="O1009" i="14" s="1"/>
  <c r="Q1012" i="14"/>
  <c r="V1012" i="14"/>
  <c r="V1009" i="14" s="1"/>
  <c r="G1016" i="14"/>
  <c r="I1016" i="14"/>
  <c r="I1009" i="14" s="1"/>
  <c r="K1016" i="14"/>
  <c r="M1016" i="14"/>
  <c r="O1016" i="14"/>
  <c r="Q1016" i="14"/>
  <c r="V1016" i="14"/>
  <c r="G1019" i="14"/>
  <c r="M1019" i="14" s="1"/>
  <c r="I1019" i="14"/>
  <c r="K1019" i="14"/>
  <c r="O1019" i="14"/>
  <c r="Q1019" i="14"/>
  <c r="V1019" i="14"/>
  <c r="G1023" i="14"/>
  <c r="I1023" i="14"/>
  <c r="I1022" i="14" s="1"/>
  <c r="K1023" i="14"/>
  <c r="K1022" i="14" s="1"/>
  <c r="M1023" i="14"/>
  <c r="O1023" i="14"/>
  <c r="O1022" i="14" s="1"/>
  <c r="Q1023" i="14"/>
  <c r="V1023" i="14"/>
  <c r="V1022" i="14" s="1"/>
  <c r="G1028" i="14"/>
  <c r="I1028" i="14"/>
  <c r="K1028" i="14"/>
  <c r="M1028" i="14"/>
  <c r="O1028" i="14"/>
  <c r="Q1028" i="14"/>
  <c r="Q1022" i="14" s="1"/>
  <c r="V1028" i="14"/>
  <c r="G1030" i="14"/>
  <c r="G1022" i="14" s="1"/>
  <c r="I1030" i="14"/>
  <c r="K1030" i="14"/>
  <c r="M1030" i="14"/>
  <c r="O1030" i="14"/>
  <c r="Q1030" i="14"/>
  <c r="V1030" i="14"/>
  <c r="G1032" i="14"/>
  <c r="M1032" i="14" s="1"/>
  <c r="I1032" i="14"/>
  <c r="K1032" i="14"/>
  <c r="O1032" i="14"/>
  <c r="Q1032" i="14"/>
  <c r="V1032" i="14"/>
  <c r="G1043" i="14"/>
  <c r="M1043" i="14" s="1"/>
  <c r="I1043" i="14"/>
  <c r="K1043" i="14"/>
  <c r="O1043" i="14"/>
  <c r="Q1043" i="14"/>
  <c r="V1043" i="14"/>
  <c r="G1048" i="14"/>
  <c r="I1048" i="14"/>
  <c r="K1048" i="14"/>
  <c r="M1048" i="14"/>
  <c r="O1048" i="14"/>
  <c r="Q1048" i="14"/>
  <c r="V1048" i="14"/>
  <c r="G1050" i="14"/>
  <c r="M1050" i="14" s="1"/>
  <c r="I1050" i="14"/>
  <c r="K1050" i="14"/>
  <c r="O1050" i="14"/>
  <c r="Q1050" i="14"/>
  <c r="V1050" i="14"/>
  <c r="G1062" i="14"/>
  <c r="I1062" i="14"/>
  <c r="K1062" i="14"/>
  <c r="M1062" i="14"/>
  <c r="O1062" i="14"/>
  <c r="Q1062" i="14"/>
  <c r="V1062" i="14"/>
  <c r="G1069" i="14"/>
  <c r="M1069" i="14" s="1"/>
  <c r="I1069" i="14"/>
  <c r="K1069" i="14"/>
  <c r="O1069" i="14"/>
  <c r="Q1069" i="14"/>
  <c r="V1069" i="14"/>
  <c r="G1071" i="14"/>
  <c r="I1071" i="14"/>
  <c r="K1071" i="14"/>
  <c r="M1071" i="14"/>
  <c r="O1071" i="14"/>
  <c r="Q1071" i="14"/>
  <c r="V1071" i="14"/>
  <c r="G1077" i="14"/>
  <c r="I1077" i="14"/>
  <c r="K1077" i="14"/>
  <c r="M1077" i="14"/>
  <c r="O1077" i="14"/>
  <c r="Q1077" i="14"/>
  <c r="V1077" i="14"/>
  <c r="G1089" i="14"/>
  <c r="M1089" i="14" s="1"/>
  <c r="I1089" i="14"/>
  <c r="K1089" i="14"/>
  <c r="O1089" i="14"/>
  <c r="Q1089" i="14"/>
  <c r="V1089" i="14"/>
  <c r="G1091" i="14"/>
  <c r="G1092" i="14"/>
  <c r="I1092" i="14"/>
  <c r="I1091" i="14" s="1"/>
  <c r="K1092" i="14"/>
  <c r="M1092" i="14"/>
  <c r="M1091" i="14" s="1"/>
  <c r="O1092" i="14"/>
  <c r="O1091" i="14" s="1"/>
  <c r="Q1092" i="14"/>
  <c r="V1092" i="14"/>
  <c r="V1091" i="14" s="1"/>
  <c r="G1096" i="14"/>
  <c r="M1096" i="14" s="1"/>
  <c r="I1096" i="14"/>
  <c r="K1096" i="14"/>
  <c r="K1091" i="14" s="1"/>
  <c r="O1096" i="14"/>
  <c r="Q1096" i="14"/>
  <c r="V1096" i="14"/>
  <c r="G1099" i="14"/>
  <c r="I1099" i="14"/>
  <c r="K1099" i="14"/>
  <c r="M1099" i="14"/>
  <c r="O1099" i="14"/>
  <c r="Q1099" i="14"/>
  <c r="Q1091" i="14" s="1"/>
  <c r="V1099" i="14"/>
  <c r="G1100" i="14"/>
  <c r="I1100" i="14"/>
  <c r="K1100" i="14"/>
  <c r="M1100" i="14"/>
  <c r="O1100" i="14"/>
  <c r="Q1100" i="14"/>
  <c r="V1100" i="14"/>
  <c r="G1101" i="14"/>
  <c r="I1101" i="14"/>
  <c r="K1101" i="14"/>
  <c r="M1101" i="14"/>
  <c r="O1101" i="14"/>
  <c r="Q1101" i="14"/>
  <c r="V1101" i="14"/>
  <c r="G1104" i="14"/>
  <c r="M1104" i="14" s="1"/>
  <c r="I1104" i="14"/>
  <c r="I1103" i="14" s="1"/>
  <c r="K1104" i="14"/>
  <c r="K1103" i="14" s="1"/>
  <c r="O1104" i="14"/>
  <c r="O1103" i="14" s="1"/>
  <c r="Q1104" i="14"/>
  <c r="Q1103" i="14" s="1"/>
  <c r="V1104" i="14"/>
  <c r="G1109" i="14"/>
  <c r="G1103" i="14" s="1"/>
  <c r="I1109" i="14"/>
  <c r="K1109" i="14"/>
  <c r="O1109" i="14"/>
  <c r="Q1109" i="14"/>
  <c r="V1109" i="14"/>
  <c r="G1113" i="14"/>
  <c r="I1113" i="14"/>
  <c r="K1113" i="14"/>
  <c r="M1113" i="14"/>
  <c r="O1113" i="14"/>
  <c r="Q1113" i="14"/>
  <c r="V1113" i="14"/>
  <c r="G1116" i="14"/>
  <c r="M1116" i="14" s="1"/>
  <c r="I1116" i="14"/>
  <c r="K1116" i="14"/>
  <c r="O1116" i="14"/>
  <c r="Q1116" i="14"/>
  <c r="V1116" i="14"/>
  <c r="G1119" i="14"/>
  <c r="I1119" i="14"/>
  <c r="K1119" i="14"/>
  <c r="M1119" i="14"/>
  <c r="O1119" i="14"/>
  <c r="Q1119" i="14"/>
  <c r="V1119" i="14"/>
  <c r="G1122" i="14"/>
  <c r="I1122" i="14"/>
  <c r="K1122" i="14"/>
  <c r="M1122" i="14"/>
  <c r="O1122" i="14"/>
  <c r="Q1122" i="14"/>
  <c r="V1122" i="14"/>
  <c r="G1126" i="14"/>
  <c r="I1126" i="14"/>
  <c r="K1126" i="14"/>
  <c r="M1126" i="14"/>
  <c r="O1126" i="14"/>
  <c r="Q1126" i="14"/>
  <c r="V1126" i="14"/>
  <c r="G1130" i="14"/>
  <c r="M1130" i="14" s="1"/>
  <c r="I1130" i="14"/>
  <c r="K1130" i="14"/>
  <c r="O1130" i="14"/>
  <c r="Q1130" i="14"/>
  <c r="V1130" i="14"/>
  <c r="V1103" i="14" s="1"/>
  <c r="G1132" i="14"/>
  <c r="M1132" i="14" s="1"/>
  <c r="I1132" i="14"/>
  <c r="K1132" i="14"/>
  <c r="O1132" i="14"/>
  <c r="Q1132" i="14"/>
  <c r="V1132" i="14"/>
  <c r="G1134" i="14"/>
  <c r="G1135" i="14"/>
  <c r="I1135" i="14"/>
  <c r="I1134" i="14" s="1"/>
  <c r="K1135" i="14"/>
  <c r="M1135" i="14"/>
  <c r="M1134" i="14" s="1"/>
  <c r="O1135" i="14"/>
  <c r="O1134" i="14" s="1"/>
  <c r="Q1135" i="14"/>
  <c r="V1135" i="14"/>
  <c r="V1134" i="14" s="1"/>
  <c r="G1139" i="14"/>
  <c r="M1139" i="14" s="1"/>
  <c r="I1139" i="14"/>
  <c r="K1139" i="14"/>
  <c r="K1134" i="14" s="1"/>
  <c r="O1139" i="14"/>
  <c r="Q1139" i="14"/>
  <c r="V1139" i="14"/>
  <c r="G1141" i="14"/>
  <c r="I1141" i="14"/>
  <c r="K1141" i="14"/>
  <c r="M1141" i="14"/>
  <c r="O1141" i="14"/>
  <c r="Q1141" i="14"/>
  <c r="Q1134" i="14" s="1"/>
  <c r="V1141" i="14"/>
  <c r="G1145" i="14"/>
  <c r="I1145" i="14"/>
  <c r="K1145" i="14"/>
  <c r="M1145" i="14"/>
  <c r="O1145" i="14"/>
  <c r="Q1145" i="14"/>
  <c r="V1145" i="14"/>
  <c r="G1147" i="14"/>
  <c r="I1147" i="14"/>
  <c r="K1147" i="14"/>
  <c r="M1147" i="14"/>
  <c r="O1147" i="14"/>
  <c r="Q1147" i="14"/>
  <c r="V1147" i="14"/>
  <c r="G1150" i="14"/>
  <c r="M1150" i="14" s="1"/>
  <c r="I1150" i="14"/>
  <c r="I1149" i="14" s="1"/>
  <c r="K1150" i="14"/>
  <c r="K1149" i="14" s="1"/>
  <c r="O1150" i="14"/>
  <c r="O1149" i="14" s="1"/>
  <c r="Q1150" i="14"/>
  <c r="Q1149" i="14" s="1"/>
  <c r="V1150" i="14"/>
  <c r="G1153" i="14"/>
  <c r="G1149" i="14" s="1"/>
  <c r="I1153" i="14"/>
  <c r="K1153" i="14"/>
  <c r="O1153" i="14"/>
  <c r="Q1153" i="14"/>
  <c r="V1153" i="14"/>
  <c r="G1154" i="14"/>
  <c r="I1154" i="14"/>
  <c r="K1154" i="14"/>
  <c r="M1154" i="14"/>
  <c r="O1154" i="14"/>
  <c r="Q1154" i="14"/>
  <c r="V1154" i="14"/>
  <c r="G1155" i="14"/>
  <c r="I1155" i="14"/>
  <c r="K1155" i="14"/>
  <c r="M1155" i="14"/>
  <c r="O1155" i="14"/>
  <c r="Q1155" i="14"/>
  <c r="V1155" i="14"/>
  <c r="G1162" i="14"/>
  <c r="I1162" i="14"/>
  <c r="K1162" i="14"/>
  <c r="M1162" i="14"/>
  <c r="O1162" i="14"/>
  <c r="Q1162" i="14"/>
  <c r="V1162" i="14"/>
  <c r="G1169" i="14"/>
  <c r="M1169" i="14" s="1"/>
  <c r="I1169" i="14"/>
  <c r="K1169" i="14"/>
  <c r="O1169" i="14"/>
  <c r="Q1169" i="14"/>
  <c r="V1169" i="14"/>
  <c r="G1170" i="14"/>
  <c r="M1170" i="14" s="1"/>
  <c r="I1170" i="14"/>
  <c r="K1170" i="14"/>
  <c r="O1170" i="14"/>
  <c r="Q1170" i="14"/>
  <c r="V1170" i="14"/>
  <c r="G1172" i="14"/>
  <c r="M1172" i="14" s="1"/>
  <c r="I1172" i="14"/>
  <c r="K1172" i="14"/>
  <c r="O1172" i="14"/>
  <c r="Q1172" i="14"/>
  <c r="V1172" i="14"/>
  <c r="V1149" i="14" s="1"/>
  <c r="G1174" i="14"/>
  <c r="G1173" i="14" s="1"/>
  <c r="I1174" i="14"/>
  <c r="K1174" i="14"/>
  <c r="K1173" i="14" s="1"/>
  <c r="O1174" i="14"/>
  <c r="Q1174" i="14"/>
  <c r="Q1173" i="14" s="1"/>
  <c r="V1174" i="14"/>
  <c r="V1173" i="14" s="1"/>
  <c r="G1177" i="14"/>
  <c r="I1177" i="14"/>
  <c r="I1173" i="14" s="1"/>
  <c r="K1177" i="14"/>
  <c r="M1177" i="14"/>
  <c r="O1177" i="14"/>
  <c r="Q1177" i="14"/>
  <c r="V1177" i="14"/>
  <c r="G1186" i="14"/>
  <c r="I1186" i="14"/>
  <c r="K1186" i="14"/>
  <c r="M1186" i="14"/>
  <c r="O1186" i="14"/>
  <c r="O1173" i="14" s="1"/>
  <c r="Q1186" i="14"/>
  <c r="V1186" i="14"/>
  <c r="G1206" i="14"/>
  <c r="M1206" i="14" s="1"/>
  <c r="I1206" i="14"/>
  <c r="I1205" i="14" s="1"/>
  <c r="K1206" i="14"/>
  <c r="K1205" i="14" s="1"/>
  <c r="O1206" i="14"/>
  <c r="O1205" i="14" s="1"/>
  <c r="Q1206" i="14"/>
  <c r="V1206" i="14"/>
  <c r="V1205" i="14" s="1"/>
  <c r="G1209" i="14"/>
  <c r="M1209" i="14" s="1"/>
  <c r="I1209" i="14"/>
  <c r="K1209" i="14"/>
  <c r="O1209" i="14"/>
  <c r="Q1209" i="14"/>
  <c r="Q1205" i="14" s="1"/>
  <c r="V1209" i="14"/>
  <c r="G1220" i="14"/>
  <c r="G1205" i="14" s="1"/>
  <c r="I1220" i="14"/>
  <c r="K1220" i="14"/>
  <c r="O1220" i="14"/>
  <c r="Q1220" i="14"/>
  <c r="V1220" i="14"/>
  <c r="G1222" i="14"/>
  <c r="G1221" i="14" s="1"/>
  <c r="I1222" i="14"/>
  <c r="K1222" i="14"/>
  <c r="K1221" i="14" s="1"/>
  <c r="O1222" i="14"/>
  <c r="Q1222" i="14"/>
  <c r="Q1221" i="14" s="1"/>
  <c r="V1222" i="14"/>
  <c r="V1221" i="14" s="1"/>
  <c r="G1225" i="14"/>
  <c r="I1225" i="14"/>
  <c r="I1221" i="14" s="1"/>
  <c r="K1225" i="14"/>
  <c r="M1225" i="14"/>
  <c r="O1225" i="14"/>
  <c r="Q1225" i="14"/>
  <c r="V1225" i="14"/>
  <c r="G1228" i="14"/>
  <c r="I1228" i="14"/>
  <c r="K1228" i="14"/>
  <c r="M1228" i="14"/>
  <c r="O1228" i="14"/>
  <c r="O1221" i="14" s="1"/>
  <c r="Q1228" i="14"/>
  <c r="V1228" i="14"/>
  <c r="G1229" i="14"/>
  <c r="I1229" i="14"/>
  <c r="K1229" i="14"/>
  <c r="M1229" i="14"/>
  <c r="O1229" i="14"/>
  <c r="Q1229" i="14"/>
  <c r="V1229" i="14"/>
  <c r="G1230" i="14"/>
  <c r="M1230" i="14" s="1"/>
  <c r="I1230" i="14"/>
  <c r="K1230" i="14"/>
  <c r="O1230" i="14"/>
  <c r="Q1230" i="14"/>
  <c r="V1230" i="14"/>
  <c r="K1232" i="14"/>
  <c r="Q1232" i="14"/>
  <c r="G1233" i="14"/>
  <c r="G1232" i="14" s="1"/>
  <c r="I1233" i="14"/>
  <c r="I1232" i="14" s="1"/>
  <c r="K1233" i="14"/>
  <c r="O1233" i="14"/>
  <c r="O1232" i="14" s="1"/>
  <c r="Q1233" i="14"/>
  <c r="V1233" i="14"/>
  <c r="V1232" i="14" s="1"/>
  <c r="G1248" i="14"/>
  <c r="M1248" i="14" s="1"/>
  <c r="I1248" i="14"/>
  <c r="K1248" i="14"/>
  <c r="O1248" i="14"/>
  <c r="Q1248" i="14"/>
  <c r="V1248" i="14"/>
  <c r="G1251" i="14"/>
  <c r="G1252" i="14"/>
  <c r="I1252" i="14"/>
  <c r="I1251" i="14" s="1"/>
  <c r="K1252" i="14"/>
  <c r="M1252" i="14"/>
  <c r="O1252" i="14"/>
  <c r="O1251" i="14" s="1"/>
  <c r="Q1252" i="14"/>
  <c r="V1252" i="14"/>
  <c r="V1251" i="14" s="1"/>
  <c r="G1256" i="14"/>
  <c r="I1256" i="14"/>
  <c r="K1256" i="14"/>
  <c r="K1251" i="14" s="1"/>
  <c r="M1256" i="14"/>
  <c r="O1256" i="14"/>
  <c r="Q1256" i="14"/>
  <c r="V1256" i="14"/>
  <c r="G1261" i="14"/>
  <c r="I1261" i="14"/>
  <c r="K1261" i="14"/>
  <c r="M1261" i="14"/>
  <c r="O1261" i="14"/>
  <c r="Q1261" i="14"/>
  <c r="Q1251" i="14" s="1"/>
  <c r="V1261" i="14"/>
  <c r="G1265" i="14"/>
  <c r="M1265" i="14" s="1"/>
  <c r="I1265" i="14"/>
  <c r="K1265" i="14"/>
  <c r="O1265" i="14"/>
  <c r="Q1265" i="14"/>
  <c r="V1265" i="14"/>
  <c r="G1269" i="14"/>
  <c r="M1269" i="14" s="1"/>
  <c r="I1269" i="14"/>
  <c r="K1269" i="14"/>
  <c r="O1269" i="14"/>
  <c r="Q1269" i="14"/>
  <c r="V1269" i="14"/>
  <c r="G1273" i="14"/>
  <c r="M1273" i="14" s="1"/>
  <c r="I1273" i="14"/>
  <c r="K1273" i="14"/>
  <c r="O1273" i="14"/>
  <c r="Q1273" i="14"/>
  <c r="V1273" i="14"/>
  <c r="G1278" i="14"/>
  <c r="M1278" i="14" s="1"/>
  <c r="I1278" i="14"/>
  <c r="K1278" i="14"/>
  <c r="O1278" i="14"/>
  <c r="Q1278" i="14"/>
  <c r="V1278" i="14"/>
  <c r="AE1284" i="14"/>
  <c r="AF1284" i="14"/>
  <c r="G380" i="13"/>
  <c r="BA339" i="13"/>
  <c r="BA334" i="13"/>
  <c r="BA321" i="13"/>
  <c r="BA317" i="13"/>
  <c r="BA313" i="13"/>
  <c r="BA309" i="13"/>
  <c r="BA300" i="13"/>
  <c r="BA297" i="13"/>
  <c r="BA292" i="13"/>
  <c r="BA271" i="13"/>
  <c r="BA111" i="13"/>
  <c r="BA108" i="13"/>
  <c r="BA52" i="13"/>
  <c r="BA42" i="13"/>
  <c r="BA38" i="13"/>
  <c r="BA29" i="13"/>
  <c r="BA26" i="13"/>
  <c r="G8" i="13"/>
  <c r="G9" i="13"/>
  <c r="I9" i="13"/>
  <c r="I8" i="13" s="1"/>
  <c r="K9" i="13"/>
  <c r="M9" i="13"/>
  <c r="M8" i="13" s="1"/>
  <c r="O9" i="13"/>
  <c r="O8" i="13" s="1"/>
  <c r="Q9" i="13"/>
  <c r="Q8" i="13" s="1"/>
  <c r="V9" i="13"/>
  <c r="V8" i="13" s="1"/>
  <c r="G14" i="13"/>
  <c r="I14" i="13"/>
  <c r="K14" i="13"/>
  <c r="K8" i="13" s="1"/>
  <c r="M14" i="13"/>
  <c r="O14" i="13"/>
  <c r="Q14" i="13"/>
  <c r="V14" i="13"/>
  <c r="G18" i="13"/>
  <c r="I18" i="13"/>
  <c r="K18" i="13"/>
  <c r="M18" i="13"/>
  <c r="O18" i="13"/>
  <c r="Q18" i="13"/>
  <c r="V18" i="13"/>
  <c r="O20" i="13"/>
  <c r="G21" i="13"/>
  <c r="G20" i="13" s="1"/>
  <c r="I21" i="13"/>
  <c r="I20" i="13" s="1"/>
  <c r="K21" i="13"/>
  <c r="K20" i="13" s="1"/>
  <c r="O21" i="13"/>
  <c r="Q21" i="13"/>
  <c r="Q20" i="13" s="1"/>
  <c r="V21" i="13"/>
  <c r="G22" i="13"/>
  <c r="M22" i="13" s="1"/>
  <c r="I22" i="13"/>
  <c r="K22" i="13"/>
  <c r="O22" i="13"/>
  <c r="Q22" i="13"/>
  <c r="V22" i="13"/>
  <c r="V20" i="13" s="1"/>
  <c r="G23" i="13"/>
  <c r="M23" i="13" s="1"/>
  <c r="I23" i="13"/>
  <c r="K23" i="13"/>
  <c r="O23" i="13"/>
  <c r="Q23" i="13"/>
  <c r="V23" i="13"/>
  <c r="G28" i="13"/>
  <c r="I28" i="13"/>
  <c r="I25" i="13" s="1"/>
  <c r="K28" i="13"/>
  <c r="M28" i="13"/>
  <c r="O28" i="13"/>
  <c r="O25" i="13" s="1"/>
  <c r="Q28" i="13"/>
  <c r="Q25" i="13" s="1"/>
  <c r="V28" i="13"/>
  <c r="V25" i="13" s="1"/>
  <c r="G32" i="13"/>
  <c r="I32" i="13"/>
  <c r="K32" i="13"/>
  <c r="K25" i="13" s="1"/>
  <c r="M32" i="13"/>
  <c r="O32" i="13"/>
  <c r="Q32" i="13"/>
  <c r="V32" i="13"/>
  <c r="G37" i="13"/>
  <c r="I37" i="13"/>
  <c r="K37" i="13"/>
  <c r="M37" i="13"/>
  <c r="O37" i="13"/>
  <c r="Q37" i="13"/>
  <c r="V37" i="13"/>
  <c r="G41" i="13"/>
  <c r="M41" i="13" s="1"/>
  <c r="I41" i="13"/>
  <c r="K41" i="13"/>
  <c r="O41" i="13"/>
  <c r="Q41" i="13"/>
  <c r="V41" i="13"/>
  <c r="G45" i="13"/>
  <c r="M45" i="13" s="1"/>
  <c r="I45" i="13"/>
  <c r="K45" i="13"/>
  <c r="O45" i="13"/>
  <c r="Q45" i="13"/>
  <c r="V45" i="13"/>
  <c r="G49" i="13"/>
  <c r="M49" i="13" s="1"/>
  <c r="I49" i="13"/>
  <c r="K49" i="13"/>
  <c r="O49" i="13"/>
  <c r="Q49" i="13"/>
  <c r="V49" i="13"/>
  <c r="G51" i="13"/>
  <c r="M51" i="13" s="1"/>
  <c r="I51" i="13"/>
  <c r="K51" i="13"/>
  <c r="O51" i="13"/>
  <c r="Q51" i="13"/>
  <c r="V51" i="13"/>
  <c r="G57" i="13"/>
  <c r="G25" i="13" s="1"/>
  <c r="I57" i="13"/>
  <c r="K57" i="13"/>
  <c r="O57" i="13"/>
  <c r="Q57" i="13"/>
  <c r="V57" i="13"/>
  <c r="G62" i="13"/>
  <c r="I62" i="13"/>
  <c r="K62" i="13"/>
  <c r="M62" i="13"/>
  <c r="O62" i="13"/>
  <c r="Q62" i="13"/>
  <c r="V62" i="13"/>
  <c r="G67" i="13"/>
  <c r="I67" i="13"/>
  <c r="K67" i="13"/>
  <c r="M67" i="13"/>
  <c r="O67" i="13"/>
  <c r="Q67" i="13"/>
  <c r="V67" i="13"/>
  <c r="G71" i="13"/>
  <c r="I71" i="13"/>
  <c r="K71" i="13"/>
  <c r="M71" i="13"/>
  <c r="O71" i="13"/>
  <c r="Q71" i="13"/>
  <c r="V71" i="13"/>
  <c r="G76" i="13"/>
  <c r="M76" i="13" s="1"/>
  <c r="I76" i="13"/>
  <c r="K76" i="13"/>
  <c r="O76" i="13"/>
  <c r="Q76" i="13"/>
  <c r="V76" i="13"/>
  <c r="G80" i="13"/>
  <c r="M80" i="13" s="1"/>
  <c r="I80" i="13"/>
  <c r="K80" i="13"/>
  <c r="O80" i="13"/>
  <c r="Q80" i="13"/>
  <c r="V80" i="13"/>
  <c r="G86" i="13"/>
  <c r="M86" i="13" s="1"/>
  <c r="I86" i="13"/>
  <c r="K86" i="13"/>
  <c r="O86" i="13"/>
  <c r="Q86" i="13"/>
  <c r="V86" i="13"/>
  <c r="G90" i="13"/>
  <c r="M90" i="13" s="1"/>
  <c r="I90" i="13"/>
  <c r="K90" i="13"/>
  <c r="O90" i="13"/>
  <c r="Q90" i="13"/>
  <c r="V90" i="13"/>
  <c r="G94" i="13"/>
  <c r="M94" i="13" s="1"/>
  <c r="I94" i="13"/>
  <c r="K94" i="13"/>
  <c r="O94" i="13"/>
  <c r="Q94" i="13"/>
  <c r="V94" i="13"/>
  <c r="G101" i="13"/>
  <c r="I101" i="13"/>
  <c r="K101" i="13"/>
  <c r="M101" i="13"/>
  <c r="O101" i="13"/>
  <c r="Q101" i="13"/>
  <c r="V101" i="13"/>
  <c r="G103" i="13"/>
  <c r="I103" i="13"/>
  <c r="K103" i="13"/>
  <c r="M103" i="13"/>
  <c r="O103" i="13"/>
  <c r="Q103" i="13"/>
  <c r="V103" i="13"/>
  <c r="G105" i="13"/>
  <c r="I105" i="13"/>
  <c r="K105" i="13"/>
  <c r="M105" i="13"/>
  <c r="O105" i="13"/>
  <c r="Q105" i="13"/>
  <c r="V105" i="13"/>
  <c r="G107" i="13"/>
  <c r="M107" i="13" s="1"/>
  <c r="I107" i="13"/>
  <c r="K107" i="13"/>
  <c r="O107" i="13"/>
  <c r="Q107" i="13"/>
  <c r="V107" i="13"/>
  <c r="G110" i="13"/>
  <c r="M110" i="13" s="1"/>
  <c r="I110" i="13"/>
  <c r="K110" i="13"/>
  <c r="O110" i="13"/>
  <c r="Q110" i="13"/>
  <c r="V110" i="13"/>
  <c r="G115" i="13"/>
  <c r="M115" i="13" s="1"/>
  <c r="I115" i="13"/>
  <c r="K115" i="13"/>
  <c r="O115" i="13"/>
  <c r="Q115" i="13"/>
  <c r="V115" i="13"/>
  <c r="G121" i="13"/>
  <c r="M121" i="13" s="1"/>
  <c r="I121" i="13"/>
  <c r="K121" i="13"/>
  <c r="O121" i="13"/>
  <c r="Q121" i="13"/>
  <c r="V121" i="13"/>
  <c r="G127" i="13"/>
  <c r="M127" i="13" s="1"/>
  <c r="I127" i="13"/>
  <c r="K127" i="13"/>
  <c r="O127" i="13"/>
  <c r="Q127" i="13"/>
  <c r="V127" i="13"/>
  <c r="G133" i="13"/>
  <c r="I133" i="13"/>
  <c r="K133" i="13"/>
  <c r="M133" i="13"/>
  <c r="O133" i="13"/>
  <c r="Q133" i="13"/>
  <c r="V133" i="13"/>
  <c r="G138" i="13"/>
  <c r="I138" i="13"/>
  <c r="K138" i="13"/>
  <c r="M138" i="13"/>
  <c r="O138" i="13"/>
  <c r="Q138" i="13"/>
  <c r="V138" i="13"/>
  <c r="G143" i="13"/>
  <c r="I143" i="13"/>
  <c r="K143" i="13"/>
  <c r="M143" i="13"/>
  <c r="O143" i="13"/>
  <c r="Q143" i="13"/>
  <c r="V143" i="13"/>
  <c r="G147" i="13"/>
  <c r="M147" i="13" s="1"/>
  <c r="I147" i="13"/>
  <c r="K147" i="13"/>
  <c r="O147" i="13"/>
  <c r="Q147" i="13"/>
  <c r="V147" i="13"/>
  <c r="G151" i="13"/>
  <c r="M151" i="13" s="1"/>
  <c r="I151" i="13"/>
  <c r="K151" i="13"/>
  <c r="O151" i="13"/>
  <c r="Q151" i="13"/>
  <c r="V151" i="13"/>
  <c r="G153" i="13"/>
  <c r="M153" i="13" s="1"/>
  <c r="I153" i="13"/>
  <c r="K153" i="13"/>
  <c r="O153" i="13"/>
  <c r="Q153" i="13"/>
  <c r="V153" i="13"/>
  <c r="G157" i="13"/>
  <c r="M157" i="13" s="1"/>
  <c r="I157" i="13"/>
  <c r="K157" i="13"/>
  <c r="O157" i="13"/>
  <c r="Q157" i="13"/>
  <c r="V157" i="13"/>
  <c r="G163" i="13"/>
  <c r="M163" i="13" s="1"/>
  <c r="I163" i="13"/>
  <c r="K163" i="13"/>
  <c r="O163" i="13"/>
  <c r="Q163" i="13"/>
  <c r="V163" i="13"/>
  <c r="G167" i="13"/>
  <c r="I167" i="13"/>
  <c r="K167" i="13"/>
  <c r="M167" i="13"/>
  <c r="O167" i="13"/>
  <c r="Q167" i="13"/>
  <c r="V167" i="13"/>
  <c r="G170" i="13"/>
  <c r="I170" i="13"/>
  <c r="K170" i="13"/>
  <c r="M170" i="13"/>
  <c r="O170" i="13"/>
  <c r="Q170" i="13"/>
  <c r="V170" i="13"/>
  <c r="G174" i="13"/>
  <c r="I174" i="13"/>
  <c r="K174" i="13"/>
  <c r="M174" i="13"/>
  <c r="O174" i="13"/>
  <c r="Q174" i="13"/>
  <c r="V174" i="13"/>
  <c r="G178" i="13"/>
  <c r="M178" i="13" s="1"/>
  <c r="I178" i="13"/>
  <c r="K178" i="13"/>
  <c r="O178" i="13"/>
  <c r="Q178" i="13"/>
  <c r="V178" i="13"/>
  <c r="G182" i="13"/>
  <c r="M182" i="13" s="1"/>
  <c r="I182" i="13"/>
  <c r="K182" i="13"/>
  <c r="O182" i="13"/>
  <c r="Q182" i="13"/>
  <c r="V182" i="13"/>
  <c r="G185" i="13"/>
  <c r="M185" i="13" s="1"/>
  <c r="I185" i="13"/>
  <c r="K185" i="13"/>
  <c r="O185" i="13"/>
  <c r="Q185" i="13"/>
  <c r="V185" i="13"/>
  <c r="G187" i="13"/>
  <c r="M187" i="13" s="1"/>
  <c r="I187" i="13"/>
  <c r="K187" i="13"/>
  <c r="O187" i="13"/>
  <c r="Q187" i="13"/>
  <c r="V187" i="13"/>
  <c r="G189" i="13"/>
  <c r="M189" i="13" s="1"/>
  <c r="I189" i="13"/>
  <c r="K189" i="13"/>
  <c r="O189" i="13"/>
  <c r="Q189" i="13"/>
  <c r="V189" i="13"/>
  <c r="G194" i="13"/>
  <c r="I194" i="13"/>
  <c r="K194" i="13"/>
  <c r="M194" i="13"/>
  <c r="O194" i="13"/>
  <c r="Q194" i="13"/>
  <c r="V194" i="13"/>
  <c r="G202" i="13"/>
  <c r="I202" i="13"/>
  <c r="K202" i="13"/>
  <c r="M202" i="13"/>
  <c r="O202" i="13"/>
  <c r="Q202" i="13"/>
  <c r="V202" i="13"/>
  <c r="G206" i="13"/>
  <c r="I206" i="13"/>
  <c r="K206" i="13"/>
  <c r="M206" i="13"/>
  <c r="O206" i="13"/>
  <c r="Q206" i="13"/>
  <c r="V206" i="13"/>
  <c r="G209" i="13"/>
  <c r="M209" i="13" s="1"/>
  <c r="I209" i="13"/>
  <c r="K209" i="13"/>
  <c r="O209" i="13"/>
  <c r="Q209" i="13"/>
  <c r="V209" i="13"/>
  <c r="G212" i="13"/>
  <c r="M212" i="13" s="1"/>
  <c r="I212" i="13"/>
  <c r="K212" i="13"/>
  <c r="O212" i="13"/>
  <c r="Q212" i="13"/>
  <c r="V212" i="13"/>
  <c r="G215" i="13"/>
  <c r="M215" i="13" s="1"/>
  <c r="I215" i="13"/>
  <c r="K215" i="13"/>
  <c r="O215" i="13"/>
  <c r="Q215" i="13"/>
  <c r="V215" i="13"/>
  <c r="G216" i="13"/>
  <c r="M216" i="13" s="1"/>
  <c r="I216" i="13"/>
  <c r="K216" i="13"/>
  <c r="O216" i="13"/>
  <c r="Q216" i="13"/>
  <c r="V216" i="13"/>
  <c r="G222" i="13"/>
  <c r="M222" i="13" s="1"/>
  <c r="I222" i="13"/>
  <c r="K222" i="13"/>
  <c r="O222" i="13"/>
  <c r="Q222" i="13"/>
  <c r="V222" i="13"/>
  <c r="G225" i="13"/>
  <c r="I225" i="13"/>
  <c r="K225" i="13"/>
  <c r="M225" i="13"/>
  <c r="O225" i="13"/>
  <c r="Q225" i="13"/>
  <c r="V225" i="13"/>
  <c r="G229" i="13"/>
  <c r="I229" i="13"/>
  <c r="K229" i="13"/>
  <c r="M229" i="13"/>
  <c r="O229" i="13"/>
  <c r="Q229" i="13"/>
  <c r="V229" i="13"/>
  <c r="G232" i="13"/>
  <c r="I232" i="13"/>
  <c r="K232" i="13"/>
  <c r="M232" i="13"/>
  <c r="O232" i="13"/>
  <c r="Q232" i="13"/>
  <c r="V232" i="13"/>
  <c r="G240" i="13"/>
  <c r="M240" i="13" s="1"/>
  <c r="I240" i="13"/>
  <c r="K240" i="13"/>
  <c r="O240" i="13"/>
  <c r="Q240" i="13"/>
  <c r="V240" i="13"/>
  <c r="G243" i="13"/>
  <c r="M243" i="13" s="1"/>
  <c r="I243" i="13"/>
  <c r="K243" i="13"/>
  <c r="O243" i="13"/>
  <c r="Q243" i="13"/>
  <c r="V243" i="13"/>
  <c r="G249" i="13"/>
  <c r="M249" i="13" s="1"/>
  <c r="I249" i="13"/>
  <c r="K249" i="13"/>
  <c r="O249" i="13"/>
  <c r="Q249" i="13"/>
  <c r="V249" i="13"/>
  <c r="G253" i="13"/>
  <c r="M253" i="13" s="1"/>
  <c r="I253" i="13"/>
  <c r="K253" i="13"/>
  <c r="O253" i="13"/>
  <c r="Q253" i="13"/>
  <c r="V253" i="13"/>
  <c r="G257" i="13"/>
  <c r="M257" i="13" s="1"/>
  <c r="I257" i="13"/>
  <c r="K257" i="13"/>
  <c r="O257" i="13"/>
  <c r="Q257" i="13"/>
  <c r="V257" i="13"/>
  <c r="G261" i="13"/>
  <c r="I261" i="13"/>
  <c r="K261" i="13"/>
  <c r="M261" i="13"/>
  <c r="O261" i="13"/>
  <c r="Q261" i="13"/>
  <c r="V261" i="13"/>
  <c r="G266" i="13"/>
  <c r="I266" i="13"/>
  <c r="K266" i="13"/>
  <c r="M266" i="13"/>
  <c r="O266" i="13"/>
  <c r="Q266" i="13"/>
  <c r="V266" i="13"/>
  <c r="G270" i="13"/>
  <c r="I270" i="13"/>
  <c r="K270" i="13"/>
  <c r="M270" i="13"/>
  <c r="O270" i="13"/>
  <c r="Q270" i="13"/>
  <c r="V270" i="13"/>
  <c r="G275" i="13"/>
  <c r="M275" i="13" s="1"/>
  <c r="I275" i="13"/>
  <c r="K275" i="13"/>
  <c r="O275" i="13"/>
  <c r="Q275" i="13"/>
  <c r="V275" i="13"/>
  <c r="G278" i="13"/>
  <c r="M278" i="13" s="1"/>
  <c r="I278" i="13"/>
  <c r="K278" i="13"/>
  <c r="O278" i="13"/>
  <c r="Q278" i="13"/>
  <c r="V278" i="13"/>
  <c r="G281" i="13"/>
  <c r="M281" i="13" s="1"/>
  <c r="I281" i="13"/>
  <c r="K281" i="13"/>
  <c r="O281" i="13"/>
  <c r="Q281" i="13"/>
  <c r="V281" i="13"/>
  <c r="Q284" i="13"/>
  <c r="G285" i="13"/>
  <c r="G284" i="13" s="1"/>
  <c r="I285" i="13"/>
  <c r="I284" i="13" s="1"/>
  <c r="K285" i="13"/>
  <c r="K284" i="13" s="1"/>
  <c r="O285" i="13"/>
  <c r="O284" i="13" s="1"/>
  <c r="Q285" i="13"/>
  <c r="V285" i="13"/>
  <c r="V284" i="13" s="1"/>
  <c r="G291" i="13"/>
  <c r="I291" i="13"/>
  <c r="K291" i="13"/>
  <c r="K290" i="13" s="1"/>
  <c r="M291" i="13"/>
  <c r="O291" i="13"/>
  <c r="O290" i="13" s="1"/>
  <c r="Q291" i="13"/>
  <c r="Q290" i="13" s="1"/>
  <c r="V291" i="13"/>
  <c r="V290" i="13" s="1"/>
  <c r="G296" i="13"/>
  <c r="I296" i="13"/>
  <c r="K296" i="13"/>
  <c r="M296" i="13"/>
  <c r="O296" i="13"/>
  <c r="Q296" i="13"/>
  <c r="V296" i="13"/>
  <c r="G299" i="13"/>
  <c r="G290" i="13" s="1"/>
  <c r="I299" i="13"/>
  <c r="K299" i="13"/>
  <c r="M299" i="13"/>
  <c r="O299" i="13"/>
  <c r="Q299" i="13"/>
  <c r="V299" i="13"/>
  <c r="G307" i="13"/>
  <c r="M307" i="13" s="1"/>
  <c r="I307" i="13"/>
  <c r="K307" i="13"/>
  <c r="O307" i="13"/>
  <c r="Q307" i="13"/>
  <c r="V307" i="13"/>
  <c r="G311" i="13"/>
  <c r="M311" i="13" s="1"/>
  <c r="I311" i="13"/>
  <c r="K311" i="13"/>
  <c r="O311" i="13"/>
  <c r="Q311" i="13"/>
  <c r="V311" i="13"/>
  <c r="G315" i="13"/>
  <c r="M315" i="13" s="1"/>
  <c r="I315" i="13"/>
  <c r="K315" i="13"/>
  <c r="O315" i="13"/>
  <c r="Q315" i="13"/>
  <c r="V315" i="13"/>
  <c r="G319" i="13"/>
  <c r="M319" i="13" s="1"/>
  <c r="I319" i="13"/>
  <c r="K319" i="13"/>
  <c r="O319" i="13"/>
  <c r="Q319" i="13"/>
  <c r="V319" i="13"/>
  <c r="G332" i="13"/>
  <c r="I332" i="13"/>
  <c r="I290" i="13" s="1"/>
  <c r="K332" i="13"/>
  <c r="M332" i="13"/>
  <c r="O332" i="13"/>
  <c r="Q332" i="13"/>
  <c r="V332" i="13"/>
  <c r="G337" i="13"/>
  <c r="I337" i="13"/>
  <c r="K337" i="13"/>
  <c r="M337" i="13"/>
  <c r="O337" i="13"/>
  <c r="Q337" i="13"/>
  <c r="V337" i="13"/>
  <c r="G341" i="13"/>
  <c r="I341" i="13"/>
  <c r="K341" i="13"/>
  <c r="M341" i="13"/>
  <c r="O341" i="13"/>
  <c r="Q341" i="13"/>
  <c r="V341" i="13"/>
  <c r="G346" i="13"/>
  <c r="I346" i="13"/>
  <c r="K346" i="13"/>
  <c r="M346" i="13"/>
  <c r="O346" i="13"/>
  <c r="Q346" i="13"/>
  <c r="V346" i="13"/>
  <c r="G352" i="13"/>
  <c r="M352" i="13" s="1"/>
  <c r="I352" i="13"/>
  <c r="K352" i="13"/>
  <c r="O352" i="13"/>
  <c r="Q352" i="13"/>
  <c r="V352" i="13"/>
  <c r="G357" i="13"/>
  <c r="M357" i="13" s="1"/>
  <c r="I357" i="13"/>
  <c r="K357" i="13"/>
  <c r="O357" i="13"/>
  <c r="Q357" i="13"/>
  <c r="V357" i="13"/>
  <c r="G362" i="13"/>
  <c r="M362" i="13" s="1"/>
  <c r="I362" i="13"/>
  <c r="K362" i="13"/>
  <c r="O362" i="13"/>
  <c r="Q362" i="13"/>
  <c r="V362" i="13"/>
  <c r="G367" i="13"/>
  <c r="M367" i="13" s="1"/>
  <c r="I367" i="13"/>
  <c r="K367" i="13"/>
  <c r="O367" i="13"/>
  <c r="Q367" i="13"/>
  <c r="V367" i="13"/>
  <c r="G373" i="13"/>
  <c r="I373" i="13"/>
  <c r="K373" i="13"/>
  <c r="M373" i="13"/>
  <c r="O373" i="13"/>
  <c r="Q373" i="13"/>
  <c r="V373" i="13"/>
  <c r="AF380" i="13"/>
  <c r="G57" i="12"/>
  <c r="BA55" i="12"/>
  <c r="BA54" i="12"/>
  <c r="BA49" i="12"/>
  <c r="BA45" i="12"/>
  <c r="BA42" i="12"/>
  <c r="BA40" i="12"/>
  <c r="BA38" i="12"/>
  <c r="BA37" i="12"/>
  <c r="BA35" i="12"/>
  <c r="BA34" i="12"/>
  <c r="BA31" i="12"/>
  <c r="BA29" i="12"/>
  <c r="BA28" i="12"/>
  <c r="BA26" i="12"/>
  <c r="BA24" i="12"/>
  <c r="BA22" i="12"/>
  <c r="BA19" i="12"/>
  <c r="BA18" i="12"/>
  <c r="BA17" i="12"/>
  <c r="BA10" i="12"/>
  <c r="Q8" i="12"/>
  <c r="G9" i="12"/>
  <c r="I9" i="12"/>
  <c r="I8" i="12" s="1"/>
  <c r="K9" i="12"/>
  <c r="K8" i="12" s="1"/>
  <c r="M9" i="12"/>
  <c r="O9" i="12"/>
  <c r="O8" i="12" s="1"/>
  <c r="Q9" i="12"/>
  <c r="V9" i="12"/>
  <c r="V8" i="12" s="1"/>
  <c r="G11" i="12"/>
  <c r="G8" i="12" s="1"/>
  <c r="I11" i="12"/>
  <c r="K11" i="12"/>
  <c r="O11" i="12"/>
  <c r="Q11" i="12"/>
  <c r="V11" i="12"/>
  <c r="G13" i="12"/>
  <c r="M13" i="12" s="1"/>
  <c r="I13" i="12"/>
  <c r="K13" i="12"/>
  <c r="O13" i="12"/>
  <c r="Q13" i="12"/>
  <c r="V13" i="12"/>
  <c r="G16" i="12"/>
  <c r="G15" i="12" s="1"/>
  <c r="I16" i="12"/>
  <c r="K16" i="12"/>
  <c r="K15" i="12" s="1"/>
  <c r="M16" i="12"/>
  <c r="O16" i="12"/>
  <c r="Q16" i="12"/>
  <c r="Q15" i="12" s="1"/>
  <c r="V16" i="12"/>
  <c r="V15" i="12" s="1"/>
  <c r="G21" i="12"/>
  <c r="I21" i="12"/>
  <c r="K21" i="12"/>
  <c r="M21" i="12"/>
  <c r="O21" i="12"/>
  <c r="O15" i="12" s="1"/>
  <c r="Q21" i="12"/>
  <c r="V21" i="12"/>
  <c r="G23" i="12"/>
  <c r="I23" i="12"/>
  <c r="K23" i="12"/>
  <c r="M23" i="12"/>
  <c r="O23" i="12"/>
  <c r="Q23" i="12"/>
  <c r="V23" i="12"/>
  <c r="G25" i="12"/>
  <c r="I25" i="12"/>
  <c r="K25" i="12"/>
  <c r="M25" i="12"/>
  <c r="O25" i="12"/>
  <c r="Q25" i="12"/>
  <c r="V25" i="12"/>
  <c r="G27" i="12"/>
  <c r="I27" i="12"/>
  <c r="K27" i="12"/>
  <c r="M27" i="12"/>
  <c r="O27" i="12"/>
  <c r="Q27" i="12"/>
  <c r="V27" i="12"/>
  <c r="G30" i="12"/>
  <c r="M30" i="12" s="1"/>
  <c r="I30" i="12"/>
  <c r="K30" i="12"/>
  <c r="O30" i="12"/>
  <c r="Q30" i="12"/>
  <c r="V30" i="12"/>
  <c r="G33" i="12"/>
  <c r="M33" i="12" s="1"/>
  <c r="I33" i="12"/>
  <c r="I15" i="12" s="1"/>
  <c r="K33" i="12"/>
  <c r="O33" i="12"/>
  <c r="Q33" i="12"/>
  <c r="V33" i="12"/>
  <c r="G36" i="12"/>
  <c r="M36" i="12" s="1"/>
  <c r="I36" i="12"/>
  <c r="K36" i="12"/>
  <c r="O36" i="12"/>
  <c r="Q36" i="12"/>
  <c r="V36" i="12"/>
  <c r="G39" i="12"/>
  <c r="I39" i="12"/>
  <c r="K39" i="12"/>
  <c r="M39" i="12"/>
  <c r="O39" i="12"/>
  <c r="Q39" i="12"/>
  <c r="V39" i="12"/>
  <c r="G41" i="12"/>
  <c r="I41" i="12"/>
  <c r="K41" i="12"/>
  <c r="M41" i="12"/>
  <c r="O41" i="12"/>
  <c r="Q41" i="12"/>
  <c r="V41" i="12"/>
  <c r="G43" i="12"/>
  <c r="I43" i="12"/>
  <c r="K43" i="12"/>
  <c r="M43" i="12"/>
  <c r="O43" i="12"/>
  <c r="Q43" i="12"/>
  <c r="V43" i="12"/>
  <c r="G44" i="12"/>
  <c r="I44" i="12"/>
  <c r="K44" i="12"/>
  <c r="M44" i="12"/>
  <c r="O44" i="12"/>
  <c r="Q44" i="12"/>
  <c r="V44" i="12"/>
  <c r="G46" i="12"/>
  <c r="I46" i="12"/>
  <c r="K46" i="12"/>
  <c r="M46" i="12"/>
  <c r="O46" i="12"/>
  <c r="Q46" i="12"/>
  <c r="V46" i="12"/>
  <c r="G48" i="12"/>
  <c r="M48" i="12" s="1"/>
  <c r="I48" i="12"/>
  <c r="K48" i="12"/>
  <c r="O48" i="12"/>
  <c r="Q48" i="12"/>
  <c r="V48" i="12"/>
  <c r="G50" i="12"/>
  <c r="M50" i="12" s="1"/>
  <c r="I50" i="12"/>
  <c r="K50" i="12"/>
  <c r="O50" i="12"/>
  <c r="Q50" i="12"/>
  <c r="V50" i="12"/>
  <c r="G52" i="12"/>
  <c r="M52" i="12" s="1"/>
  <c r="I52" i="12"/>
  <c r="K52" i="12"/>
  <c r="O52" i="12"/>
  <c r="Q52" i="12"/>
  <c r="V52" i="12"/>
  <c r="AF57" i="12"/>
  <c r="I20" i="1"/>
  <c r="I19" i="1"/>
  <c r="I18" i="1"/>
  <c r="I17" i="1"/>
  <c r="I16" i="1"/>
  <c r="I218" i="1"/>
  <c r="J217" i="1" s="1"/>
  <c r="AZ128" i="1"/>
  <c r="AZ127" i="1"/>
  <c r="AZ125" i="1"/>
  <c r="AZ124" i="1"/>
  <c r="AZ122" i="1"/>
  <c r="AZ121" i="1"/>
  <c r="AZ119" i="1"/>
  <c r="AZ117" i="1"/>
  <c r="AZ116" i="1"/>
  <c r="AZ115" i="1"/>
  <c r="AZ113" i="1"/>
  <c r="AZ110" i="1"/>
  <c r="AZ109" i="1"/>
  <c r="AZ107" i="1"/>
  <c r="AZ103" i="1"/>
  <c r="AZ102" i="1"/>
  <c r="AZ100" i="1"/>
  <c r="AZ99" i="1"/>
  <c r="AZ97" i="1"/>
  <c r="AZ96" i="1"/>
  <c r="AZ95" i="1"/>
  <c r="AZ93" i="1"/>
  <c r="AZ92" i="1"/>
  <c r="AZ90" i="1"/>
  <c r="AZ88" i="1"/>
  <c r="AZ87" i="1"/>
  <c r="AZ85" i="1"/>
  <c r="AZ83" i="1"/>
  <c r="AZ82" i="1"/>
  <c r="AZ80" i="1"/>
  <c r="AZ79" i="1"/>
  <c r="AZ77" i="1"/>
  <c r="AZ76" i="1"/>
  <c r="AZ74" i="1"/>
  <c r="AZ72" i="1"/>
  <c r="AZ71" i="1"/>
  <c r="AZ70" i="1"/>
  <c r="AZ69" i="1"/>
  <c r="AZ68" i="1"/>
  <c r="AZ67" i="1"/>
  <c r="AZ64" i="1"/>
  <c r="AZ62" i="1"/>
  <c r="AZ61" i="1"/>
  <c r="AZ59" i="1"/>
  <c r="AZ57" i="1"/>
  <c r="F54" i="1"/>
  <c r="G23" i="1" s="1"/>
  <c r="G54" i="1"/>
  <c r="G25" i="1" s="1"/>
  <c r="A25" i="1" s="1"/>
  <c r="G26"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54" i="1" s="1"/>
  <c r="J28" i="1"/>
  <c r="J26" i="1"/>
  <c r="G38" i="1"/>
  <c r="F38" i="1"/>
  <c r="J23" i="1"/>
  <c r="J24" i="1"/>
  <c r="J25" i="1"/>
  <c r="J27" i="1"/>
  <c r="E24" i="1"/>
  <c r="E26" i="1"/>
  <c r="J160" i="1" l="1"/>
  <c r="J148" i="1"/>
  <c r="J165" i="1"/>
  <c r="J190" i="1"/>
  <c r="J147" i="1"/>
  <c r="J149" i="1"/>
  <c r="J151" i="1"/>
  <c r="J155" i="1"/>
  <c r="J161" i="1"/>
  <c r="J156" i="1"/>
  <c r="J159" i="1"/>
  <c r="J164" i="1"/>
  <c r="J177" i="1"/>
  <c r="J171" i="1"/>
  <c r="J207" i="1"/>
  <c r="J191" i="1"/>
  <c r="J152" i="1"/>
  <c r="J157" i="1"/>
  <c r="J173" i="1"/>
  <c r="J179" i="1"/>
  <c r="J186" i="1"/>
  <c r="J168" i="1"/>
  <c r="J169" i="1"/>
  <c r="J175" i="1"/>
  <c r="J153" i="1"/>
  <c r="J167" i="1"/>
  <c r="J176" i="1"/>
  <c r="J163" i="1"/>
  <c r="J172" i="1"/>
  <c r="J182" i="1"/>
  <c r="J202" i="1"/>
  <c r="J187" i="1"/>
  <c r="J198" i="1"/>
  <c r="J203" i="1"/>
  <c r="J214" i="1"/>
  <c r="J150" i="1"/>
  <c r="J154" i="1"/>
  <c r="J158" i="1"/>
  <c r="J162" i="1"/>
  <c r="J166" i="1"/>
  <c r="J170" i="1"/>
  <c r="J174" i="1"/>
  <c r="J178" i="1"/>
  <c r="J183" i="1"/>
  <c r="J194" i="1"/>
  <c r="J199" i="1"/>
  <c r="J210" i="1"/>
  <c r="J215" i="1"/>
  <c r="J195" i="1"/>
  <c r="J206" i="1"/>
  <c r="J211" i="1"/>
  <c r="J180" i="1"/>
  <c r="J184" i="1"/>
  <c r="J188" i="1"/>
  <c r="J192" i="1"/>
  <c r="J196" i="1"/>
  <c r="J200" i="1"/>
  <c r="J204" i="1"/>
  <c r="J208" i="1"/>
  <c r="J212" i="1"/>
  <c r="J216" i="1"/>
  <c r="J181" i="1"/>
  <c r="J185" i="1"/>
  <c r="J189" i="1"/>
  <c r="J193" i="1"/>
  <c r="J197" i="1"/>
  <c r="J201" i="1"/>
  <c r="J205" i="1"/>
  <c r="J209" i="1"/>
  <c r="J213" i="1"/>
  <c r="A26" i="1"/>
  <c r="A23" i="1"/>
  <c r="G28" i="1"/>
  <c r="M129" i="21"/>
  <c r="M229" i="21"/>
  <c r="M8" i="21"/>
  <c r="M204" i="21"/>
  <c r="M108" i="21"/>
  <c r="M87" i="21"/>
  <c r="M62" i="21"/>
  <c r="M253" i="21"/>
  <c r="G204" i="21"/>
  <c r="M168" i="21"/>
  <c r="M167" i="21" s="1"/>
  <c r="G108" i="21"/>
  <c r="M98" i="21"/>
  <c r="M190" i="21"/>
  <c r="M184" i="21" s="1"/>
  <c r="M240" i="20"/>
  <c r="M177" i="20"/>
  <c r="M284" i="20"/>
  <c r="M8" i="20"/>
  <c r="M198" i="20"/>
  <c r="M228" i="20"/>
  <c r="M227" i="20" s="1"/>
  <c r="AE402" i="20"/>
  <c r="G177" i="20"/>
  <c r="M201" i="20"/>
  <c r="M23" i="20"/>
  <c r="M20" i="20" s="1"/>
  <c r="M349" i="20"/>
  <c r="M348" i="20" s="1"/>
  <c r="M155" i="20"/>
  <c r="M154" i="20" s="1"/>
  <c r="M245" i="20"/>
  <c r="M75" i="20"/>
  <c r="M69" i="20" s="1"/>
  <c r="M54" i="20"/>
  <c r="M48" i="20" s="1"/>
  <c r="M39" i="19"/>
  <c r="M21" i="19"/>
  <c r="G39" i="19"/>
  <c r="G21" i="19"/>
  <c r="G11" i="19"/>
  <c r="AE49" i="19"/>
  <c r="M31" i="18"/>
  <c r="M12" i="18"/>
  <c r="G31" i="18"/>
  <c r="G12" i="18"/>
  <c r="M71" i="18"/>
  <c r="M70" i="18" s="1"/>
  <c r="M63" i="18"/>
  <c r="M62" i="18" s="1"/>
  <c r="M50" i="18"/>
  <c r="M46" i="18" s="1"/>
  <c r="M29" i="18"/>
  <c r="M26" i="18" s="1"/>
  <c r="AE92" i="18"/>
  <c r="M24" i="17"/>
  <c r="M12" i="17"/>
  <c r="G69" i="17"/>
  <c r="G24" i="17"/>
  <c r="G12" i="17"/>
  <c r="M67" i="17"/>
  <c r="M62" i="17" s="1"/>
  <c r="M47" i="16"/>
  <c r="M12" i="16"/>
  <c r="AE68" i="16"/>
  <c r="G47" i="16"/>
  <c r="G12" i="16"/>
  <c r="M35" i="16"/>
  <c r="M28" i="16" s="1"/>
  <c r="M9" i="16"/>
  <c r="M8" i="16" s="1"/>
  <c r="M8" i="15"/>
  <c r="M122" i="15"/>
  <c r="M120" i="15" s="1"/>
  <c r="M90" i="15"/>
  <c r="M89" i="15" s="1"/>
  <c r="M75" i="15"/>
  <c r="M53" i="15" s="1"/>
  <c r="M32" i="15"/>
  <c r="M29" i="15" s="1"/>
  <c r="G89" i="15"/>
  <c r="M734" i="14"/>
  <c r="M203" i="14"/>
  <c r="M1205" i="14"/>
  <c r="M825" i="14"/>
  <c r="M481" i="14"/>
  <c r="M389" i="14"/>
  <c r="M46" i="14"/>
  <c r="M1022" i="14"/>
  <c r="M447" i="14"/>
  <c r="M904" i="14"/>
  <c r="M436" i="14"/>
  <c r="M293" i="14"/>
  <c r="M1251" i="14"/>
  <c r="M320" i="14"/>
  <c r="M8" i="14"/>
  <c r="M576" i="14"/>
  <c r="M638" i="14"/>
  <c r="M544" i="14"/>
  <c r="G904" i="14"/>
  <c r="G734" i="14"/>
  <c r="G576" i="14"/>
  <c r="G481" i="14"/>
  <c r="G8" i="14"/>
  <c r="G813" i="14"/>
  <c r="G278" i="14"/>
  <c r="G46" i="14"/>
  <c r="M1233" i="14"/>
  <c r="M1232" i="14" s="1"/>
  <c r="M1220" i="14"/>
  <c r="M1222" i="14"/>
  <c r="M1221" i="14" s="1"/>
  <c r="M1174" i="14"/>
  <c r="M1173" i="14" s="1"/>
  <c r="M1153" i="14"/>
  <c r="M1149" i="14" s="1"/>
  <c r="M1109" i="14"/>
  <c r="M1103" i="14" s="1"/>
  <c r="M1012" i="14"/>
  <c r="M1009" i="14" s="1"/>
  <c r="M981" i="14"/>
  <c r="M971" i="14" s="1"/>
  <c r="M831" i="14"/>
  <c r="G320" i="14"/>
  <c r="M297" i="14"/>
  <c r="M220" i="14"/>
  <c r="M211" i="14" s="1"/>
  <c r="M131" i="14"/>
  <c r="M130" i="14" s="1"/>
  <c r="M93" i="14"/>
  <c r="M83" i="14" s="1"/>
  <c r="M290" i="13"/>
  <c r="AE380" i="13"/>
  <c r="M21" i="13"/>
  <c r="M20" i="13" s="1"/>
  <c r="M285" i="13"/>
  <c r="M284" i="13" s="1"/>
  <c r="M57" i="13"/>
  <c r="M25" i="13" s="1"/>
  <c r="M15" i="12"/>
  <c r="AE57" i="12"/>
  <c r="M11" i="12"/>
  <c r="M8" i="12" s="1"/>
  <c r="I21" i="1"/>
  <c r="H54" i="1"/>
  <c r="J53" i="1"/>
  <c r="J45" i="1"/>
  <c r="J39" i="1"/>
  <c r="J54" i="1" s="1"/>
  <c r="J47" i="1"/>
  <c r="J41" i="1"/>
  <c r="J46" i="1"/>
  <c r="J40" i="1"/>
  <c r="J51" i="1"/>
  <c r="J43" i="1"/>
  <c r="J50" i="1"/>
  <c r="J48" i="1"/>
  <c r="J52" i="1"/>
  <c r="J44" i="1"/>
  <c r="J49" i="1"/>
  <c r="J218" i="1" l="1"/>
  <c r="A24" i="1"/>
  <c r="G24" i="1"/>
  <c r="A27" i="1" s="1"/>
  <c r="G29" i="1" l="1"/>
  <c r="G27" i="1" s="1"/>
  <c r="A29" i="1"/>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comments10.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Karel Makovička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<sst xmlns="http://schemas.openxmlformats.org/spreadsheetml/2006/main" count="11921" uniqueCount="3083">
  <si>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</si>
  <si>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</si>
  <si>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</si>
  <si>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</si>
  <si>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</si>
  <si>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</si>
  <si>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</si>
  <si>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</si>
  <si>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</si>
  <si>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</si>
  <si>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</si>
  <si>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</si>
  <si>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</si>
  <si>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</si>
  <si>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</si>
  <si>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</si>
  <si>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</si>
  <si>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</si>
  <si>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</si>
  <si>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</si>
  <si>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</si>
  <si>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</si>
  <si>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</si>
  <si>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</si>
  <si>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</si>
  <si>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</si>
  <si>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</si>
  <si>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</si>
  <si>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</si>
  <si>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</si>
  <si>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</si>
  <si>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</si>
  <si>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</si>
  <si>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</si>
  <si>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</si>
  <si>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</si>
  <si>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</si>
  <si>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</si>
  <si>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</si>
  <si>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</si>
  <si>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</si>
  <si>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</si>
  <si>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</si>
  <si>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20251004</t>
  </si>
  <si>
    <t xml:space="preserve">Domov bez zámku Náměšť nad Oslavou - půdní vestavba chráněného bydlení (U Železničního mostu) </t>
  </si>
  <si>
    <t>Kraj Vysočina</t>
  </si>
  <si>
    <t>Žižkova 1882/57</t>
  </si>
  <si>
    <t>Jihlava-Jihlava</t>
  </si>
  <si>
    <t>58601</t>
  </si>
  <si>
    <t>70890749</t>
  </si>
  <si>
    <t>CZ70890749</t>
  </si>
  <si>
    <t>Ing.arch. ZLATUŠKA MICHAL</t>
  </si>
  <si>
    <t>Žerotínova 357</t>
  </si>
  <si>
    <t>Jaroměřice nad Rokytnou-Jaroměřice nad Rokytnou</t>
  </si>
  <si>
    <t>67551</t>
  </si>
  <si>
    <t>64336824</t>
  </si>
  <si>
    <t>CZ6903044566</t>
  </si>
  <si>
    <t>Stavba</t>
  </si>
  <si>
    <t>Ostatní a vedlejší náklady</t>
  </si>
  <si>
    <t>D.00.001</t>
  </si>
  <si>
    <t>Soupis vedlejších a ostatních nákladů</t>
  </si>
  <si>
    <t>Stavební objekt</t>
  </si>
  <si>
    <t>D.1.1+D.1.2</t>
  </si>
  <si>
    <t>Architektonické a stavebně konstrukční řešení</t>
  </si>
  <si>
    <t>D.1.1.101</t>
  </si>
  <si>
    <t>Bourací práce</t>
  </si>
  <si>
    <t>D.1.1.102</t>
  </si>
  <si>
    <t>Nový stav</t>
  </si>
  <si>
    <t>D.1.4</t>
  </si>
  <si>
    <t>Technika prostředí staveb</t>
  </si>
  <si>
    <t>D.1.4.1.1</t>
  </si>
  <si>
    <t>Zdravotně technické instalace: Kanalizace</t>
  </si>
  <si>
    <t>D.1.4.1.2</t>
  </si>
  <si>
    <t>Zdravotně technické instalace: Vodovod</t>
  </si>
  <si>
    <t>D.1.4.3</t>
  </si>
  <si>
    <t>Vzduchotechnika</t>
  </si>
  <si>
    <t>D.1.4.4</t>
  </si>
  <si>
    <t>Vytápění</t>
  </si>
  <si>
    <t>D.1.4.5</t>
  </si>
  <si>
    <t>Chlazení</t>
  </si>
  <si>
    <t>D.1.4.7</t>
  </si>
  <si>
    <t>Silnoproudá elektrotechnika včetně ochrany před bleskem</t>
  </si>
  <si>
    <t>D.1.4.8</t>
  </si>
  <si>
    <t>Elektronické komunikace a další: Elektroinstalace - slaboproud</t>
  </si>
  <si>
    <t>Celkem za stavbu</t>
  </si>
  <si>
    <t>CZK</t>
  </si>
  <si>
    <t>#POPS</t>
  </si>
  <si>
    <t xml:space="preserve">Popis stavby: 20251004 - Domov bez zámku Náměšť nad Oslavou - půdní vestavba chráněného bydlení (U Železničního mostu) </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</si>
  <si>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</si>
  <si>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</si>
  <si>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</si>
  <si>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</si>
  <si>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</si>
  <si>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</si>
  <si>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</si>
  <si>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</si>
  <si>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</si>
  <si>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</si>
  <si>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</si>
  <si>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</si>
  <si>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</si>
  <si>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</si>
  <si>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</si>
  <si>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</si>
  <si>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</si>
  <si>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</si>
  <si>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</si>
  <si>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</si>
  <si>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</si>
  <si>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</si>
  <si>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</si>
  <si>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</si>
  <si>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</si>
  <si>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</si>
  <si>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</si>
  <si>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</si>
  <si>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</si>
  <si>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</si>
  <si>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</si>
  <si>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</si>
  <si>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Předmět plnění zahrnuje kompletní dodávku veškerého potřebného materiálu, včetně spojovacího a kotvicího materiálu, upevňovacích prvků a ostatních nezbytných komponent, dodávku veškerých souvisejících doplňků a příslušenství nutných pro řádné a funkční provedení díla, zajištění dopravy materiálu na místo plnění (staveniště), přesun hmot po staveništi do místa jejich zabudování, provedení kompletní montáže včetně všech souvisejících prací a úprav nutných k řádnému a bezpečnému dokončení montáže.</t>
  </si>
  <si>
    <t>Technické parametry odpovídají specifikaci jednotlivých prvků uvedených ve výpisu prvků, včetně rozměrů, materiálového provedení, povrchových úprav, nosností, požární odolnosti a dalších technických charakteristik nezbytných pro správnou funkci a bezpečné užívání.</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</si>
  <si>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</si>
  <si>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</si>
  <si>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</si>
  <si>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</si>
  <si>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</si>
  <si>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</si>
  <si>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</si>
  <si>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</si>
  <si>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</si>
  <si>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</si>
  <si>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</si>
  <si>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</si>
  <si>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D.00 - Vedlejší a ostatní náklady</t>
  </si>
  <si>
    <t>#POPR</t>
  </si>
  <si>
    <t>Popis rozpočtu: D.00.001 - Soupis vedlejších a ostatních nákladů</t>
  </si>
  <si>
    <t>Popis objektu: D.1.1+D.1.2 - Architektonické a stavebně konstrukční řešení</t>
  </si>
  <si>
    <t>Popis rozpočtu: D.1.1.101 - Bourací práce</t>
  </si>
  <si>
    <t>Popis rozpočtu: D.1.1.102 - Nový stav</t>
  </si>
  <si>
    <t>Popis objektu: D.1.4 - Technika prostředí staveb</t>
  </si>
  <si>
    <t>Popis rozpočtu: D.1.4.1.1 - Zdravotně technické instalace: Kanalizace</t>
  </si>
  <si>
    <t>Popis rozpočtu: D.1.4.1.2 - Zdravotně technické instalace: Vodovod</t>
  </si>
  <si>
    <t>Popis rozpočtu: D.1.4.3 - Vzduchotechnika</t>
  </si>
  <si>
    <t>Popis rozpočtu: D.1.4.4 - Vytápění</t>
  </si>
  <si>
    <t>Popis rozpočtu: D.1.4.5 - Chlazení</t>
  </si>
  <si>
    <t>Popis rozpočtu: D.1.4.7 - Silnoproudá elektrotechnika včetně ochrany před bleskem</t>
  </si>
  <si>
    <t>Popis rozpočtu: D.1.4.8 - Elektronické komunikace a další: Elektroinstalace - slaboproud</t>
  </si>
  <si>
    <t>Rekapitulace dílů</t>
  </si>
  <si>
    <t>Typ dílu</t>
  </si>
  <si>
    <t>1</t>
  </si>
  <si>
    <t>Zemní práce</t>
  </si>
  <si>
    <t>100</t>
  </si>
  <si>
    <t>Vzduchotechnické komponenty</t>
  </si>
  <si>
    <t>102</t>
  </si>
  <si>
    <t>Montáž VZT</t>
  </si>
  <si>
    <t>2</t>
  </si>
  <si>
    <t>Základy a zvláštní zakládání</t>
  </si>
  <si>
    <t>3</t>
  </si>
  <si>
    <t>Svislé a kompletní konstrukce</t>
  </si>
  <si>
    <t>342</t>
  </si>
  <si>
    <t>Stěny a příčky montované lehké</t>
  </si>
  <si>
    <t>4</t>
  </si>
  <si>
    <t>Vodorovné konstrukce</t>
  </si>
  <si>
    <t>416</t>
  </si>
  <si>
    <t>Podhledy a mezistropy montované lehké</t>
  </si>
  <si>
    <t>46-M</t>
  </si>
  <si>
    <t>Stavební práce při extr.mont.pracích</t>
  </si>
  <si>
    <t>Zemní a pomocné stavební práce při elektromontážích</t>
  </si>
  <si>
    <t>5</t>
  </si>
  <si>
    <t>Komunikace</t>
  </si>
  <si>
    <t>61</t>
  </si>
  <si>
    <t>Upravy povrchů vnitřní</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</si>
  <si>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</si>
  <si>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</si>
  <si>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</si>
  <si>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</si>
  <si>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</si>
  <si>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</si>
  <si>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</si>
  <si>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</si>
  <si>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</si>
  <si>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</si>
  <si>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</si>
  <si>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t>
  </si>
  <si>
    <t>Ostatní konstrukce, bourání</t>
  </si>
  <si>
    <t>94</t>
  </si>
  <si>
    <t>Lešení a stavební výtahy</t>
  </si>
  <si>
    <t>95</t>
  </si>
  <si>
    <t>Dokončovací konstrukce na pozemních stavbách</t>
  </si>
  <si>
    <t>96</t>
  </si>
  <si>
    <t>Bourání konstrukcí</t>
  </si>
  <si>
    <t>97</t>
  </si>
  <si>
    <t>Prorážení otvorů</t>
  </si>
  <si>
    <t>99</t>
  </si>
  <si>
    <t>Staveništní přesun hmot</t>
  </si>
  <si>
    <t>711</t>
  </si>
  <si>
    <t>Izolace proti vodě</t>
  </si>
  <si>
    <t>713</t>
  </si>
  <si>
    <t>Izolace tepelné</t>
  </si>
  <si>
    <t>721</t>
  </si>
  <si>
    <t>Vnitřní kanalizace</t>
  </si>
  <si>
    <t>722</t>
  </si>
  <si>
    <t>Vnitřní vodovod</t>
  </si>
  <si>
    <t>725</t>
  </si>
  <si>
    <t>Zařizovací předměty</t>
  </si>
  <si>
    <t>732</t>
  </si>
  <si>
    <t>Strojovny</t>
  </si>
  <si>
    <t>733</t>
  </si>
  <si>
    <t>Rozvod potrubí</t>
  </si>
  <si>
    <t>734</t>
  </si>
  <si>
    <t>Armatury</t>
  </si>
  <si>
    <t>735</t>
  </si>
  <si>
    <t>Otopná tělesa</t>
  </si>
  <si>
    <t>738</t>
  </si>
  <si>
    <t>Ostatní</t>
  </si>
  <si>
    <t>7411</t>
  </si>
  <si>
    <t>Přípravné práce a demontáže</t>
  </si>
  <si>
    <t>7412</t>
  </si>
  <si>
    <t>7413</t>
  </si>
  <si>
    <t>Rozvaděče NN a příslušenství</t>
  </si>
  <si>
    <t>7414</t>
  </si>
  <si>
    <t>Kompletační materiál</t>
  </si>
  <si>
    <t>7417</t>
  </si>
  <si>
    <t>Elektroinstalační materiál</t>
  </si>
  <si>
    <t>7418</t>
  </si>
  <si>
    <t>Ocelové konstrukce a materiál kabelových tras</t>
  </si>
  <si>
    <t>7419</t>
  </si>
  <si>
    <t>Kabelové rozvody</t>
  </si>
  <si>
    <t>7420</t>
  </si>
  <si>
    <t>Připojení el.zařízení a přístrojů, jenž jsou dodávkou ostatních profesí</t>
  </si>
  <si>
    <t>74203</t>
  </si>
  <si>
    <t>Strukturovaná kabeláž</t>
  </si>
  <si>
    <t>74204</t>
  </si>
  <si>
    <t>Poplachový zabezpečovací systém</t>
  </si>
  <si>
    <t>74205</t>
  </si>
  <si>
    <t>Kamerový systém</t>
  </si>
  <si>
    <t>7421</t>
  </si>
  <si>
    <t>Svítidla</t>
  </si>
  <si>
    <t>74211</t>
  </si>
  <si>
    <t>Kabely</t>
  </si>
  <si>
    <t>7433</t>
  </si>
  <si>
    <t>Hromosvod a uzemnění</t>
  </si>
  <si>
    <t>7441</t>
  </si>
  <si>
    <t>Videotelefon</t>
  </si>
  <si>
    <t>7471</t>
  </si>
  <si>
    <t>Společná televizní anténa</t>
  </si>
  <si>
    <t>762</t>
  </si>
  <si>
    <t>Konstrukce tesařské</t>
  </si>
  <si>
    <t>764</t>
  </si>
  <si>
    <t>Konstrukce klempířské</t>
  </si>
  <si>
    <t>765</t>
  </si>
  <si>
    <t>Krytiny tvrdé</t>
  </si>
  <si>
    <t>766</t>
  </si>
  <si>
    <t>Konstrukce truhlářské, okna a dveře</t>
  </si>
  <si>
    <t>767</t>
  </si>
  <si>
    <t>Konstrukce zámečnické</t>
  </si>
  <si>
    <t>769</t>
  </si>
  <si>
    <t>Otvorové prvky z plastu</t>
  </si>
  <si>
    <t>770</t>
  </si>
  <si>
    <t>Otvorové prvky z hliníku</t>
  </si>
  <si>
    <t>771</t>
  </si>
  <si>
    <t>Podlahy z dlaždic a obklady</t>
  </si>
  <si>
    <t>772</t>
  </si>
  <si>
    <t>Kamenné dlažby</t>
  </si>
  <si>
    <t>776</t>
  </si>
  <si>
    <t>Podlahy a stěny povlakové</t>
  </si>
  <si>
    <t>777</t>
  </si>
  <si>
    <t>Podlahy ze syntetických hmot</t>
  </si>
  <si>
    <t>781</t>
  </si>
  <si>
    <t>Obklady keramické</t>
  </si>
  <si>
    <t>783</t>
  </si>
  <si>
    <t>Nátěry</t>
  </si>
  <si>
    <t>784</t>
  </si>
  <si>
    <t>Malby</t>
  </si>
  <si>
    <t>785</t>
  </si>
  <si>
    <t>Tapety</t>
  </si>
  <si>
    <t>799</t>
  </si>
  <si>
    <t>M46</t>
  </si>
  <si>
    <t>Zemní práce při montážích</t>
  </si>
  <si>
    <t>D96</t>
  </si>
  <si>
    <t>Přesuny suti a vybouraných hmot</t>
  </si>
  <si>
    <t>PSU</t>
  </si>
  <si>
    <t>VN</t>
  </si>
  <si>
    <t>ON</t>
  </si>
  <si>
    <t>#TypZaznamu#</t>
  </si>
  <si>
    <t>STA</t>
  </si>
  <si>
    <t>D.00</t>
  </si>
  <si>
    <t>Vedlejší a ostatní náklady</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</si>
  <si>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</si>
  <si>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</si>
  <si>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</si>
  <si>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</si>
  <si>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</si>
  <si>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</si>
  <si>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</si>
  <si>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</si>
  <si>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</si>
  <si>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</si>
  <si>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</si>
  <si>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</si>
  <si>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</si>
  <si>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</si>
  <si>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</si>
  <si>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</si>
  <si>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</si>
  <si>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</si>
  <si>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</si>
  <si>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</si>
  <si>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</si>
  <si>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</si>
  <si>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</si>
  <si>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</si>
  <si>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</si>
  <si>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</si>
  <si>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</si>
  <si>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005111021R</t>
  </si>
  <si>
    <t>Vytyčení inženýrských sítí</t>
  </si>
  <si>
    <t>Soubor</t>
  </si>
  <si>
    <t>RTS 25/ II</t>
  </si>
  <si>
    <t>Indiv</t>
  </si>
  <si>
    <t>VRN</t>
  </si>
  <si>
    <t>Běžná</t>
  </si>
  <si>
    <t>POL99_8</t>
  </si>
  <si>
    <t>Zaměření a vytýčení stávajících inženýrských sítí v místě stavby z hlediska jejich ochrany při provádění stavby.</t>
  </si>
  <si>
    <t>POP</t>
  </si>
  <si>
    <t>005121 R</t>
  </si>
  <si>
    <t>Zařízení staveniště</t>
  </si>
  <si>
    <t>POL99_2</t>
  </si>
  <si>
    <t>Veškeré náklady spojené s vybudováním, provozem a odstraněním zařízení staveniště.</t>
  </si>
  <si>
    <t>005124010R</t>
  </si>
  <si>
    <t>Koordinační činnost</t>
  </si>
  <si>
    <t>Koordinace stavebních a technologických dodávek stavby.</t>
  </si>
  <si>
    <t>004111020R</t>
  </si>
  <si>
    <t xml:space="preserve">Vypracování projektové dokumentace </t>
  </si>
  <si>
    <t>Před zahájením bouracích prací zpracuje zhotovitel konkrétní technologický a pracovní postup včetně stanovení způsobů statických zajišťování okolních konstrukcí !</t>
  </si>
  <si>
    <t>Před zahájením bouracích prací zhotovitel ve spolupráci s koordinátorem BOZP zpracuje aktualizaci plánu BOZP na základě konkrétně navrhovaných pracovních a technologických postupů !</t>
  </si>
  <si>
    <t>Zpracování technologických postupů veškerých bouracích a demontážních prací.</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</si>
  <si>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</si>
  <si>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</si>
  <si>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</si>
  <si>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</si>
  <si>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</si>
  <si>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</si>
  <si>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</si>
  <si>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</si>
  <si>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t>
  </si>
  <si>
    <t>005241010R</t>
  </si>
  <si>
    <t xml:space="preserve">Dokumentace skutečného provedení </t>
  </si>
  <si>
    <t>Náklady na vyhotovení dokumentace skutečného provedení stavby a její předání objednateli v požadované formě a požadovaném počtu.</t>
  </si>
  <si>
    <t>Dokumentace skutečného provedení (3x v tištěné podobě a 1x v digitální podobě na CD nosiči v rozsahu dokumentace pro provedení a realizaci stavby s technickými listy použitých výrobků; 3x v tištěné podobě dokumentace pro stavební povolení s vyznačením změn během realizace a 1x v digitální podobě na CD nosiči ).</t>
  </si>
  <si>
    <t>005241020R</t>
  </si>
  <si>
    <t xml:space="preserve">Geodetické zaměření skutečného provedení  </t>
  </si>
  <si>
    <t>Náklady na provedení skutečného zaměření stavby v rozsahu nezbytném pro zápis změny do katastru nemovitostí.</t>
  </si>
  <si>
    <t>Areálové rozvody TI.</t>
  </si>
  <si>
    <t>005281010R</t>
  </si>
  <si>
    <t>Propagace</t>
  </si>
  <si>
    <t>Náklady spojené s povinnou publicitou, pokud ji objednatel požaduje. Zahrnuje zejména náklady na propagační a informační billboardy, tabule, internetovou propagaci, tiskoviny apod.</t>
  </si>
  <si>
    <t>Publicita - výroba a dodávka dočasný celobarevný bilboard 2,5 *1,7m ( provedení dle Manuálu Kraje  Vysočina, včetně případné podkonstrukce a montáže a demontáže ).</t>
  </si>
  <si>
    <t>00-901-001</t>
  </si>
  <si>
    <t>Akreditované odběry a rozbory veškerých odpadů vzniklých na stavbě</t>
  </si>
  <si>
    <t>Vlastní</t>
  </si>
  <si>
    <t>Odběr vzorků odpadu včetně dopravy do akreditované laboratoře a provedení akreditovaného laboratorního rozboru dle platné legislativy (např. vyhl. č. 273/2021 Sb.), včetně zpracování protokolu o zkoušce.</t>
  </si>
  <si>
    <t>Služby zahrnují odborný odběr vzorků různých druhů odpadů (pevné, kapalné, nebezpečné i komunální), jejich transport do akreditované laboratoře a provedení chemických, fyzikálních a případně i biologických rozborů dle platné legislativy (např. vyhlášky č. 273/2021 Sb. o podrobnostech nakládání s odpady). Veškeré činnosti jsou prováděny pracovníky s příslušnou odborností a v souladu s požadavky ČSN EN ISO/IEC 17025.</t>
  </si>
  <si>
    <t>00-901-002</t>
  </si>
  <si>
    <t>Detekce k zjištění uložení kovových i nekovových potrubí a kabelových rozvodů</t>
  </si>
  <si>
    <t>S ohledem na neznalost tras stávajících rozvodů v místech navrhované realizace nových instalací NN, bude provedena detekce k zjištění uložení kovových i nekovových potrubí a kabelových rozvodů ve stávajících konstrukcích.</t>
  </si>
  <si>
    <t>00-901-003</t>
  </si>
  <si>
    <t>Provedení statického zajištění nosných konstrukcí objektu během provádění bouracích prací</t>
  </si>
  <si>
    <t>Kalkul</t>
  </si>
  <si>
    <t>POL99_0</t>
  </si>
  <si>
    <t>Návrh a realizace dočasných statických opatření, jako jsou podpěrné systémy, ztužující konstrukce či provizorní nosné prvky, za účelem zajištění prostorové stability a integrity zbývajících částí objektu během selektivní demolice nebo jiných bouracích zásahů do nosných a nenosných prvků stavby.</t>
  </si>
  <si>
    <t>00-901-004</t>
  </si>
  <si>
    <t>Práce geologa (ověření základové půdy)</t>
  </si>
  <si>
    <t>00-901-005</t>
  </si>
  <si>
    <t>Účelové zakrývání střešní konstrukce</t>
  </si>
  <si>
    <t>Práce na výměně střešního pláště budou prováděny v ucelených úsecích ( podle technických možností zhotovitele ), které budou dovolovat jejich účelné zakrývání.</t>
  </si>
  <si>
    <t>00-901-006</t>
  </si>
  <si>
    <t>Ochrana stávajících dlážděných zpevněných ploch</t>
  </si>
  <si>
    <t>m2</t>
  </si>
  <si>
    <t>Ochrana stávajících dlážděných zpevněných ploch při stavbě lešení a realizaci fasádních nátěrů.</t>
  </si>
  <si>
    <t>00-901-007</t>
  </si>
  <si>
    <t>Ochrana stávajících střech pergol</t>
  </si>
  <si>
    <t>Ochrana stávajících střech pergol ( osb + 2x geotextilie ) včetně kotvení a zajištění proti působení větru.</t>
  </si>
  <si>
    <t>00-901-008</t>
  </si>
  <si>
    <t>Ochrana podlah přízemí</t>
  </si>
  <si>
    <t>Ochrana podlah přízemí ( osb + 2x geotextilie ).</t>
  </si>
  <si>
    <t>00-901-009</t>
  </si>
  <si>
    <t>Sondy</t>
  </si>
  <si>
    <t>- Ručně kopané sondy ke zjištění průběhu síttí TI - 6ks</t>
  </si>
  <si>
    <t>- Před realizací demontáže části stropní konstrukce v místě nově navrženého schodiště, budou provedeny sondy k ověření konstrukce stropu.</t>
  </si>
  <si>
    <t>- Před realizací prostupů stropními konstrukcemi musí být provedena sondáž k určení poloh nosných prvků stropu tak, aby nemohlo, při realizaci navržených průvrtů, dojít k potušení těchto nosných prvků ( odsekání vrstvy krycího betonu plocha 250/200mm - 6ks )</t>
  </si>
  <si>
    <t>SUM</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</si>
  <si>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</si>
  <si>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END</t>
  </si>
  <si>
    <t>Položkový soupis prací a dodávek</t>
  </si>
  <si>
    <t>113106121R00</t>
  </si>
  <si>
    <t>Rozebrání komunikací pro pěší s jakýmkoliv ložem a výplní spár  z betonových nebo kameninových dlaždic nebo tvarovek</t>
  </si>
  <si>
    <t>822-1</t>
  </si>
  <si>
    <t>Práce</t>
  </si>
  <si>
    <t>POL1_</t>
  </si>
  <si>
    <t>s přemístěním hmot na skládku na vzdálenost do 3 m nebo s naložením na dopravní prostředek</t>
  </si>
  <si>
    <t>SPI</t>
  </si>
  <si>
    <t xml:space="preserve">D.1.1.3.e.1 Bourací práce - Půdorys 1NP : </t>
  </si>
  <si>
    <t>VV</t>
  </si>
  <si>
    <t>Pozn. i : 32,3</t>
  </si>
  <si>
    <t>Ostatní : 0,8*0,8</t>
  </si>
  <si>
    <t>113107538R00</t>
  </si>
  <si>
    <t>Odstranění podkladů nebo krytů z kameniva hrubého drceného, v ploše jednotlivě do 50 m2, tloušťka vrstvy 380 mm</t>
  </si>
  <si>
    <t>979999973R00</t>
  </si>
  <si>
    <t>Poplatek za uložení, zemina a kamení,  , skupina 17 05 04 z Katalogu odpadů</t>
  </si>
  <si>
    <t>t</t>
  </si>
  <si>
    <t>801-3</t>
  </si>
  <si>
    <t>Odkaz na mn. položky pořadí 2 : 32,94000*0,55</t>
  </si>
  <si>
    <t>941955001R00</t>
  </si>
  <si>
    <t>Lešení lehké pracovní pomocné pomocné, o výšce lešeňové podlahy do 1,2 m</t>
  </si>
  <si>
    <t>800-3</t>
  </si>
  <si>
    <t>941955004R00</t>
  </si>
  <si>
    <t>Lešení lehké pracovní pomocné pomocné, o výšce lešeňové podlahy přes 2,5 do 3,5 m</t>
  </si>
  <si>
    <t>952902110R00</t>
  </si>
  <si>
    <t>Čištění budov zametáním v místnostech, chodbách, na schodišti a na půdě</t>
  </si>
  <si>
    <t>801-4</t>
  </si>
  <si>
    <t>Průběžný úklid po bouracích pracích : 200*10</t>
  </si>
  <si>
    <t>Veškeré demontážní, demoliční a bourací práce budou prováděny jen v nezbytně nutném rozsahu s největší opatrností tak, aby nedošlo k nadměrnému porušení sousedních konstrukcí (dotčené konstrukce budou před zahájením bouracích prací vždy dostatečně staticky zajištěny).</t>
  </si>
  <si>
    <t>Demontáže a odstraňování stávajících konstrukcí bude prováděno výlučně s použitím ručního nářadí.</t>
  </si>
  <si>
    <t>962032432R00</t>
  </si>
  <si>
    <t>Bourání zdiva nadzákladového z dutých cihel nebo tvárnic pálených nebo nepálených, na maltu vápenou nebo vápenocementovou</t>
  </si>
  <si>
    <t>m3</t>
  </si>
  <si>
    <t>nebo vybourání otvorů průřezové plochy přes 4 m2 ve zdivu nadzákladovém, včetně pomocného lešení o výšce podlahy do 1900 mm a pro zatížení do 1,5 kPa  (150 kg/m2)</t>
  </si>
  <si>
    <t xml:space="preserve">D.1.1.3.e.2 Bourací práce - Půdorys podkroví : </t>
  </si>
  <si>
    <t>Pozn. p - Demolice nadezdívky v rozsahu demolovaného stropu : 2,8*0,45*0,5</t>
  </si>
  <si>
    <t>963016111R00</t>
  </si>
  <si>
    <t>Demontáž sádrokartonových a sádrovláknitých podhledů z desek bez minerální izolace, na jednoduché ocelové konstrukci, 1x opláštěné tl. 12,5 mm</t>
  </si>
  <si>
    <t xml:space="preserve">Pozn. s - Demontáž sádrokartonových plných podhledů : </t>
  </si>
  <si>
    <t>1.03 CHODBA : 11,04+3,22</t>
  </si>
  <si>
    <t>1.04 OBYTNÝ PROSTOR : 33,18</t>
  </si>
  <si>
    <t>964011211R00</t>
  </si>
  <si>
    <t>Vybourání železobetonových prefabrikovaných překladů délky do 3 mm, hmotnosti do 50 kg/m</t>
  </si>
  <si>
    <t>uložených ve zdivu, včetně pomocného lešení o výšce podlahy do 1900 mm a pro zatížení do 1,5 kPa  (150 kg/m2),</t>
  </si>
  <si>
    <t>rozšíření otvoru 1.07 : 1,25*0,2*0,25</t>
  </si>
  <si>
    <t>964061321R00</t>
  </si>
  <si>
    <t>Uvolnění zhlaví trámu ze zdiva cihelného, o průřezu zhlaví do 0,03m2</t>
  </si>
  <si>
    <t>kus</t>
  </si>
  <si>
    <t>při jeho výměně pro jakoukoliv délku uložení, včetně pomocného lešení o výšce podlahy do 1900 mm a pro zatížení do 1,5 kPa  (150 kg/m2),</t>
  </si>
  <si>
    <t>Pozn. k - průvlaky z 3x I180 : 6</t>
  </si>
  <si>
    <t>964073231R00</t>
  </si>
  <si>
    <t>Vybourání válcovaných nosníků uložených ve zdivu cihelném, délky do 4 m, hmotnosti do 35 kg/m</t>
  </si>
  <si>
    <t>včetně pomocného lešení o výšce podlahy do 1900 mm a pro zatížení do 1,5 kPa  (150 kg/m2)</t>
  </si>
  <si>
    <t>Pozn. k - průvlaky z 3x I180 : 3,5*21,9/1000*3</t>
  </si>
  <si>
    <t>965048150R00</t>
  </si>
  <si>
    <t>Dočištění povrchu po vybourání dlažeb do tmele, plochy do 50%</t>
  </si>
  <si>
    <t>Odkaz na mn. položky pořadí 14 : 36,40000</t>
  </si>
  <si>
    <t>965048515R00</t>
  </si>
  <si>
    <t>Broušení betonového povrchu do tloušťky 5 mm</t>
  </si>
  <si>
    <t>V místech, kde je prováděno bourání nášlapných vrstev podlah, budou ponechávané betonové vrstvy přebroušeny!!!</t>
  </si>
  <si>
    <t>1.03 CHODBA : 3,22</t>
  </si>
  <si>
    <t>1.07 POKOJ : 23,44</t>
  </si>
  <si>
    <t>965081713R00</t>
  </si>
  <si>
    <t>Bourání podlah z keramických dlaždic, tloušťky do 10 mm, plochy přes 1 m2</t>
  </si>
  <si>
    <t>bez podkladního lože, s jakoukoliv výplní spár</t>
  </si>
  <si>
    <t>968061125R00</t>
  </si>
  <si>
    <t>Vyvěšení nebo zavěšení dřevěných křídel dveří, plochy do 2 m2</t>
  </si>
  <si>
    <t>oken, dveří a vrat, s uložením a opětovným zavěšením po provedení stavebních změn,</t>
  </si>
  <si>
    <t xml:space="preserve">Pozn. f - Demontáž dveřních křídel, vybourání a likvidace zárubně : </t>
  </si>
  <si>
    <t>1.07 POKOJ, dveře 900/1970 : 1</t>
  </si>
  <si>
    <t>968072455R00</t>
  </si>
  <si>
    <t>Vybourání a vyjmutí kovových rámů a rolet rámů, včetně pomocného lešení o výšce podlahy do 1900 mm a pro zatížení do 1,5 kPa  (150 kg/m2) dveřních zárubní, plochy do 2 m2</t>
  </si>
  <si>
    <t>1.07 POKOJ, dveře 900/1970 : 1,0*2,02</t>
  </si>
  <si>
    <t>968083001R00</t>
  </si>
  <si>
    <t>Vybourání plastových výplní otvorů oken, do 1 m2</t>
  </si>
  <si>
    <t xml:space="preserve">Pozn. a : </t>
  </si>
  <si>
    <t>1.13 ÚKLID : 0,5*1,0</t>
  </si>
  <si>
    <t>1.15 HYG.ZÁZEMÍ : 0,5*1,0</t>
  </si>
  <si>
    <t>968083002R00</t>
  </si>
  <si>
    <t>Vybourání plastových výplní otvorů oken, do 2 m2</t>
  </si>
  <si>
    <t>1.07 POKOJ : 1,0*1,4*2</t>
  </si>
  <si>
    <t>968095001R00</t>
  </si>
  <si>
    <t xml:space="preserve">Vybourání vnitřních parapetů dřevěných, šířky do 25 cm,  </t>
  </si>
  <si>
    <t>m</t>
  </si>
  <si>
    <t xml:space="preserve">Pozn. b : </t>
  </si>
  <si>
    <t>1.07 POKOJ : 1,0*2</t>
  </si>
  <si>
    <t>1.13 ÚKLID : 0,5*1</t>
  </si>
  <si>
    <t>1.15 HYG.ZÁZEMÍ : 0,5*1</t>
  </si>
  <si>
    <t>970031060R00</t>
  </si>
  <si>
    <t>Jádrové vrtání, kruhové prostupy v cihelném zdivu jádrové vrtání, do D 60 mm</t>
  </si>
  <si>
    <t xml:space="preserve">VÝPIS PROSTUPŮ : </t>
  </si>
  <si>
    <t>1PR/04 ZTI - STĚNA : 0,25*9</t>
  </si>
  <si>
    <t>970031100R00</t>
  </si>
  <si>
    <t>Jádrové vrtání, kruhové prostupy v cihelném zdivu jádrové vrtání, do D 100 mm</t>
  </si>
  <si>
    <t>1PR/06 ZTI - STROP : 0,25*15</t>
  </si>
  <si>
    <t>970031160R00</t>
  </si>
  <si>
    <t>Jádrové vrtání, kruhové prostupy v cihelném zdivu jádrové vrtání, do D 160 mm</t>
  </si>
  <si>
    <t>1PR/01 ZTI - STĚNA : 0,25*3</t>
  </si>
  <si>
    <t>1PR/02 ZTI - STĚNA : 0,25*1</t>
  </si>
  <si>
    <t>1PR/03 ZTI - STĚNA : 0,15*2</t>
  </si>
  <si>
    <t>1PR/05 ZTI - STROP : 0,25*3</t>
  </si>
  <si>
    <t>970033060R00</t>
  </si>
  <si>
    <t>Jádrové vrtání, kruhové prostupy v cihelném zdivu příplatek za jádrové vrtání ve H nad 1,5 m , do D 60 mm</t>
  </si>
  <si>
    <t>Odkaz na mn. položky pořadí 20 : 2,25000</t>
  </si>
  <si>
    <t>970033100R00</t>
  </si>
  <si>
    <t>Jádrové vrtání, kruhové prostupy v cihelném zdivu příplatek za jádrové vrtání ve H nad 1,5 m , do D 100 mm</t>
  </si>
  <si>
    <t>Odkaz na mn. položky pořadí 21 : 3,75000</t>
  </si>
  <si>
    <t>970033160R00</t>
  </si>
  <si>
    <t>Jádrové vrtání, kruhové prostupy v cihelném zdivu příplatek za jádrové vrtání ve H nad 1,5 m , do D 160 mm</t>
  </si>
  <si>
    <t>Odkaz na mn. položky pořadí 22 : 2,05000</t>
  </si>
  <si>
    <t>970036100R00</t>
  </si>
  <si>
    <t>Jádrové vrtání, kruhové prostupy v cihelném zdivu příplatek za jádrové vrtání do stropu , do D 100 mm</t>
  </si>
  <si>
    <t>Prostupy skrze stropní konstrukci lze provádět pouze po určení pozice POT nosníků. Prostupy musí být vedeny mimo tyto nosníky!!!</t>
  </si>
  <si>
    <t>970036160R00</t>
  </si>
  <si>
    <t>Jádrové vrtání, kruhové prostupy v cihelném zdivu příplatek za jádrové vrtání do stropu , do D 160 mm</t>
  </si>
  <si>
    <t>971033541R00</t>
  </si>
  <si>
    <t>Vybourání otvorů ve zdivu cihelném z jakýchkoliv cihel pálených  na jakoukoliv maltu vápenou nebo vápenocementovou, plochy do 1 m2, tloušťky do 300 mm</t>
  </si>
  <si>
    <t>základovém nebo nadzákladovém,</t>
  </si>
  <si>
    <t>Včetně pomocného lešení o výšce podlahy do 1900 mm a pro zatížení do 1,5 kPa  (150 kg/m2).</t>
  </si>
  <si>
    <t xml:space="preserve">Pozn. e : </t>
  </si>
  <si>
    <t>1.03 CHODBA / 1.07 POKOJ : 0,5*2,2*0,25</t>
  </si>
  <si>
    <t>971033561R00</t>
  </si>
  <si>
    <t>Vybourání otvorů ve zdivu cihelném z jakýchkoliv cihel pálených  na jakoukoliv maltu vápenou nebo vápenocementovou, plochy do 1 m2, tloušťky do 600 mm</t>
  </si>
  <si>
    <t xml:space="preserve">Pozn. c : </t>
  </si>
  <si>
    <t>1.07 POKOJ : 1,0*1,0*0,45*2</t>
  </si>
  <si>
    <t>971033641R00</t>
  </si>
  <si>
    <t>Vybourání otvorů ve zdivu cihelném z jakýchkoliv cihel pálených  na jakoukoliv maltu vápenou nebo vápenocementovou, plochy do 4 m2, tloušťky do 300 mm</t>
  </si>
  <si>
    <t>1.04 OBYTNÝ PROSTOR / 1.07 POKOJ : 1,5*2,2*0,25</t>
  </si>
  <si>
    <t>973031325R00</t>
  </si>
  <si>
    <t>Vysekání v cihelném zdivu výklenků a kapes kapes na jakoukoliv maltu vápennou nebo vápenocementovou, plochy do 0,1 m2, hloubky do 300 mm</t>
  </si>
  <si>
    <t xml:space="preserve">D.2 - Základní stavebně konstrukční řešení : </t>
  </si>
  <si>
    <t xml:space="preserve">D.2.3.1 Půdorys 1NP : </t>
  </si>
  <si>
    <t>2xI200 : 2</t>
  </si>
  <si>
    <t>974031164R00</t>
  </si>
  <si>
    <t>Vysekání rýh v jakémkoliv zdivu cihelném v ploše  do hloubky 150 mm, šířky do 150 mm</t>
  </si>
  <si>
    <t xml:space="preserve">Pozn. g : </t>
  </si>
  <si>
    <t>1.12 HYG.ZÁZEMÍ : 2,75+0,25</t>
  </si>
  <si>
    <t>974031666R00</t>
  </si>
  <si>
    <t>Vysekání rýh v jakémkoliv zdivu cihelném pro vtahování nosníků do zdí, před vybouráním otvorů  do hloubky 150 mm, při výšce nosníku do 250 mm</t>
  </si>
  <si>
    <t>2xI160 : 1,8*2*2</t>
  </si>
  <si>
    <t>978011191R00</t>
  </si>
  <si>
    <t>Otlučení omítek vápenných nebo vápenocementových vnitřních s vyškrabáním spár, s očištěním zdiva stropů, v rozsahu do 100 %</t>
  </si>
  <si>
    <t>1.07 POKOJ : 1,0*0,25*2</t>
  </si>
  <si>
    <t>978013121R00</t>
  </si>
  <si>
    <t>Otlučení omítek vápenných nebo vápenocementových vnitřních s vyškrabáním spár, s očištěním zdiva stěn, v rozsahu do 10 %</t>
  </si>
  <si>
    <t>D.1.1.2.1.2 Půdorys 2NP : 30*4</t>
  </si>
  <si>
    <t>978013191R00</t>
  </si>
  <si>
    <t>Otlučení omítek vápenných nebo vápenocementových vnitřních s vyškrabáním spár, s očištěním zdiva stěn, v rozsahu do 100 %</t>
  </si>
  <si>
    <t>1.07 POKOJ : 1,4*0,25*2*2</t>
  </si>
  <si>
    <t>978021191R00</t>
  </si>
  <si>
    <t>Otlučení cementových omítek vnitřních stěn v rozsahu do 100 %</t>
  </si>
  <si>
    <t>1.07 POKOJ : 1,0*0,45*2</t>
  </si>
  <si>
    <t>1.13 ÚKLID : 0,5*0,45*1</t>
  </si>
  <si>
    <t>1.15 HYG.ZÁZEMÍ : 0,5*0,45*1</t>
  </si>
  <si>
    <t>978036901K00</t>
  </si>
  <si>
    <t>Otlučení vnějších omítek šlechtěných Otlučení omítek silikonových včetně základní vrstvy v rozsahu 100 %</t>
  </si>
  <si>
    <t xml:space="preserve">D.1.1.3.e.5 Bourací práce - V a Z pohledy : </t>
  </si>
  <si>
    <t>Pozn. r : (2,6+2,65*2)*2,67-0,5*1,0*2</t>
  </si>
  <si>
    <t>978041110R00</t>
  </si>
  <si>
    <t>Odstranění kontaktního zateplovacího systému z fasádního polystyrenu EPS F, tloušťky 100 mm, s omítkou</t>
  </si>
  <si>
    <t>Pozn. j : (2,6+0,25)*2,65</t>
  </si>
  <si>
    <t>762331922R00</t>
  </si>
  <si>
    <t>Vázané konstrukce krovů vyřezání střešní vazby  průřezové plochy řeziva přes 120 do 224 cm2, délky vyřezané části krovu přes 3 do 5 m</t>
  </si>
  <si>
    <t>800-762</t>
  </si>
  <si>
    <t xml:space="preserve">D.1.1.3.e.4 Bourací práce - Řez objektem : </t>
  </si>
  <si>
    <t>Pozn. n - Vyřezání krokví krovu : 3,8*9</t>
  </si>
  <si>
    <t>762331924R00</t>
  </si>
  <si>
    <t>Vázané konstrukce krovů vyřezání střešní vazby  průřezové plochy řeziva přes 120 do 224 cm2, délky vyřezané části krovu přes 8 m</t>
  </si>
  <si>
    <t>Pozn. q - Demontáž pozednice 14/12 cm v rozsahu budoucího vikýře : 9,5</t>
  </si>
  <si>
    <t>762331931R00</t>
  </si>
  <si>
    <t>Vázané konstrukce krovů vyřezání střešní vazby  průřezové plochy řeziva přes 224 do 288 cm2, délky vyřezané části krovu do 3 m</t>
  </si>
  <si>
    <t xml:space="preserve">Pozn. o - Demontáž dřevěného sloupku krovu, demontáž je možno provést po zajištění krovu dle D.1.2 : </t>
  </si>
  <si>
    <t>2.02 PODKROVÍ, sloupek 15/15 cm : 3,0</t>
  </si>
  <si>
    <t>762331933R00</t>
  </si>
  <si>
    <t>Vázané konstrukce krovů vyřezání střešní vazby  průřezové plochy řeziva přes 224 do 288 cm2, délky vyřezané části krovu přes 5 do 8 m</t>
  </si>
  <si>
    <t xml:space="preserve">D.2.3.2 Půdorys krovu : </t>
  </si>
  <si>
    <t>vaznice 14/20 cm krov : 7,45</t>
  </si>
  <si>
    <t>762342812R00</t>
  </si>
  <si>
    <t>Demontáž bednění a laťování laťování střech o sklonu do 60 stupňů včetně všech nadstřešních konstrukcí rozteč latí přes 22 do 50 cm</t>
  </si>
  <si>
    <t>Odkaz na mn. položky pořadí 55 : 358,23000</t>
  </si>
  <si>
    <t>762342814R00</t>
  </si>
  <si>
    <t>Demontáž bednění a laťování kontralatí střech o sklonu do 60 stupňů včetně všech nadstřešních konstrukcí</t>
  </si>
  <si>
    <t>762526811R00</t>
  </si>
  <si>
    <t>Demontáž podlah bez polštářů , z desek dřevotřískovýh, překližkových, sololitových , tloušťky do 20 mm</t>
  </si>
  <si>
    <t xml:space="preserve">Pozn. l - Demontáž podlahy podkroví OSB desky P+D - 20 mm : </t>
  </si>
  <si>
    <t>2.01 PODKROVÍ : 131,53</t>
  </si>
  <si>
    <t>2.02 PODKROVÍ : 73,26</t>
  </si>
  <si>
    <t>762711820R00</t>
  </si>
  <si>
    <t>Demontáž prostorových vázaných konstrukcí z řeziva hraněného nebo polohraněného, průřezové plochy přes 120 do 224 cm2</t>
  </si>
  <si>
    <t>Pozn. k : 2,6*4</t>
  </si>
  <si>
    <t xml:space="preserve">Pozn. l - Demontáž podlahy podkroví : </t>
  </si>
  <si>
    <t xml:space="preserve">předpoklad rozteče trámů: spodní á 1m, horní á 0,6m : </t>
  </si>
  <si>
    <t>2.01 PODKROVÍ : 8,9*12+11,85*20</t>
  </si>
  <si>
    <t>2.02 PODKROVÍ : 11,1*7+6,6*19</t>
  </si>
  <si>
    <t>762841821R00</t>
  </si>
  <si>
    <t xml:space="preserve">Demontáž podbití stropů a střech do 60° z desek </t>
  </si>
  <si>
    <t>dřevotřískových, dřevovláknitých, sádrokartonových, lignátových a z umělých hmot</t>
  </si>
  <si>
    <t>764322831R00</t>
  </si>
  <si>
    <t>Demontáž oplechování okapů na střechách s tvrdou krytinou, rš 400 mm, sklonu přes 30 do 45°</t>
  </si>
  <si>
    <t>800-764</t>
  </si>
  <si>
    <t xml:space="preserve">D.1.1.3.e.3 Bourací práce - Půdorys střechy : </t>
  </si>
  <si>
    <t>Pozn. w : 7,65+12,45+13,05+2,25+4,8</t>
  </si>
  <si>
    <t>764331831R00</t>
  </si>
  <si>
    <t>Demontáž lemování zdí  na střechách s tvrdou krytinou, rš 250 a 330 mm, sklonu přes 30 do 45°</t>
  </si>
  <si>
    <t>Pozn. w : 7,2*2</t>
  </si>
  <si>
    <t>764352811R00</t>
  </si>
  <si>
    <t>Demontáž žlabů podokapních půlkruhových rovných, rš 330 mm, sklonu přes 30 do 45°</t>
  </si>
  <si>
    <t>764359821R00</t>
  </si>
  <si>
    <t>Demontáž žlabů kotlíku oválného a čtyřhranného,  , sklonu přes 30 do 45°</t>
  </si>
  <si>
    <t>764410850R00</t>
  </si>
  <si>
    <t>Demontáž oplechování parapetů rš od 100 do 330 mm</t>
  </si>
  <si>
    <t>764454801R00</t>
  </si>
  <si>
    <t>Demontáž odpadních trub nebo součástí trub kruhových , o průměru 75 a 100 mm</t>
  </si>
  <si>
    <t>Pozn. w : 3,25+3,75*3</t>
  </si>
  <si>
    <t>765312810R00</t>
  </si>
  <si>
    <t>Demontáž pálené krytiny z tašek drážkových, na sucho, do suti</t>
  </si>
  <si>
    <t>800-765</t>
  </si>
  <si>
    <t>Pozn. m - Demontáž a odstranění střešní krytiny : 13,05*8,8+0,75*1,3+12,45*8,8</t>
  </si>
  <si>
    <t>7,65*8,8+0,75*1,3+7,05*8,8+2,1*1,2</t>
  </si>
  <si>
    <t>765318851R00</t>
  </si>
  <si>
    <t>Demontáž pálené krytiny hřebenů a nároží  z hřebenáčů, s větracím pásem, do suti</t>
  </si>
  <si>
    <t>Pozn. m - Demontáž a odstranění střešní krytiny : 13,05+7,65</t>
  </si>
  <si>
    <t>765799301R00</t>
  </si>
  <si>
    <t>Fólie parotěsné, difúzní a vodotěsné demontáž</t>
  </si>
  <si>
    <t xml:space="preserve">Pozn. m - odstranění střešní fólie : </t>
  </si>
  <si>
    <t>776511820R00</t>
  </si>
  <si>
    <t>Odstranění povlakových podlah z nášlapné plochy lepených, s podložkou, z ploch přes 20 m2</t>
  </si>
  <si>
    <t>800-775</t>
  </si>
  <si>
    <t>784402801R00</t>
  </si>
  <si>
    <t>Odstranění maleb oškrabáním, v místnostech do 3,8 m</t>
  </si>
  <si>
    <t>800-784</t>
  </si>
  <si>
    <t xml:space="preserve">Pozn. z : </t>
  </si>
  <si>
    <t>1.03 CHODBA : (25,7-1,5)*2,75-1,0*2,02*6-0,9*2,02*4</t>
  </si>
  <si>
    <t>1.04 OBYTNÝ PROSTOR : (29,1-1,5)*2,75-1,0*2,02-1,5*1,5-0,5*0,75-1,84*2,42</t>
  </si>
  <si>
    <t>1.07 POKOJ : (21,2)*2,75-1,50*2,02-1,0*1,4*2</t>
  </si>
  <si>
    <t>785411800R00</t>
  </si>
  <si>
    <t>Odstranění tapet lepených výšky do 3,80 m výšky do 3,8 m, papírových</t>
  </si>
  <si>
    <t xml:space="preserve">Pozn. y - Odstranění tapet ze stěny : </t>
  </si>
  <si>
    <t>1.04 OBYTNÝ PROSTOR : 8,9*2,75</t>
  </si>
  <si>
    <t>787600801R00</t>
  </si>
  <si>
    <t>Vysklení oken a dveří sklo ploché do 1 m2</t>
  </si>
  <si>
    <t>800-787</t>
  </si>
  <si>
    <t xml:space="preserve">Třídění odpadu : </t>
  </si>
  <si>
    <t>Odkaz na mn. položky pořadí 17 : 1,00000</t>
  </si>
  <si>
    <t>Odkaz na mn. položky pořadí 18 : 2,80000</t>
  </si>
  <si>
    <t>913      R00</t>
  </si>
  <si>
    <t>Hzs - Stavební dělník</t>
  </si>
  <si>
    <t>h</t>
  </si>
  <si>
    <t>Demontáže klempířských konstrukcí neobsažených v položkách (Pozn. w) : 4</t>
  </si>
  <si>
    <t>Demontáž okapních mřížek : 1</t>
  </si>
  <si>
    <t>Drobné bourací a demontážní práce neuvedené v položkách : 20</t>
  </si>
  <si>
    <t>713102123K00</t>
  </si>
  <si>
    <t>Odstranění tepelné izolace podlah, volně uložené, z desek minerálních, tl. nad 300 mm</t>
  </si>
  <si>
    <t>966231111K00</t>
  </si>
  <si>
    <t>Demontáž půdního výlezu se skládacími schody</t>
  </si>
  <si>
    <t xml:space="preserve">Pozn. h : </t>
  </si>
  <si>
    <t>1.18 TECH.MÍSTNOST : 1</t>
  </si>
  <si>
    <t>966624051K00</t>
  </si>
  <si>
    <t>Demontáž stávajících světlovodů včetně protipožární izolace z minerální vaty v tl. 100 mm a AL folie</t>
  </si>
  <si>
    <t>Montáž střešní části světlovodu v krytině střechy, vytvoření prostupu v tepelné izolaci stropu a v podhledu sádrokartonovém a montáž světlovodu v podhledu.</t>
  </si>
  <si>
    <t>Bez dodávky světlovodu</t>
  </si>
  <si>
    <t>Pozn. t : 3</t>
  </si>
  <si>
    <t>968041910K00</t>
  </si>
  <si>
    <t>Demontáž podhledu (podbití) střešního přesahu</t>
  </si>
  <si>
    <t>Pozn. u : (7,65+12,45+13,05+7,05)*0,8+6,5*3</t>
  </si>
  <si>
    <t>96-9001</t>
  </si>
  <si>
    <t>Demontáž střešních panelů pro ohřev TUV</t>
  </si>
  <si>
    <t>Pozn. v : 2</t>
  </si>
  <si>
    <t>972950001K00</t>
  </si>
  <si>
    <t>Demolice stávajícího stropu z dřevěných trámů</t>
  </si>
  <si>
    <t>Pozn. k - Demolice stávajícího stropu z dřevěných trámů : 2,83*2,2</t>
  </si>
  <si>
    <t>999281108R00</t>
  </si>
  <si>
    <t xml:space="preserve">Přesun hmot pro opravy a údržbu objektů pro opravy a údržbu dosavadních objektů včetně vnějších plášťů  výšky do 12 m,  </t>
  </si>
  <si>
    <t>Přesun hmot</t>
  </si>
  <si>
    <t>POL7_</t>
  </si>
  <si>
    <t>oborů 801, 803, 811 a 812</t>
  </si>
  <si>
    <t xml:space="preserve">Hmotnosti z položek s pořadovými čísly: : </t>
  </si>
  <si>
    <t xml:space="preserve">4,5,7,8,9,10,11,16,17,18,20,21,22,23,24,25,26,27,28,29,30,31,32,40,41,42,43,47,48,64,65,68, : </t>
  </si>
  <si>
    <t>Součet: : 0,35079</t>
  </si>
  <si>
    <t>979951111R00</t>
  </si>
  <si>
    <t>Výkup kovů železný šrot, tloušťky do 4 mm</t>
  </si>
  <si>
    <t>Pro vyjádření výnosu ve prospěch zhotovitele je nutné jednotkovou cenu uvést se záporným znaménkem. (Získaná částka ponižuje náklad stavby.)</t>
  </si>
  <si>
    <t>1.07 POKOJ, dveře 900/1970 : 30/1000</t>
  </si>
  <si>
    <t>979951112R00</t>
  </si>
  <si>
    <t>Výkup kovů železný šrot, tloušťky nad 4 mm</t>
  </si>
  <si>
    <t>Odkaz na dem. hmot. položky pořadí 11 : 0,28997</t>
  </si>
  <si>
    <t>979951161R00</t>
  </si>
  <si>
    <t>Výkup kovů zinek, plechy</t>
  </si>
  <si>
    <t>Odkaz na dem. hmot. položky pořadí 49 : 0,13105</t>
  </si>
  <si>
    <t>Odkaz na dem. hmot. položky pořadí 51 : 0,13507</t>
  </si>
  <si>
    <t>Odkaz na dem. hmot. položky pořadí 52 : 0,01288</t>
  </si>
  <si>
    <t>Odkaz na dem. hmot. položky pořadí 53 : 0,00405</t>
  </si>
  <si>
    <t>Odkaz na dem. hmot. položky pořadí 54 : 0,03277</t>
  </si>
  <si>
    <t>Odkaz na dem. hmot. položky pořadí 50 : 0,02952</t>
  </si>
  <si>
    <t>979990110R00</t>
  </si>
  <si>
    <t>Poplatek za uložení, sádrokartonové desky,  , skupina 17 08 02 z Katalogu odpadů</t>
  </si>
  <si>
    <t>kategorie 17 08 02 stavební materiály na bázi sádry</t>
  </si>
  <si>
    <t>Příplatek k základnímu poplatku za uložení stavební suti/vybouraných hmot – za zvýšenou obtížnost manipulace, příměsi, znečištění nebo třídění dle charakteru odpadu.</t>
  </si>
  <si>
    <t>Odkaz na dem. hmot. položky pořadí 8 : 0,56122</t>
  </si>
  <si>
    <t>979990141R00</t>
  </si>
  <si>
    <t>Poplatek za uložení, polystyren+omítka,  , skupina 17 06 04 z Katalogu odpadů</t>
  </si>
  <si>
    <t>kategorie 17 09 04 smíšené stavební a demoliční odpady</t>
  </si>
  <si>
    <t>Odkaz na dem. hmot. položky pořadí 39 : 0,09765</t>
  </si>
  <si>
    <t>979990144R00</t>
  </si>
  <si>
    <t>Poplatek za uložení, minerální vata,  , skupina 17 06 04 z Katalogu odpadů</t>
  </si>
  <si>
    <t>kategorie 17 06 03 izolační materiály, které jsou, nebo obsahují nebezpečné látky</t>
  </si>
  <si>
    <t>Odkaz na dem. hmot. položky pořadí 63 : 2,45748</t>
  </si>
  <si>
    <t>979990161R00</t>
  </si>
  <si>
    <t>Poplatek za uložení, dřevo,  , skupina 17 02 01 z Katalogu odpadů</t>
  </si>
  <si>
    <t>kategorie 17 02 01 dřevo</t>
  </si>
  <si>
    <t>Odkaz na dem. hmot. položky pořadí 15 : 0,01500</t>
  </si>
  <si>
    <t>Odkaz na dem. hmot. položky pořadí 19 : 0,03339</t>
  </si>
  <si>
    <t>Odkaz na dem. hmot. položky pořadí 40 : 0,42134</t>
  </si>
  <si>
    <t>Odkaz na dem. hmot. položky pořadí 41 : 0,11704</t>
  </si>
  <si>
    <t>Odkaz na dem. hmot. položky pořadí 42 : 0,04752</t>
  </si>
  <si>
    <t>Odkaz na dem. hmot. položky pořadí 43 : 0,11801</t>
  </si>
  <si>
    <t>Odkaz na dem. hmot. položky pořadí 44 : 1,79115</t>
  </si>
  <si>
    <t>Odkaz na dem. hmot. položky pořadí 45 : 0,51943</t>
  </si>
  <si>
    <t>Odkaz na dem. hmot. položky pořadí 46 : 7,16765</t>
  </si>
  <si>
    <t>Odkaz na dem. hmot. položky pořadí 47 : 5,57300</t>
  </si>
  <si>
    <t>979990163R00</t>
  </si>
  <si>
    <t>Poplatek za uložení, plast+sklo,  , skupina 17 09 04 z Katalogu odpadů</t>
  </si>
  <si>
    <t>Odkaz na dem. hmot. položky pořadí 17 : 0,01000</t>
  </si>
  <si>
    <t>Odkaz na dem. hmot. položky pořadí 18 : 0,09778</t>
  </si>
  <si>
    <t>979990181R00</t>
  </si>
  <si>
    <t>Poplatek za uložení, PVC podlahová krytina,  , skupina 20 03 07 z Katalogu odpadů</t>
  </si>
  <si>
    <t>kategorie 17 02 03 plasty</t>
  </si>
  <si>
    <t>Odkaz na dem. hmot. položky pořadí 58 : 0,08204</t>
  </si>
  <si>
    <t>979011111R00</t>
  </si>
  <si>
    <t>Svislá doprava suti a vybouraných hmot za prvé podlaží nad nebo pod základním podlažím</t>
  </si>
  <si>
    <t>Přesun suti</t>
  </si>
  <si>
    <t>POL8_</t>
  </si>
  <si>
    <t xml:space="preserve">Demontážní hmotnosti z položek s pořadovými čísly: : </t>
  </si>
  <si>
    <t xml:space="preserve">1,2,7,8,9,10,11,12,13,14,15,16,17,18,19,20,21,22,28,29,30,31,32,33,34,35,36,37,38,39,40,41,42,43,44, : </t>
  </si>
  <si>
    <t xml:space="preserve">45,46,47,48,49,50,51,52,53,54,55,56,57,58,59,61,63,64,65,66,67,68, : </t>
  </si>
  <si>
    <t>Součet: : 80,17405</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</si>
  <si>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</si>
  <si>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</si>
  <si>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</si>
  <si>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</si>
  <si>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</si>
  <si>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2325,04738</t>
  </si>
  <si>
    <t>979082111R00</t>
  </si>
  <si>
    <t>Vnitrostaveništní doprava suti a vybouraných hmot do 10 m</t>
  </si>
  <si>
    <t>979082121R00</t>
  </si>
  <si>
    <t>Vnitrostaveništní doprava suti a vybouraných hmot příplatek k ceně za každých dalších 5 m</t>
  </si>
  <si>
    <t>Součet: : 320,69619</t>
  </si>
  <si>
    <t>979990107R00</t>
  </si>
  <si>
    <t>Poplatek za uložení, směs betonu, cihel a dřeva,  , skupina 17 09 04 z Katalogu odpadů</t>
  </si>
  <si>
    <t>Součet: : 24,05221</t>
  </si>
  <si>
    <t>979999997R00</t>
  </si>
  <si>
    <t>Poplatek za recyklaci, směsi suti betonu, cihel, tašek a keramiky, kusovost do 1600 cm2, skupina 17 01 07 z Katalogu odpadů</t>
  </si>
  <si>
    <t>17 107</t>
  </si>
  <si>
    <t>Součet: : 56,12183</t>
  </si>
  <si>
    <t>139601103R00</t>
  </si>
  <si>
    <t>Ruční výkop jam, rýh a šachet v hornině 4</t>
  </si>
  <si>
    <t>800-1</t>
  </si>
  <si>
    <t>s přehozením na vzdálenost do 5 m nebo s naložením na ruční dopravní prostředek</t>
  </si>
  <si>
    <t>Základový pás [-0,350/-1,250] : (2,0*2+3,4)*0,5*0,9</t>
  </si>
  <si>
    <t>Základový pás schodiště [-0,350/-0,850] : 1,25*0,4*0,5</t>
  </si>
  <si>
    <t>Koeficient : 0,05</t>
  </si>
  <si>
    <t>Dopojení střešního svodu : 3,0*0,6*1,2</t>
  </si>
  <si>
    <t>162701105R00</t>
  </si>
  <si>
    <t>Vodorovné přemístění výkopku z horniny 1 až 4, na vzdálenost přes 9 000  do 10 000 m</t>
  </si>
  <si>
    <t>po suchu, bez naložení výkopku, avšak se složením bez rozhrnutí, zpáteční cesta vozidla.</t>
  </si>
  <si>
    <t>Odkaz na mn. položky pořadí 1 : 5,91900</t>
  </si>
  <si>
    <t>Dopojení střešního svodu : -0,81-0,27</t>
  </si>
  <si>
    <t>162701109R00</t>
  </si>
  <si>
    <t>Vodorovné přemístění výkopku příplatek k ceně za každých dalších i započatých 1 000 m přes 10 000 m  z horniny 1 až 4</t>
  </si>
  <si>
    <t>Odkaz na mn. položky pořadí 2 : 4,83900*19</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</si>
  <si>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</si>
  <si>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</si>
  <si>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</si>
  <si>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</si>
  <si>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</si>
  <si>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Odkaz na mn. položky pořadí 4 : 5,91900</t>
  </si>
  <si>
    <t>174101102R00</t>
  </si>
  <si>
    <t>Zásyp sypaninou se zhutněním v uzavřených prostorách s urovnáním povrchu zásypu s ručním zhutněním</t>
  </si>
  <si>
    <t>z jakékoliv horniny s uložením výkopku po vrstvách,</t>
  </si>
  <si>
    <t>Dopojení střešního svodu : 3,0*0,6*(1,2-0,15-0,45)</t>
  </si>
  <si>
    <t>175101101RT2</t>
  </si>
  <si>
    <t>Obsyp potrubí bez prohození sypaniny, s dodáním štěrkopísku frakce 0 - 22 mm, Kamenivo přírodní těžené; frakce 0,0 až 22,0 mm</t>
  </si>
  <si>
    <t>sypaninou z vhodných hornin tř. 1 - 4 nebo materiálem připraveným podél výkopu ve vzdálenosti do 3 m od jeho kraje, pro jakoukoliv hloubku výkopu a jakoukoliv míru zhutnění,</t>
  </si>
  <si>
    <t>Dopojení střešního svodu : 3,0*0,6*0,45</t>
  </si>
  <si>
    <t>181101111R00</t>
  </si>
  <si>
    <t>Úprava pláně v zářezech bez rozlišení horniny, se zhutněním - ručně</t>
  </si>
  <si>
    <t>vyrovnáním výškových rozdílů, ploch vodorovných a ploch do sklonu 1 : 5.</t>
  </si>
  <si>
    <t>Základový pás [-1,250] : (2,0*2+3,4)*0,5</t>
  </si>
  <si>
    <t>Základový pás schodiště [-0,350/-0,850] : 1,25*0,4</t>
  </si>
  <si>
    <t>Skladby podlah : 12,94000</t>
  </si>
  <si>
    <t>Zpevněná plocha - chodník : 20</t>
  </si>
  <si>
    <t>199000002R00</t>
  </si>
  <si>
    <t>Poplatky za skládku horniny 1- 4, skupina 17 05 04 z Katalogu odpadů</t>
  </si>
  <si>
    <t>Odkaz na mn. položky pořadí 2 : 4,83900</t>
  </si>
  <si>
    <t>216904391R00</t>
  </si>
  <si>
    <t>Očištění ploch tlak. vodou nebo stlač. vzduchem  ,  , příplatek za ruční dočištění ocelovými kartáči</t>
  </si>
  <si>
    <t>800-2</t>
  </si>
  <si>
    <t>Očištění stávajícího základu : 0,5*2</t>
  </si>
  <si>
    <t>271531112R00</t>
  </si>
  <si>
    <t>Polštáře zhutněné pod základy kamenivo hrubé, drcené, frakce 32 - 63 mm, Kamenivo přírodní drcené; bez stanovené kvality; frakce 32,0 až 63,0 mm</t>
  </si>
  <si>
    <t>P1 : 12,94000*0,1</t>
  </si>
  <si>
    <t>273321321R00</t>
  </si>
  <si>
    <t>Beton základových desek železový třídy C 20/25</t>
  </si>
  <si>
    <t>801-1</t>
  </si>
  <si>
    <t>bez dodávky a uložení výztuže</t>
  </si>
  <si>
    <t>P1 : 16,5*0,1</t>
  </si>
  <si>
    <t>Ostatní : 0,8*0,8*0,2</t>
  </si>
  <si>
    <t>273351215R00</t>
  </si>
  <si>
    <t>Bednění stěn základových desek zřízení</t>
  </si>
  <si>
    <t>svislé nebo šikmé (odkloněné) , půdorysně přímé nebo zalomené, stěn základových desek ve volných nebo zapažených jámách, rýhách, šachtách, včetně případných vzpěr,</t>
  </si>
  <si>
    <t>P1 : (2,4*2+3,2)*0,25</t>
  </si>
  <si>
    <t>Ostatní : 0,8*0,2*4</t>
  </si>
  <si>
    <t>273351216R00</t>
  </si>
  <si>
    <t>Bednění stěn základových desek odstranění</t>
  </si>
  <si>
    <t>Včetně očištění, vytřídění a uložení bednicího materiálu.</t>
  </si>
  <si>
    <t>Odkaz na mn. položky pořadí 13 : 2,64000</t>
  </si>
  <si>
    <t>273361921RT5</t>
  </si>
  <si>
    <t>Uložení výztuže základových desek ze svařovaných sítí průměr drátu 6 mm, velikost oka 150/150 mm</t>
  </si>
  <si>
    <t>včetně distančních prvků</t>
  </si>
  <si>
    <t>P1 : 16,5*3,03333/1000*1,25</t>
  </si>
  <si>
    <t>Ostatní : 0,8*0,8*3,03333/1000*1,25*2</t>
  </si>
  <si>
    <t>274272140RT3</t>
  </si>
  <si>
    <t>Zdivo základové z bednicích tvárnic tloušťky 300 mm, výplň betonem C 16/20</t>
  </si>
  <si>
    <t>s výplní betonem, bez výztuže,</t>
  </si>
  <si>
    <t>Základový pás [-0,350/-0,600] : (2,1*2+3,2)*0,25</t>
  </si>
  <si>
    <t>274313611R00</t>
  </si>
  <si>
    <t>Beton základových pasů prostý třídy C 16/20</t>
  </si>
  <si>
    <t>Včetně dodávky a uložení betonu a kamene.</t>
  </si>
  <si>
    <t>Základový pás [-0,600/-1,250] : (2,0*2+3,4)*0,5*0,65</t>
  </si>
  <si>
    <t>Koeficient ztratné - beton do výkopu: 0,05</t>
  </si>
  <si>
    <t>274361022R00</t>
  </si>
  <si>
    <t>Výztuž zdiva z tvárnic ztraceného bednění 12 prutů/m2, průměr prutů 12 mm</t>
  </si>
  <si>
    <t>Odkaz na mn. položky pořadí 16 : 1,85000</t>
  </si>
  <si>
    <t>953981204R00</t>
  </si>
  <si>
    <t>Chemické kotvy do betonu, do cihelného zdiva do betonu, hloubky 125 mm, M 16, malta pro chemické kotvy dvousložková do plných materiálů</t>
  </si>
  <si>
    <t>Napojení nového základ. pasu na stávající : 5*2</t>
  </si>
  <si>
    <t>310238211RT1</t>
  </si>
  <si>
    <t>Zazdívka otvorů o ploše přes 0,25 m2 do 1 m2 ve zdivu nadzákladovém cihlami pálenými pro jakoukoliv maltu vápenocementovou, Malta zdicí obyčejná (G); pojivo: vápenocementové; zrnitost do 4,0 mm; M 5 N/mm2</t>
  </si>
  <si>
    <t>včetně pomocného pracovního lešení</t>
  </si>
  <si>
    <t xml:space="preserve">D.1.1 - Architektonicko-stavební řešení : </t>
  </si>
  <si>
    <t xml:space="preserve">D.1.1.2.1.1 Půdorys 1NP : </t>
  </si>
  <si>
    <t>1.13 : 0,5*1,0*0,45</t>
  </si>
  <si>
    <t>1.15 : 0,5*1,0*0,45</t>
  </si>
  <si>
    <t>310239211RT2</t>
  </si>
  <si>
    <t>Zazdívka otvorů o ploše přes 1 m2 do 4 m2 ve zdivu nadzákladovém cihlami pálenými pro jakoukoliv maltu vápenocementovou, Malta zdicí obyčejná (G); pojivo: vápenocementové; zrnitost do 4,0 mm; M 5 N/mm2</t>
  </si>
  <si>
    <t>D.1.1.2.1.2 Půdorys 2NP : 0,95*2,16*0,45</t>
  </si>
  <si>
    <t>317234410RT2</t>
  </si>
  <si>
    <t>Vyzdívka mezi nosníky cementovou, Prvek zdicí pálený funkce: cihla plná; dl = 290 mm; š = 140 mm; v = 65 mm; fb = 20,0 N/mm2</t>
  </si>
  <si>
    <t>jakýmikoliv cihlami pálenými na jakoukoliv maltu,</t>
  </si>
  <si>
    <t>I200 [26,30 kg/m; 0,709 m2/m] : 2,9*0,19*0,2</t>
  </si>
  <si>
    <t>317314125R00</t>
  </si>
  <si>
    <t>Podbetonování zhlaví nosníků zdivo šířky 250 mm</t>
  </si>
  <si>
    <t>betonem C 16/20. Tloušťka lože 50 mm, délka 200 mm.</t>
  </si>
  <si>
    <t>2x I160 : 2+2</t>
  </si>
  <si>
    <t>317314136R00</t>
  </si>
  <si>
    <t>Podbetonování zhlaví nosníků zdivo šířky 365 mm</t>
  </si>
  <si>
    <t>2x I200 : 2</t>
  </si>
  <si>
    <t>317944313RT3</t>
  </si>
  <si>
    <t>Dodání a osazení válcovaných nosníků do připravených otvorů profil I 160, Tyč ocelová válcovaná za tepla průřez: I; značka: S235JR (1.0038); h = 160 mm; b = 74 mm; s = 6,3 mm; t = 9,5 mm</t>
  </si>
  <si>
    <t>bez zazdění hlav, s nařezáním nosníků na potřebný rozměr,</t>
  </si>
  <si>
    <t>I160 [17,9 kg/m; 0,575 m2/m] : 1,8*17,9/1000*2*2</t>
  </si>
  <si>
    <t>317944313RT5</t>
  </si>
  <si>
    <t>Dodání a osazení válcovaných nosníků do připravených otvorů profil I 200, Tyč ocelová válcovaná za tepla průřez: I; značka: S235JR (1.0038); h = 200 mm; b = 90 mm; s = 7,5 mm; t = 11,3 mm</t>
  </si>
  <si>
    <t>I200 [26,30 kg/m; 0,709 m2/m] : 2,9*26,3/1000*2</t>
  </si>
  <si>
    <t>346244381RT2</t>
  </si>
  <si>
    <t>Plentování ocelových nosníků jednostranné výšky do 200 mm, Malta zdicí obyčejná (G); pojivo: vápenocementové; zrnitost do 4,0 mm; M 10 N/mm2</t>
  </si>
  <si>
    <t>jakýmikoliv cihlami,</t>
  </si>
  <si>
    <t>I160 [17,9 kg/m; 0,575 m2/m] : 1,8*0,16*2*2</t>
  </si>
  <si>
    <t>I200 [26,30 kg/m; 0,709 m2/m] : 2,9*0,2*2</t>
  </si>
  <si>
    <t>346481111RT2</t>
  </si>
  <si>
    <t>Plentování rýh, nosníků apod. pletivem ve stěnách nebo před stěnami, pletivem rabicovým</t>
  </si>
  <si>
    <t>plentování potrubí, válcovaných nosníků, výklenků nebo nik, jakéhokoliv tvaru, na jakoukoliv maltu, s potřebným vypnutím pletiva, přetažením a zakotvením drátů a provedení postřiku maltou,</t>
  </si>
  <si>
    <t>I160 [17,9 kg/m; 0,575 m2/m] : 1,8*1,0*2</t>
  </si>
  <si>
    <t>I200 [26,30 kg/m; 0,709 m2/m] : 2,9*1,2*1</t>
  </si>
  <si>
    <t>342261213RS1</t>
  </si>
  <si>
    <t>Příčky z desek sádrokartonových dvojité opláštění, jednoduchá konstrukce CW 100 tloušťka příčky 150 mm, desky standard, tloušťky 12,5 mm, tloušťka izolace 80 mm, požární odolnost EI 60, Výrobek izolační pro budovy z minerální vlny (MW) tvar: deska; tl = 80 mm; OH = 40 kg/m3; lambda = 0,035 W/(m.K)</t>
  </si>
  <si>
    <t>zřízení nosné konstrukce příčky, vložení tepelné izolace tl. do 5 cm, montáž desek, tmelení spár Q2 a úprava rohů. Včetně dodávek materiálu.</t>
  </si>
  <si>
    <t>1.01/1.05 : 2,13*(0+1,9)/2+1,5*(1,9+2,75)/2</t>
  </si>
  <si>
    <t>-0,9*2,02</t>
  </si>
  <si>
    <t xml:space="preserve">D.1.1.2.1.2 Půdorys 2NP : </t>
  </si>
  <si>
    <t>2.17/2.18 : 2,81*2,45-0,7</t>
  </si>
  <si>
    <t>2.18/2.19 : (1,95+0,6+1,185)*2,45</t>
  </si>
  <si>
    <t xml:space="preserve">--- : </t>
  </si>
  <si>
    <t>2.04/2.05 : (2,96*2+1,08*2)*2,45-0,8*2,02*2</t>
  </si>
  <si>
    <t>2.06/2.07/2.08/2.09/2.13 : (0,6+1,5+2,95+2,68+0,19+1,75)*2,45-0,8*2,02*2-0,9*2,02</t>
  </si>
  <si>
    <t>2.07/2.08/2.10 : (2,68+0,6+2,8)*2,45-0,9*2,02</t>
  </si>
  <si>
    <t>2.10/2.12 : 3,68*2,45</t>
  </si>
  <si>
    <t>2.11/2.12 : 5,11*2,45-0,7-0,9*2,02</t>
  </si>
  <si>
    <t>2.14/2.15/2.16 : (0,77+3,77+1,0+2,15)*2,45-0,84*2,45-0,8*2,02</t>
  </si>
  <si>
    <t>342083272R00</t>
  </si>
  <si>
    <t>Bezpečnostní příčky opláštěné sádrokartonovými deskami jednoduchá ocelová konstrukce CW 100, bezp. třída BT 3,   tloušťka příčky 152 mm, tl. sádrokartonových desek 12,5 mm, protipožární, tl. izolace 40 mm, požární odolnost EI 90, Výrobek plochý ocelový válcovaný za studena - plech; hladký; tl = 1,00 mm</t>
  </si>
  <si>
    <t xml:space="preserve">LEGENDA MÍSTNOSTÍ - 2NP : </t>
  </si>
  <si>
    <t>2.03/2.17/2.18 : (3,315+2,08)*2,45-0,9*2,02</t>
  </si>
  <si>
    <t>2.01 : (4,73+2,21+2,28+2,3)*2,45-1,0*2,02*3</t>
  </si>
  <si>
    <t>2.02 : (1,41+2,35)*2,45</t>
  </si>
  <si>
    <t>2.07 : 0,9*4*2,45</t>
  </si>
  <si>
    <t>2.13/2.14/2.16 : (0,6*2+2,44)*2,45</t>
  </si>
  <si>
    <t>2.11/2.15/2.16 : 5,11*2,45-0,7</t>
  </si>
  <si>
    <t>342263990RV1</t>
  </si>
  <si>
    <t>Úpravy, doplňkové práce a příplatky pro sádrokartonové a sádrovláknité příčky příplatek za desku tloušťky 12,5 mm, impregnovanou, z jedné strany příčky</t>
  </si>
  <si>
    <t>2.04 : (0,96*2+1,08)*2,45-0,8*2,02*2</t>
  </si>
  <si>
    <t>2.05 : (1,7+1,08)*2*2,45-0,8*2,02</t>
  </si>
  <si>
    <t>2.07 : (0,835+0,75)*1,5</t>
  </si>
  <si>
    <t>2.08 : (2,65+0,6)*2,45</t>
  </si>
  <si>
    <t>2.09 : (0,45+1,5+2,8)*2,45-0,8*2,02</t>
  </si>
  <si>
    <t>2.13 : (1,7+1,1+0,19)*2,45-0,8*2,02</t>
  </si>
  <si>
    <t>2.16 : (1,97+2,15+1,0*2+0,15)*2,45-0,8*2,02</t>
  </si>
  <si>
    <t>342263990RW1</t>
  </si>
  <si>
    <t>Úpravy, doplňkové práce a příplatky pro sádrokartonové a sádrovláknité příčky příplatek za desku tloušťky 12,5 mm, protipožární impregnovanou, z jedné strany příčky</t>
  </si>
  <si>
    <t>2.02 : (2,05*2+1,41)*2,45-1,0*2,02</t>
  </si>
  <si>
    <t>2.09 : 2,35*2,45</t>
  </si>
  <si>
    <t>2.13 : (1,1+1,56)*2,45</t>
  </si>
  <si>
    <t>2.16 : (1,97+2,15)*2,45</t>
  </si>
  <si>
    <t>347016231R00</t>
  </si>
  <si>
    <t>Předstěny opláštěné sádrokartonovými deskami volně stojící, bez izolace 1x nosná ocelová konstrukce CW 100, dvojité opláštění, desky standard, tloušťky 12,5 mm, tloušťka stěny 125 mm, požární odolnost EI 45</t>
  </si>
  <si>
    <t>- nezbytné úpravy desek na příslušný rozměr</t>
  </si>
  <si>
    <t>- úpravy rohů, koutů a hran konstrukcí ze sádrokartonu</t>
  </si>
  <si>
    <t>- standardního tmelení Q2, to je: základní tmelení Q1+ dodatečné tmelení (tmelení najemno) a případné přebroušení.</t>
  </si>
  <si>
    <t>2.01 : 4,36*2,45+2,5-1,8*1,3</t>
  </si>
  <si>
    <t>2.10 : 2,095*1,5</t>
  </si>
  <si>
    <t>2.11 : 3,09*1,1</t>
  </si>
  <si>
    <t>2.12 : 2,54*1,5</t>
  </si>
  <si>
    <t>2.15 : 5,9*1,1</t>
  </si>
  <si>
    <t>2.17/2.18 : 6,6*1,1</t>
  </si>
  <si>
    <t>2.19 : 6,6*1,1</t>
  </si>
  <si>
    <t>347016233R00</t>
  </si>
  <si>
    <t>Předstěny opláštěné sádrokartonovými deskami volně stojící, bez izolace 1x nosná ocelová konstrukce CW 100, dvojité opláštění, desky impregnované, tloušťky 12,5 mm, tloušťka stěny 125 mm, požární odolnost EI 45</t>
  </si>
  <si>
    <t>2.02 : 1,41*2,45</t>
  </si>
  <si>
    <t>2.08 : 1,885*2,45-0,9*1,3</t>
  </si>
  <si>
    <t>2.09 : 1,5*2,45-0,9*1,3</t>
  </si>
  <si>
    <t>2.13 geberit : 1,1*1,5</t>
  </si>
  <si>
    <t>2.16 geberit : 1,125*1,5</t>
  </si>
  <si>
    <t>342267113RT2</t>
  </si>
  <si>
    <t>Obklady konstrukcí sádrokartonovými deskami obklady dřevěných konstrukcí  obklad sloupů a trámů do 500 x500 mm  1x opláštění, čtyřstranný, deska protipožární tloušťky 12,5 mm, Lať dřevina: SM; jakost: I; tl = 30 mm; š = 50 mm; dl = 4 000 mm</t>
  </si>
  <si>
    <t>Pozn.2 : 2,5*2</t>
  </si>
  <si>
    <t>342-1001</t>
  </si>
  <si>
    <t>Protipožární šachta z SDK, rozměr 200 x 200 mm s požární odolností REI 30</t>
  </si>
  <si>
    <t>342-1002</t>
  </si>
  <si>
    <t>Vyztužení SDK pro osazení zařizovacích předmětů</t>
  </si>
  <si>
    <t>2.02 : 1</t>
  </si>
  <si>
    <t>2.05 : 1</t>
  </si>
  <si>
    <t>2.09 : 1</t>
  </si>
  <si>
    <t>2.13 : 2</t>
  </si>
  <si>
    <t>2.16 : 2</t>
  </si>
  <si>
    <t>347016230P</t>
  </si>
  <si>
    <t>Příplatek za opláštění ostění oken</t>
  </si>
  <si>
    <t>PL.01 : 2</t>
  </si>
  <si>
    <t>PL/02 : 1</t>
  </si>
  <si>
    <t>413232221RT2</t>
  </si>
  <si>
    <t>Zazdívka zhlaví jakýmikoliv cihlami pálenými válcovaných nosníků výšky přes 150 do 300 mm, Malta zdicí obyčejná (G); pojivo: vápenocementové; zrnitost do 4,0 mm; M 5 N/mm2</t>
  </si>
  <si>
    <t>I200 [26,30 kg/m; 0,709 m2/m] : 4</t>
  </si>
  <si>
    <t>451572111R00</t>
  </si>
  <si>
    <t>Lože pod potrubí, stoky a drobné objekty z kameniva drobného těženého 0÷4 mm, Kamenivo přírodní těžené; bez stanovené kvality; frakce 0,0 až 4,0 mm</t>
  </si>
  <si>
    <t>827-1</t>
  </si>
  <si>
    <t>v otevřeném výkopu,</t>
  </si>
  <si>
    <t>Dopojení střešního svodu : 3,0*0,6*0,15</t>
  </si>
  <si>
    <t>342264051RT1</t>
  </si>
  <si>
    <t>Podhledy na kovové konstrukci opláštěné deskami sádrokartonovými nosná konstrukce z profilů CD s přímým uchycením 1x deska, tloušťky 12,5 mm, standard, bez izolace</t>
  </si>
  <si>
    <t>1.03 : 11,04+3,22</t>
  </si>
  <si>
    <t>1.04 : 18,24+15,32-4,45*2,6</t>
  </si>
  <si>
    <t>1.07 : 23,44</t>
  </si>
  <si>
    <t>1.14 : 6,98</t>
  </si>
  <si>
    <t>342264051RT3</t>
  </si>
  <si>
    <t>Podhledy na kovové konstrukci opláštěné deskami sádrokartonovými nosná konstrukce z profilů CD s přímým uchycením 1x deska, tloušťky 12,5 mm, impregnovaná, bez izolace</t>
  </si>
  <si>
    <t>1.04 : 4,45*2,6</t>
  </si>
  <si>
    <t>1.12 : 4,24</t>
  </si>
  <si>
    <t>416091071RT1</t>
  </si>
  <si>
    <t>Příplatky k podhledům sádrokartonovým za opláštění střešního okna včetně dodávky materiálu</t>
  </si>
  <si>
    <t>342265121RT6</t>
  </si>
  <si>
    <t>Úprava podkroví sádrokartonem na plochách šikmých na dřevěný rošt 1x deska, tloušťky 12,5 mm, protipožární, bez izolace, Lať dřevina: SM; jakost: I; tl = 40 mm; š = 60 mm; dl = 4 000 mm</t>
  </si>
  <si>
    <t>deskami ze sádrokartonu tl. 12,5 mm, s vloženou tepelnou izolací a parotěsnou zábranou,</t>
  </si>
  <si>
    <t>2.01 CHODBA : 1,1*2,2</t>
  </si>
  <si>
    <t>2.10 POKOJ : 2,095*2,2</t>
  </si>
  <si>
    <t>2.11 OBÝVACÍ POKOJ : 2,54*1,5</t>
  </si>
  <si>
    <t>2.12 LOŽNICE : 3,09*2,2</t>
  </si>
  <si>
    <t>2.15 OBÝCACÍ POKOJ+KK : 5,9*2,2</t>
  </si>
  <si>
    <t>2.17 KANCELÁŘ : 3,315*2,2</t>
  </si>
  <si>
    <t>2.18 KANCELÁŘ : 3,135*2,2</t>
  </si>
  <si>
    <t>2.19 ZASEDACÍ MÍSTNOT : 6,6*2,2</t>
  </si>
  <si>
    <t>342265131RT6</t>
  </si>
  <si>
    <t>Úprava podkroví sádrokartonem na plochách vodorovných na dřevěný rošt 1x deska, protipožární, bez izolace, Lať dřevina: SM; jakost: I; tl = 30 mm; š = 50 mm; dl = 4 000 mm</t>
  </si>
  <si>
    <t>deskami ze sádrokartonu tl. 12,5 mm, s případně vloženou tepelnou izolací a parotěsnou zábranou,</t>
  </si>
  <si>
    <t>2.01 CHODBA : 15,10-1,1*2,2</t>
  </si>
  <si>
    <t>2.03 CHODBA : 6,63</t>
  </si>
  <si>
    <t>2.06 ZÁDVEŘÍ : 3,09</t>
  </si>
  <si>
    <t>2.07 CHODBA : 6,02</t>
  </si>
  <si>
    <t>2.10 POKOJ : 11,20-2,95*1,1</t>
  </si>
  <si>
    <t>2.11 OBÝVACÍ POKOJ : 15,79-3,09*1,6</t>
  </si>
  <si>
    <t>2.12 LOŽNICE : 11,71-2,54*1,1</t>
  </si>
  <si>
    <t>2.14 ZÁDVEŘÍ : 4,22</t>
  </si>
  <si>
    <t>2.15 OB.POKOJ+KK : 18,42-5,9*1,6</t>
  </si>
  <si>
    <t>2.17 KANCELÁŘ : 9,55-3,315*1,3</t>
  </si>
  <si>
    <t>2.18 KANCELÁŘ : 13,68-3,135*1,3</t>
  </si>
  <si>
    <t>2.19 ZASEDACÍ MÍST. : 32,29-6,6*1,3</t>
  </si>
  <si>
    <t>342265131RT8</t>
  </si>
  <si>
    <t>Úprava podkroví sádrokartonem na plochách vodorovných na dřevěný rošt 1x deska, protipožární impregnovaná, bez izolace, Lať dřevina: SM; jakost: I; tl = 30 mm; š = 50 mm; dl = 4 000 mm</t>
  </si>
  <si>
    <t>2.02 TECH.MÍSTNOST : 2,89</t>
  </si>
  <si>
    <t>2.04 PŘEDSÍŇ WC : 1,04</t>
  </si>
  <si>
    <t>2.05 WC : 1,84</t>
  </si>
  <si>
    <t>2.08 KUCHYŇ : 5,19</t>
  </si>
  <si>
    <t>2.09 KOUPELNA : 3,98</t>
  </si>
  <si>
    <t>2.13 WC : 1,93</t>
  </si>
  <si>
    <t>2.16 KOUPELNA : 4,11</t>
  </si>
  <si>
    <t>342265998RT1</t>
  </si>
  <si>
    <t>Příplatky k úpravě podkroví sádrokartonem pro plochy do 2 m2</t>
  </si>
  <si>
    <t>342265998RT2</t>
  </si>
  <si>
    <t>Příplatky k úpravě podkroví sádrokartonem pro plochy přes 2 do 5 m2</t>
  </si>
  <si>
    <t>342265998RT3</t>
  </si>
  <si>
    <t>Příplatky k úpravě podkroví sádrokartonem pro plochy přes 5 do 10 m2</t>
  </si>
  <si>
    <t>342265131P</t>
  </si>
  <si>
    <t>Příplatek za rošt z latí o rozměru 60×40 mm z profilu KVH NSi, masivní konstrukční dřevo v nepohledové kvalitě povrchu</t>
  </si>
  <si>
    <t>Odkaz na mn. položky pořadí 44 : 59,32700</t>
  </si>
  <si>
    <t>Odkaz na mn. položky pořadí 45 : 107,89200</t>
  </si>
  <si>
    <t>Odkaz na mn. položky pořadí 46 : 20,98000</t>
  </si>
  <si>
    <t>763182411K00</t>
  </si>
  <si>
    <t>SDK opláštění střešního okna hl. do 0,5 m</t>
  </si>
  <si>
    <t>564752111R00</t>
  </si>
  <si>
    <t>Podklad nebo kryt z kameniva hrubého s výplň. kam. tloušťka po zhutnění 150 mm, Kamenivo přírodní těžené; štěrkopísek; frakce 0,0 až 4,0 mm</t>
  </si>
  <si>
    <t>kamenivo hrubé drcené vel. 32 - 63 mm s výplňovým kamenivem (vibrovaný štěrk), s rozprostřením, vlhčením a zhutněním</t>
  </si>
  <si>
    <t>21</t>
  </si>
  <si>
    <t>564861111RT4</t>
  </si>
  <si>
    <t>Podklad ze štěrkodrti s rozprostřením a zhutněním frakce 0-63 mm, tloušťka po zhutnění 200 mm, Kamenivo přírodní drcené; bez stanovené kvality; frakce 0,0 až 63,0 mm</t>
  </si>
  <si>
    <t>23</t>
  </si>
  <si>
    <t>596811111RV4</t>
  </si>
  <si>
    <t>Kladení dlažby včetně dodávky dlaždic betonových vymývaných, rozměru 500 x 500 mm, tloušťky 60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</si>
  <si>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</si>
  <si>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916561111RT4</t>
  </si>
  <si>
    <t>Osazení záhonového obrubníku betonového včetně dodávky obrubníků  rozměrů 500/50/250 mm, do lože z betonu prostého C 12/15, s boční opěrou z betonu prostého</t>
  </si>
  <si>
    <t>se zřízením lože z betonu prostého C 12/15 tl. 80-100 mm</t>
  </si>
  <si>
    <t>1,55+0,25+3,85+1,35+0,9+1,8</t>
  </si>
  <si>
    <t>602011141RU3</t>
  </si>
  <si>
    <t>Omítka stěn z hotových směsí vrstva štuková, vápenná, 2x nanášená, tloušťka vrstvy 4 mm,  , Omítka s anorganickým pojivem obyčejná (GP), štuková; pojivo: vápenné; zrnitost do 0,7 mm; nanášení: ručně, strojně; lambda = 0,450 W/(m.K)</t>
  </si>
  <si>
    <t>po jednotlivých vrstvách</t>
  </si>
  <si>
    <t>1.01, 1.05 : (2,6+2,65*2)*3,25</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</si>
  <si>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</si>
  <si>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</si>
  <si>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</si>
  <si>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PL/03 : 1,0*2,5</t>
  </si>
  <si>
    <t>PL/04 : 1,0*2,5</t>
  </si>
  <si>
    <t>612401391RT2</t>
  </si>
  <si>
    <t>Omítky malých ploch vnitřních stěn přes 0,25 do 1 m2, vápennou štukovou omítkou, Omítka s anorganickým pojivem obyčejná (GP), štuková; pojivo: vápenocementové; zrnitost do 1,0 mm; nanášení: ručně; barva: bílá</t>
  </si>
  <si>
    <t>jakoukoliv maltou, z pomocného pracovního lešení o výšce podlahy do 1900 mm a pro zatížení do 1,5 kPa,</t>
  </si>
  <si>
    <t>1.04 překlad : 2</t>
  </si>
  <si>
    <t>1.05 zazdívka otvoru : 2</t>
  </si>
  <si>
    <t>1.07 překlad : 2</t>
  </si>
  <si>
    <t>1.13 zazdívka otvoru : 1</t>
  </si>
  <si>
    <t>1.15 zazdívka otvoru : 1</t>
  </si>
  <si>
    <t>612421231R00</t>
  </si>
  <si>
    <t>Oprava vnitřních vápenných omítek stěn v množství opravované plochy přes 5 do 10 %,  štukových, Omítka s anorganickým pojivem obyčejná (GP), spárovací; pojivo: vápenocementové; zrnitost do 2,0 mm</t>
  </si>
  <si>
    <t>612425931RT2</t>
  </si>
  <si>
    <t>Omítka vápenná vnitřního ostění omítkou štukovou, Omítka s anorganickým pojivem obyčejná (GP), jádrová; pojivo: vápenocementové; zrnitost do 4,0 mm; nanášení: ručně</t>
  </si>
  <si>
    <t>okenního nebo dveřního, z pomocného pracovního lešení o výšce podlahy do 1900 mm a pro zatížení do 1,5 kPa,</t>
  </si>
  <si>
    <t>1.07 otvory : (1,5+2,15*2)*0,25*2</t>
  </si>
  <si>
    <t>D.1.1.2.1.2 Půdorys 2NP : 0,45*2,16</t>
  </si>
  <si>
    <t>612474611RT2</t>
  </si>
  <si>
    <t>Omítka vnitřní stěn ze suché směsi dvouvrstvá, vápenocementové jádro, vápenný štuk, na pálené cihly a tvarovky, ruční zpracování, Omítka s anorganickým pojivem obyčejná (GP), jádrová; pojivo: vápenocementové; zrnitost do 2,0 mm; nanášení: ručně; lambda = 0,610 W/(m.K)</t>
  </si>
  <si>
    <t>kompletní souvrství</t>
  </si>
  <si>
    <t>D.1.1.2.1.2 Půdorys 2NP : 0,95*2,16*2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</si>
  <si>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</si>
  <si>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</si>
  <si>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</si>
  <si>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1.NP : 1,5*1,5+0,5*1,0+1,5*2,5</t>
  </si>
  <si>
    <t>(2,4*2+3,2)*3,3+2,8*3,2</t>
  </si>
  <si>
    <t>1,0*1,5*2+0,5*0,75*2</t>
  </si>
  <si>
    <t>1,0*1,5*2+0,5*0,75</t>
  </si>
  <si>
    <t>1,0*1,5*7+1,0*2,5*2+2*2,5</t>
  </si>
  <si>
    <t>2.NP : 1,8*1,3+0,9*1,3*2</t>
  </si>
  <si>
    <t>1,0*1,5*2</t>
  </si>
  <si>
    <t>622211111R00</t>
  </si>
  <si>
    <t>Čištění zdiva od mechu čištění zdiva opěr, pilířů, křídel od mechu a jiné vegetace</t>
  </si>
  <si>
    <t>821-1</t>
  </si>
  <si>
    <t>Východní pohled : 61,9+17,3</t>
  </si>
  <si>
    <t>Severní pohled : 72,0+14,6</t>
  </si>
  <si>
    <t>Západní pohled : 65,4+15,3</t>
  </si>
  <si>
    <t>622325132RT3</t>
  </si>
  <si>
    <t>Zateplení fasády  , expandovaným polystyrénem, tloušťky 100 mm, kontaktní nátěr a silikonová omítka, rýhovaná, zrnitost 2 mm, Omítka s organickým pojivem exteriér, interiér; pojivo: silikonové; zrnitost do 2,0 mm; příměs: vlákna; nanášení: ručně, strojně</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</si>
  <si>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</si>
  <si>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Nanesení lepicího tmelu na izolační desky, nalepení desek, zajištění talířovými hmoždinkami, natažení stěrky, vtlačení výztužné tkaniny, přehlazení stěrky, kontaktní nátěr (vyžaduje -li to typ omítkoviny), povrchová úprava omítkou. Osazení lišt na rozích budovy.</t>
  </si>
  <si>
    <t>Max. součinitel tepelné vodivosti izolantu je 0,039 W/m K.</t>
  </si>
  <si>
    <t>1.06 LODŽIE : 2,9*1,6</t>
  </si>
  <si>
    <t>Pravý roh : 4,7</t>
  </si>
  <si>
    <t>622325135RT3</t>
  </si>
  <si>
    <t>Zateplení fasády  , expandovaným polystyrénem, tloušťky 160 mm, kontaktní nátěr a silikonová omítka, rýhovaná, zrnitost 2 mm, Omítka s organickým pojivem exteriér, interiér; pojivo: silikonové; zrnitost do 2,0 mm; příměs: vlákna; nanášení: ručně, strojně</t>
  </si>
  <si>
    <t>Vikýř : 9,61*2,1+2,5*2</t>
  </si>
  <si>
    <t>-1,8*1,3-0,9*1,3*2</t>
  </si>
  <si>
    <t>622325563R00</t>
  </si>
  <si>
    <t>Zateplení parapetu extrudovaným polystyrénem, tloušťky 30 mm, Výrobek izolační pro budovy z extrudovaného polystyrenu (XPS) tvar: deska; tl = 30 mm; lambda = 0,034 W/(m.K); pevnost v tlaku = 300 kPa; povrchová...</t>
  </si>
  <si>
    <t>nanesení lepicího tmelu na izolační desky, nalepení desek, natažení stěrky, vtlačení výztužné tkaniny a přehlazení stěrky. Včetně parapetních lišt.</t>
  </si>
  <si>
    <t xml:space="preserve">D.1.3.i.2 Tabulky výrobků a výplní otvorů : </t>
  </si>
  <si>
    <t>KL/01 : 0,9*0,15*2</t>
  </si>
  <si>
    <t>KL/02 : 1,8*0,15*1</t>
  </si>
  <si>
    <t>622325150RT3</t>
  </si>
  <si>
    <t>Povrchová úprava ostění zateplovacího systému  , kontaktní nátěr a omítka silikonová, Omítka s organickým pojivem exteriér, interiér; pojivo: silikonové; zrnitost do 2,0 mm; příměs: vlákna; nanášení: ručně, strojně</t>
  </si>
  <si>
    <t>okenní a rohové lišty, výztužná stěrka. Povrchová úprava dle popisu položky.</t>
  </si>
  <si>
    <t>Položka obsahuje: okenní a rohové lišty, výztužnou stěrku, kontaktní nátěr a povrchovou úpravu omítkou.</t>
  </si>
  <si>
    <t>PL/03 : (1,0+2,5*2)*0,2</t>
  </si>
  <si>
    <t>PL/04 : (1,0+2,5*2)*0,2</t>
  </si>
  <si>
    <t>Hrana KZS podhledu : 2,9*0,1+(1,75+1,25)*0,1</t>
  </si>
  <si>
    <t>622391001R00</t>
  </si>
  <si>
    <t>Příplatek za montáž KZS na podhledu, bez dodávky materiálu</t>
  </si>
  <si>
    <t>Bez dodávky materiálu.</t>
  </si>
  <si>
    <t>Odkaz na mn. položky pořadí 64 : 9,34000</t>
  </si>
  <si>
    <t>622412313R00</t>
  </si>
  <si>
    <t>Nátěr vnějsích omítek stěn silikonový, složitost 1-2,  , Hmota nátěrová silikonová; typ: fasádní; funkce: dekorační, proti UV záření, přemostění trhlin, proti povětrnostním vlivům; barva: dle vzorníku</t>
  </si>
  <si>
    <t>Penetrace + 2 x krycí nátěr.</t>
  </si>
  <si>
    <t>včetně penetrace podkladu</t>
  </si>
  <si>
    <t>622904112R00</t>
  </si>
  <si>
    <t>Očištění fasád tlakovou vodou, složitost fasády 1 - 2</t>
  </si>
  <si>
    <t>632443221R00</t>
  </si>
  <si>
    <t>Potěr litý cementový pevnost v tlaku 25 MPa, pokládaná plocha do 500 m2, tloušťky 50 mm</t>
  </si>
  <si>
    <t>dovoz směsi, doprava pomocí šnekového čerpadla, lití hadicí na plochu, srovnání latí do roviny</t>
  </si>
  <si>
    <t>P1 : 15,9</t>
  </si>
  <si>
    <t>P4 : 34,62000</t>
  </si>
  <si>
    <t>P5 : 8,09000</t>
  </si>
  <si>
    <t>P6 : 125,97000</t>
  </si>
  <si>
    <t>632443222R00</t>
  </si>
  <si>
    <t>Potěr litý cementový pevnost v tlaku 25 MPa, pokládaná plocha do 500 m2, příplatek za každých 5 mm tloušťky</t>
  </si>
  <si>
    <t>P1 : 15,9*2</t>
  </si>
  <si>
    <t>P4 : 34,62000*3</t>
  </si>
  <si>
    <t>P5 : 8,09000*3</t>
  </si>
  <si>
    <t>P6 : 125,97000*3</t>
  </si>
  <si>
    <t>632481211R00</t>
  </si>
  <si>
    <t>Výztužné vložky do mazanin a potěrů ze sklovláknité tkaniny, oka 40x40x1,1 mm</t>
  </si>
  <si>
    <t>oka 40x40x1,1 mm</t>
  </si>
  <si>
    <t>642941211RT2</t>
  </si>
  <si>
    <t>Stavební pouzdra pro posuvné dveře osazené do sádrokartonové příčky, sestavení pouzdra, vložení do stavebního otvoru, vyrovnání do vodorovné a svislé polohy, ukotvení pouzdra k nosné konstrukci příčky pomocí vrutů M 2 x 20,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700/1970 mm</t>
  </si>
  <si>
    <t>z pozinkovaného ocelového profilovaného plechu</t>
  </si>
  <si>
    <t>Bezobložkové stavební pouzdro pro jednokřídlé zásuvné dveře s hliníkovým rámečkem místo zárubně o šířce 17 mm.</t>
  </si>
  <si>
    <t>OV/04 : 3</t>
  </si>
  <si>
    <t>642941211RT3</t>
  </si>
  <si>
    <t>Stavební pouzdra pro posuvné dveře osazené do sádrokartonové příčky, sestavení pouzdra, vložení do stavebního otvoru, vyrovnání do vodorovné a svislé polohy, ukotvení pouzdra k nosné konstrukci příčky pomocí vrutů M 2 x 20,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800/1970 mm</t>
  </si>
  <si>
    <t>OV/03 : 1</t>
  </si>
  <si>
    <t>642942214R00</t>
  </si>
  <si>
    <t>Osazení zárubní dveřních ocelových do sádrokartonové příčky  tloušťky 150 mm šířky 700 mm, bez dodávky zárubně</t>
  </si>
  <si>
    <t>Včetně kotvení rámů do zdiva a platí pro jakýkoliv způsob provádění (např. bodovým přivařením k obnažené výztuži, uklínováním, zalitím pracen apod.).</t>
  </si>
  <si>
    <t>OZ/2L : 2</t>
  </si>
  <si>
    <t>OZ/3L : 4</t>
  </si>
  <si>
    <t>642945314RT4</t>
  </si>
  <si>
    <t>Osazení ocelových zárubní protipožárních dvourámových, konstrukce šroubovaná tloušťka stěny 150 mm, včetně dodávky zárubně, š. průchodu 800 mm, Zárubeň kovová obložková; pro dodatečnou montáž; průchozí š = 800 mm; průchozí v = 1970 mm; tl. stěny = 150 mm</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</si>
  <si>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</si>
  <si>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OZ/4L : 4</t>
  </si>
  <si>
    <t>642945314RT5</t>
  </si>
  <si>
    <t>Osazení ocelových zárubní protipožárních dvourámových, konstrukce šroubovaná tloušťka stěny 150 mm, včetně dodávky zárubně, š. průchodu 900 mm, Zárubeň kovová obložková; pro dodatečnou montáž; průchozí š = 900 mm; průchozí v = 1970 mm; tl. stěny = 150 mm</t>
  </si>
  <si>
    <t>OZ/1P : 2</t>
  </si>
  <si>
    <t>648991113R00</t>
  </si>
  <si>
    <t>Osazení parapetních desek z plastických hmot šířky nad 200 mm</t>
  </si>
  <si>
    <t>a poloplastických hmot na montážní pěnu, zapravení omítky pod parapetem, těsnění spáry mezi parapetem a rámem okna, dodávka silikonu.</t>
  </si>
  <si>
    <t>T/01 : 0,9*2</t>
  </si>
  <si>
    <t>T/02 : 1,8*1</t>
  </si>
  <si>
    <t>553310041R</t>
  </si>
  <si>
    <t>Zárubeň kovová pro sádrokarton; průchozí š = 700 mm; průchozí v = 1970 mm; tl. stěny = 150 mm; povrchová úprava: základní antikorozní nátěr</t>
  </si>
  <si>
    <t>SPCM</t>
  </si>
  <si>
    <t>Specifikace</t>
  </si>
  <si>
    <t>POL3_</t>
  </si>
  <si>
    <t>553310042R</t>
  </si>
  <si>
    <t>Zárubeň kovová pro sádrokarton; průchozí š = 800 mm; průchozí v = 1970 mm; tl. stěny = 150 mm; povrchová úprava: základní antikorozní nátěr</t>
  </si>
  <si>
    <t>60775432R</t>
  </si>
  <si>
    <t>parapet vnitřní š = 250 mm; materiál - povrch laminátová fólie; materiál - jádro voděodolá DTD; dekor bílý, mramor, imitace dřeva</t>
  </si>
  <si>
    <t>Koeficient : 0,1</t>
  </si>
  <si>
    <t>60775434R</t>
  </si>
  <si>
    <t>parapet vnitřní š = 350 mm; materiál - povrch laminátová fólie; materiál - jádro voděodolá DTD; dekor bílý, mramor, imitace dřeva</t>
  </si>
  <si>
    <t>60775453R</t>
  </si>
  <si>
    <t>krytka parapetu plast; boční, oboustranná; rozměr 600 mm; barva bílá, imitace dřeva</t>
  </si>
  <si>
    <t>T/01 : 2*2</t>
  </si>
  <si>
    <t>T/02 : 1*2</t>
  </si>
  <si>
    <t>877313123R00</t>
  </si>
  <si>
    <t>Montáž tvarovek na potrubí z trub z plastů těsněných gumovým kroužkem jednoosých DN 150</t>
  </si>
  <si>
    <t>721170957R00</t>
  </si>
  <si>
    <t>Opravy odpadního potrubí novodurového vsazení odbočky do potrubí hrdlového, D 160 mm, Trubka plastová kanalizační materiál: PVC-U; povrch: hladký; DN = 150; de = 160,0 mm; tl. stěny = 4,7 mm; SN 8</t>
  </si>
  <si>
    <t>800-721</t>
  </si>
  <si>
    <t>Včetně pomocného lešení o výšce podlahy do 1900 mm a pro zatížení do 1,5 kPa.</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</si>
  <si>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</si>
  <si>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</si>
  <si>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</si>
  <si>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28651662.AR</t>
  </si>
  <si>
    <t>Koleno plastové kanalizační typ: jednoznačné; materiál: PVC-U; úhel = 45,0 °; DN = 150; těsnění: elastomerní</t>
  </si>
  <si>
    <t>721242117R00</t>
  </si>
  <si>
    <t>Lapač střešních splavenin DN 150, litina, včetně dodávky materiálu</t>
  </si>
  <si>
    <t>OV/17</t>
  </si>
  <si>
    <t>Dpdávka a montáž Nádrž na dešťovou vodu vč. doplňků</t>
  </si>
  <si>
    <t>952903111R00</t>
  </si>
  <si>
    <t>Čištění budov odstranění prachu z trámů</t>
  </si>
  <si>
    <t xml:space="preserve">Stávající krov : </t>
  </si>
  <si>
    <t>Pozednice 14/12 : (0,14+0,12)*2*(6,6*2+13,05*2)</t>
  </si>
  <si>
    <t>Vaznice 14/20 : (0,14+0,2)*2*(6,6*4+13,05*4)</t>
  </si>
  <si>
    <t>Krokve 12/18 : (0,12+0,18)*2*8,76*23</t>
  </si>
  <si>
    <t>Kleštiny 6/20 : (0,06+0,2)*2*(7,8+1,4)*40</t>
  </si>
  <si>
    <t>Sloupky 14/14 : 0,14*4*5,58*5+0,14*4*3,0*8</t>
  </si>
  <si>
    <t>Koeficient Ostatní: 0,1</t>
  </si>
  <si>
    <t>953981203R00</t>
  </si>
  <si>
    <t>Chemické kotvy do betonu, do cihelného zdiva do betonu, hloubky 110 mm, M 12, malta pro chemické kotvy dvousložková do plných materiálů</t>
  </si>
  <si>
    <t>Z/06 : 4</t>
  </si>
  <si>
    <t>D.2.3.2 Půdorys krovu : 10</t>
  </si>
  <si>
    <t>953981303R00</t>
  </si>
  <si>
    <t>Chemické kotvy do betonu, do cihelného zdiva do cihel plných, hloubky 110 mm, M 12, malta pro chemické kotvy dvousložková do dutých materiálů</t>
  </si>
  <si>
    <t>971042121R00</t>
  </si>
  <si>
    <t>Vyvrtání otvorů v betonových příčkách a zdech průměru do 30 mm, do hloubky 150 mm</t>
  </si>
  <si>
    <t>základových nebo nadzákladových, včetně pomocného lešení o výšce podlahy do 1900 mm a pro zatížení do 1,5 kPa  (150 kg/m2),</t>
  </si>
  <si>
    <t>900-1001</t>
  </si>
  <si>
    <t>Zpětná montáž  demontovaných panelů pro ohřev teplé vody</t>
  </si>
  <si>
    <t>900-R4</t>
  </si>
  <si>
    <t>Skladba R4 – podhled střechy</t>
  </si>
  <si>
    <t>Skladba R4 - podhled střechy</t>
  </si>
  <si>
    <t>- Nosná: Závěs pro ocelový rošt + profily R-CD ve dvou úrovních</t>
  </si>
  <si>
    <t>- Stěrkovací + výztužná: Armovací vrstva určená především k lepení a stěrkování fasádních izolačních desek z MW a EPS-F. Vhodná též jako stěrka na beton. Faktor difúzního odporu cca 50. Součinitel tepelné vodivosti 0,8 W.m-1.K-1. Min. přídržnost k podkladu: EPS a MW 0,08 MPa, beton 0,25 MPa.</t>
  </si>
  <si>
    <t>Výztužná síťovina - plošná hmotnost &gt;145 g/m2, zatížení na mezi pevnosti &gt; 2000 N/ 50 mm. Odolná vůči alkáliím, oka cca 4 x 4 mm.</t>
  </si>
  <si>
    <t>- Penetrační: Základní nátěr v barvě finální fasády zvyšující přilnavost omítky k podkladu, sjednocující nasákavost, hydfrofobní</t>
  </si>
  <si>
    <t>- Pohledová: Vysoce odolná pastovitá tenkovrstvá omítka s inovovaným pojivem na silikonové bázi, funkčními plnivy pro zrychlené vysychání povrchu fasád za deště, mlhy anebo při kondenzaci.</t>
  </si>
  <si>
    <t>Skladba R4 – podhled střechy : (7,65+12,45+13,05+7,05)*0,8+6,5*3</t>
  </si>
  <si>
    <t>Vikýř : 10*0,5</t>
  </si>
  <si>
    <t>OV/15</t>
  </si>
  <si>
    <t>Dodávka a montáž Větrací vsuvka</t>
  </si>
  <si>
    <t>Vložená do každého mezikrokevního pole - vložení u kleštin</t>
  </si>
  <si>
    <t>OV/15 : 44</t>
  </si>
  <si>
    <t>941941031R00</t>
  </si>
  <si>
    <t>Montáž lešení lehkého pracovního řadového s podlahami šířky od 0,80 do 1,00 m, výšky do 10 m</t>
  </si>
  <si>
    <t>včetně kotvení</t>
  </si>
  <si>
    <t>Včetně kotvení lešení.</t>
  </si>
  <si>
    <t>941941502R00</t>
  </si>
  <si>
    <t>Montáž lešení lehkého pracovního řadového s podlahami dovoz včetně odvozu lešení  rámového pronajatého</t>
  </si>
  <si>
    <t>km</t>
  </si>
  <si>
    <t>941941111R00</t>
  </si>
  <si>
    <t xml:space="preserve">Montáž lešení lehkého pracovního řadového s podlahami pronájem lešení za den </t>
  </si>
  <si>
    <t>Odkaz na mn. položky pořadí 99 : 250,00000*45</t>
  </si>
  <si>
    <t>941941831R00</t>
  </si>
  <si>
    <t>Demontáž lešení lehkého řadového s podlahami šířky od 0,8 do 1 m, výšky do 10 m</t>
  </si>
  <si>
    <t>Odkaz na mn. položky pořadí 99 : 250,00000</t>
  </si>
  <si>
    <t>1.04 : 18,24+15,32</t>
  </si>
  <si>
    <t>KZS podhledy : 9,34</t>
  </si>
  <si>
    <t>2.01 CHODBA : 15,10</t>
  </si>
  <si>
    <t>2.10 POKOJ : 11,20</t>
  </si>
  <si>
    <t>2.11 OBÝVACÍ POKOJ : 15,79</t>
  </si>
  <si>
    <t>2.12 LOŽNICE : 11,71</t>
  </si>
  <si>
    <t xml:space="preserve">CVIČNÝ BYT : </t>
  </si>
  <si>
    <t>2.15 OB.POKOJ+KK : 18,42</t>
  </si>
  <si>
    <t>2.17 KANCELÁŘ : 9,55</t>
  </si>
  <si>
    <t>2.18 KANCELÁŘ : 13,68</t>
  </si>
  <si>
    <t>2.19 ZASEDACÍ MÍST. : 32,29</t>
  </si>
  <si>
    <t>941955102R00</t>
  </si>
  <si>
    <t>Lešení lehké pracovní pomocné ve schodišti, o výšce lešeňové podlahy přes 1,5 do 3,5 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</si>
  <si>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</si>
  <si>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</si>
  <si>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D.1.1.2.1.1 Půdorys 1NP : 246,18</t>
  </si>
  <si>
    <t>D.1.1.2.1.2 Půdorys 2NP : 240,27</t>
  </si>
  <si>
    <t>953941312R00</t>
  </si>
  <si>
    <t>Osazení předmětů na hmoždinky osazení hasicího přístroje</t>
  </si>
  <si>
    <t>OV/05 : 3</t>
  </si>
  <si>
    <t>953941391R00</t>
  </si>
  <si>
    <t>Zkoušky a revize revize požárního hasicího přístroje do 5 ks</t>
  </si>
  <si>
    <t>Odkaz na mn. položky pořadí 106 : 3,00000</t>
  </si>
  <si>
    <t>953941395R00</t>
  </si>
  <si>
    <t xml:space="preserve">Zkoušky a revize vystavení revizní zprávy - požární hasicí přístroj </t>
  </si>
  <si>
    <t>OV/05</t>
  </si>
  <si>
    <t>přenosné hasící přístroje práškové, hasící schopnost 21A 113B</t>
  </si>
  <si>
    <t>Umístění dle PBŘ.</t>
  </si>
  <si>
    <t xml:space="preserve">7,11,12,13,15,16,17,18,19,20,21,22,23,24,25,26,27,28,29,30,32,33,34,35,36,39,40,41,42,43,44,45,46, : </t>
  </si>
  <si>
    <t xml:space="preserve">51,52,53,54,55,56,57,58,59,60,61,62,64,65,66,67,69,70,71,72,73,74,75,77,78,79,80,81,82,83,84,85,86, : </t>
  </si>
  <si>
    <t xml:space="preserve">87,88,89,92,93,99,103,104,105,106,109, : </t>
  </si>
  <si>
    <t>Součet: : 94,97204</t>
  </si>
  <si>
    <t>711111001RZ2</t>
  </si>
  <si>
    <t>Provedení izolace proti zemní vlhkosti natěradly za studena na ploše vodorovné nátěrem penetračním, 1 x nátěr, včetně dodávky penetračního laku ALP-M, Penetrace asfaltová modifikovaná; funkce: adhezní můstek</t>
  </si>
  <si>
    <t>800-711</t>
  </si>
  <si>
    <t>Penetrace pod pásy z modifikovaného asfaltu.</t>
  </si>
  <si>
    <t>P1 : 16,5+(0,4+2,65+2,6+2,65+0,25)*0,2</t>
  </si>
  <si>
    <t>711141559RY5</t>
  </si>
  <si>
    <t>Provedení izolace proti zemní vlhkosti pásy přitavením vodorovná, 2 vrstvy, s dodávkou izolačního pásu se skleněnou, polyesterovou nebo hliníkovou vložkou, horní pás s minerálním posypem, Pás hydroizolační asfaltový tl = 4,0 mm; stabilizace: natavení, mechanické kotvení; nosná vložka: PES rohož; asfalt: modifikovaný; horní strana: mi...</t>
  </si>
  <si>
    <t>Provedení očištění povrchu a natavení dvou vrstev asfaltového těžkého pásu a modifikovaného asfaltového pásu včetně dodávky materiálů.</t>
  </si>
  <si>
    <t>711212000RU1</t>
  </si>
  <si>
    <t>Izolace proti vodě nátěr podkladní pod hydroizolační stěrky</t>
  </si>
  <si>
    <t>P5 : 8,09000+(7,55+9,44)*0,3</t>
  </si>
  <si>
    <t xml:space="preserve">sprchový kout : </t>
  </si>
  <si>
    <t>2.09 : (1,5+0,9*2)*2,2</t>
  </si>
  <si>
    <t>2.16 : (1,0*2+0,9)*2,2</t>
  </si>
  <si>
    <t>711212002RT3</t>
  </si>
  <si>
    <t>Izolace proti vodě stěrka hydroizolační  proti zemní vlhkosti, Stěrka hydroizolační cementová; polymerní disperze; dvousložková</t>
  </si>
  <si>
    <t>jednovrstvá</t>
  </si>
  <si>
    <t>711212601RT2</t>
  </si>
  <si>
    <t>Izolace proti vodě doplňky  těsnicí pás š.100 mm do spoje podlaha-stěna</t>
  </si>
  <si>
    <t xml:space="preserve">P5 : </t>
  </si>
  <si>
    <t>2.09 : 4*0,3</t>
  </si>
  <si>
    <t>2.16 : 8*0,3</t>
  </si>
  <si>
    <t>711212602RT2</t>
  </si>
  <si>
    <t>Izolace proti vodě doplňky  těsnicí roh do spoje podlaha stěna</t>
  </si>
  <si>
    <t xml:space="preserve">P15 : </t>
  </si>
  <si>
    <t>2.09 : 4</t>
  </si>
  <si>
    <t>2.16 : 8</t>
  </si>
  <si>
    <t>711212611RT2</t>
  </si>
  <si>
    <t>Izolace proti vodě doplňky  těsnicí pás šířky 100 mm do svislých koutů</t>
  </si>
  <si>
    <t>2.09 : 0,3*2+2,2*2</t>
  </si>
  <si>
    <t>2.16 : 0,3*6+2,2*2</t>
  </si>
  <si>
    <t>998711202R00</t>
  </si>
  <si>
    <t>Přesun hmot pro izolace proti vodě svisle do 12 m</t>
  </si>
  <si>
    <t>50 m vodorovně měřeno od těžiště půdorysné plochy skládky do těžiště půdorysné plochy objektu</t>
  </si>
  <si>
    <t>713111122R00</t>
  </si>
  <si>
    <t xml:space="preserve">Montáž tepelné izolace stropů rovných, spodem, přibitím,  </t>
  </si>
  <si>
    <t>800-713</t>
  </si>
  <si>
    <t>R1 - Nosná + Tepelněizolační : 6,6*3,0*2+12,3*3,0+1,1*3,0+2,1*3,0</t>
  </si>
  <si>
    <t>R5 - Tepelněizolační : 6,6*7,3+12,3*7,3+9,7*2,1</t>
  </si>
  <si>
    <t>713111130R00</t>
  </si>
  <si>
    <t xml:space="preserve">Montáž tepelné izolace stropů vložené mezi krokve,  </t>
  </si>
  <si>
    <t>R5 - Nosná + Tepelněizolační : 6,6*7,3+12,3*7,3+9,7*2,1</t>
  </si>
  <si>
    <t>713111211R00</t>
  </si>
  <si>
    <t>Montáž tepelné izolace stropů parotěsná zábrana krovů spodem s přelepením spojů, bez dodávky fólie</t>
  </si>
  <si>
    <t>R5 - Vzduchotěsnící : 6,6*7,3+12,3*7,3+9,7*2,1</t>
  </si>
  <si>
    <t>713111221RK6</t>
  </si>
  <si>
    <t>Montáž tepelné izolace stropů parotěsná zábrana zavěšených podhledů s přelepením spojů, včetně dodávky fólie</t>
  </si>
  <si>
    <t>včetně dodávky fólie a spojovacích prostředků.</t>
  </si>
  <si>
    <t>Odkaz na mn. položky pořadí 41 : 66,67000</t>
  </si>
  <si>
    <t>Odkaz na mn. položky pořadí 42 : 15,81000</t>
  </si>
  <si>
    <t>713134211RS2</t>
  </si>
  <si>
    <t>Montáž tepelné izolace stropů parotěsná zábrana na stěny s přelepením spojů, včetně dodávky fólie</t>
  </si>
  <si>
    <t>713121111R00</t>
  </si>
  <si>
    <t>Montáž tepelné izolace podlah  jednovrstvá, bez dodávky materiálu</t>
  </si>
  <si>
    <t>713121121R00</t>
  </si>
  <si>
    <t>Montáž tepelné izolace podlah  dvouvrstvá, bez dodávky materiálu</t>
  </si>
  <si>
    <t>P1 : 16,5</t>
  </si>
  <si>
    <t>713131130R00</t>
  </si>
  <si>
    <t>Montáž tepelné izolace stěn vložením do nosné rámové konstrukce</t>
  </si>
  <si>
    <t>713191100RT9</t>
  </si>
  <si>
    <t>Izolace tepelné běžných konstrukcí - doplňky položení separační fólie, včetně dodávky PE fólie</t>
  </si>
  <si>
    <t>713191221R00</t>
  </si>
  <si>
    <t>Izolace tepelné běžných konstrukcí - doplňky obložení stěn pásky 100 mm, včetně dodávky materiálu</t>
  </si>
  <si>
    <t>P4+P5+P6 : 139</t>
  </si>
  <si>
    <t>713-P1</t>
  </si>
  <si>
    <t>Vyrovnání výškového rozdílu povrchů tlumící vložkou tl. 5 mm ve vrstvách</t>
  </si>
  <si>
    <t>P1 : 12,94000*2</t>
  </si>
  <si>
    <t>283755502R</t>
  </si>
  <si>
    <t>Výrobek izolační pro budovy z polyurethanové pěny - PIR; tvar: deska; tl = 80 mm; OH = 32 kg/m3; lambda = 0,022 W/(m.K); pevnost v tlaku = 100 kPa; povrchová úprava: oboustranně Al fólie</t>
  </si>
  <si>
    <t>283757158R</t>
  </si>
  <si>
    <t>Výrobek izolační pro budovy z pěnového polystyrenu (EPS) tvar: deska; tl = 80 mm; OH = 30 kg/m3; lambda = 0,034 W/(m.K); pevnost v tlaku = 200 kPa</t>
  </si>
  <si>
    <t>P1 : 16,5*2</t>
  </si>
  <si>
    <t>63151410R</t>
  </si>
  <si>
    <t>Výrobek izolační pro budovy z minerální vlny (MW) tvar: deska; tl = 140 mm; OH = 40 kg/m3; lambda = 0,035 W/(m.K)</t>
  </si>
  <si>
    <t>Odkaz na mn. položky pořadí 126 : 20,50100*1,1</t>
  </si>
  <si>
    <t>63151738R</t>
  </si>
  <si>
    <t>Výrobek izolační pro budovy z minerální vlny (MW) tvar: rohož; tl = 180 mm; OH = 15 kg/m3; lambda = 0,035 W/(m.K)</t>
  </si>
  <si>
    <t>63151740R</t>
  </si>
  <si>
    <t>Výrobek izolační pro budovy z minerální vlny (MW) tvar: rohož; tl = 200 mm; OH = 15 kg/m3; lambda = 0,035 W/(m.K)</t>
  </si>
  <si>
    <t>631538053R</t>
  </si>
  <si>
    <t>Výrobek izolační pro budovy z minerální vlny (MW) tvar: deska; tl = 40 mm; lambda = 0,035 W/(m.K); pevnost v tlaku = 20 kPa; max. zatížení = 3,0 kPa</t>
  </si>
  <si>
    <t>673-1001</t>
  </si>
  <si>
    <t>Čtyřvrstvá polyethylenová fólie lehkého typu s celoplošně nanesenou hliníkovou fólií, pro parotěsnící a vzduchotěsnící vrstvu, plošná hmotnost 210 g.m-2</t>
  </si>
  <si>
    <t>Odkaz na mn. položky pořadí 121 : 244,44000*1,2</t>
  </si>
  <si>
    <t>998713202R00</t>
  </si>
  <si>
    <t>Přesun hmot pro izolace tepelné v objektech výšky do 12 m</t>
  </si>
  <si>
    <t>50 m vodorovně</t>
  </si>
  <si>
    <t>762311103R00</t>
  </si>
  <si>
    <t>Montáž ocelových spojovacích prostředků kotevních želez  příložek, patek, táhel, s připojením k dřevěné konstrukci</t>
  </si>
  <si>
    <t>762313113R00</t>
  </si>
  <si>
    <t>Montáž ocelových spojovacích prostředků svorníků, šroubů   délky přes 300 do 450 mm</t>
  </si>
  <si>
    <t>D.2.3.2 Půdorys krovu : 68</t>
  </si>
  <si>
    <t>762332931RV1</t>
  </si>
  <si>
    <t>Vázané konstrukce krovů doplnění části střešní vazby z hranolků, hranolů včetně dodávky řeziva  průřezové plochy do 120 cm2, bez dodávky řeziva</t>
  </si>
  <si>
    <t>(5) PŘÍLOŽKA 2x 200/60 [120 cm2] : 13,1*8</t>
  </si>
  <si>
    <t>(6) KLEŠTINA 200/60 [120 cm2] : 2,2*11</t>
  </si>
  <si>
    <t>(7) PŘÍLOŽKA 2x 200/60 [120 cm2] : 6,6*6</t>
  </si>
  <si>
    <t>762332932RV1</t>
  </si>
  <si>
    <t>Vázané konstrukce krovů doplnění části střešní vazby z hranolků, hranolů včetně dodávky řeziva  průřezové plochy přes 120 do 224 cm2, bez dodávky řeziva</t>
  </si>
  <si>
    <t>(1) ZDVOJENÍ STÁVAJÍCÍ KROKVE 100/180 [180 cm2] : 4,4*2</t>
  </si>
  <si>
    <t>(2) KROKVE 120/160 [192 cm2] : 3,4*11</t>
  </si>
  <si>
    <t>(3) SLOUPKY 140/160 [224 cm2] : 1,6*11</t>
  </si>
  <si>
    <t>Pozednice 14/14 cm v rozsahu budoucího vikýře : 9,5</t>
  </si>
  <si>
    <t>762332933RV1</t>
  </si>
  <si>
    <t>Vázané konstrukce krovů doplnění části střešní vazby z hranolků, hranolů včetně dodávky řeziva  průřezové plochy přes 224 do 288 cm2, bez dodávky řeziva</t>
  </si>
  <si>
    <t>(4) VAZNICE 160/160 [256 cm2] : 9,24*1</t>
  </si>
  <si>
    <t>762342203RT4</t>
  </si>
  <si>
    <t>Montáž laťování střech o sklonu do 60° při vzdálenost latí přes 220 do 360 mm, včetně dodávky latí 40/60 mm, Lať dřevina: SM; jakost: I; tl = 40 mm; š = 60 mm; dl = 4 000 mm</t>
  </si>
  <si>
    <t>R1,R3 : 13,05*8,8+0,75*1,3+12,45*8,8-9,71*3,3</t>
  </si>
  <si>
    <t>Mezisoučet</t>
  </si>
  <si>
    <t>R5 : 9,71*2,94</t>
  </si>
  <si>
    <t>762342206RT4</t>
  </si>
  <si>
    <t>Montáž kontralatí na vruty, s dodávkou těsnicí pásky pod kontralatě, a dodávkou latí 40 x 60 mm, Lať dřevina: SM; jakost: I; tl = 40 mm; š = 60 mm; dl = 4 000 mm</t>
  </si>
  <si>
    <t>762395000R00</t>
  </si>
  <si>
    <t>Spojovací a ochranné prostředky svory, prkna, hřebíky, pásová ocel, vruty, impregnace</t>
  </si>
  <si>
    <t>Odkaz na mn. položky pořadí 158 : 1,22355</t>
  </si>
  <si>
    <t>Odkaz na mn. položky pořadí 159 : 0,46502</t>
  </si>
  <si>
    <t>Odkaz na mn. položky pořadí 160 : 0,49368</t>
  </si>
  <si>
    <t>Odkaz na mn. položky pořadí 161 : 1,90608</t>
  </si>
  <si>
    <t>Odkaz na mn. položky pořadí 143 : 354,73397*0,00733</t>
  </si>
  <si>
    <t>Odkaz na mn. položky pořadí 144 : 28,54924*0,00264</t>
  </si>
  <si>
    <t>762526110R00</t>
  </si>
  <si>
    <t>Položení podlah montáž  polštářů pod podlahy rozteče do 65 cm</t>
  </si>
  <si>
    <t>Odkaz na mn. položky pořadí 150 : 231,72000</t>
  </si>
  <si>
    <t>762595000R00</t>
  </si>
  <si>
    <t>Spojovací a ochranné prostředky hřebíky, vruty, impregnace</t>
  </si>
  <si>
    <t>Odkaz na mn. položky pořadí 150 : 231,72000*0,03</t>
  </si>
  <si>
    <t>Odkaz na mn. položky pořadí 157 : 1,59667</t>
  </si>
  <si>
    <t>763611132R00</t>
  </si>
  <si>
    <t>Montáž bednění střech, z desek tl. do 18 mm, na P+D, šroubováním</t>
  </si>
  <si>
    <t>800-763</t>
  </si>
  <si>
    <t>vč. dodávky a montáže spojovacího materiálu</t>
  </si>
  <si>
    <t>R1,R3 - Doplňková hydroizolační vrstva : 326,187</t>
  </si>
  <si>
    <t>763612131R00</t>
  </si>
  <si>
    <t>Montáž obložení stěn, z desek tl. do 18 mm, na sraz, šroubováním, bez dodávky desky</t>
  </si>
  <si>
    <t>Boky vikýře : 2,5*2</t>
  </si>
  <si>
    <t>763614132R00</t>
  </si>
  <si>
    <t>Montáž podlahy, z desek tl. do 18 mm, na P+D, šroubováním, bez dodávky desky</t>
  </si>
  <si>
    <t>R2 - Nášlapná vrstva : (6,6*6,0+12,3*6,2)*2</t>
  </si>
  <si>
    <t>311110190000R</t>
  </si>
  <si>
    <t>matice ocel.pozink.; přesná šestihranná; M12; pevnost 8.8</t>
  </si>
  <si>
    <t>311110220000R</t>
  </si>
  <si>
    <t>matice ocel.pozink.; přesná šestihranná; M16; pevnost 8.8</t>
  </si>
  <si>
    <t>31121218R</t>
  </si>
  <si>
    <t>podložka spojovací, pod dřevěné konstrukce; ocelová; d = 45,0 mm; d díry = 14,0 mm; tl = 4,00 mm</t>
  </si>
  <si>
    <t>1000 ks</t>
  </si>
  <si>
    <t>31121222R</t>
  </si>
  <si>
    <t>podložka spojovací, pod dřevěné konstrukce; ocelová; d = 58,0 mm; d díry = 18,0 mm; tl = 5,00 mm</t>
  </si>
  <si>
    <t>31179127R</t>
  </si>
  <si>
    <t>tyč závitová M12; l = 1 000 mm; mat. ocel 4,8 - DIN 975; povrch pozink</t>
  </si>
  <si>
    <t>Odkaz na mn. položky pořadí 139 : 68,00000*0,5</t>
  </si>
  <si>
    <t>31179129R</t>
  </si>
  <si>
    <t>tyč závitová M16; l = 1 000 mm; mat. ocel 4,8 - DIN 975; povrch pozink</t>
  </si>
  <si>
    <t>Odkaz na mn. položky pořadí 138 : 10,00000*0,5</t>
  </si>
  <si>
    <t>60511151R</t>
  </si>
  <si>
    <t>Fošna dřevina: jehličnatá; opracování: prizmované; tl od 40 mm; š do 160 mm; dl do 5 000 mm</t>
  </si>
  <si>
    <t xml:space="preserve">R2 - Nosná : </t>
  </si>
  <si>
    <t>Fošny profil 160 mm x 60 mm : 0,16*0,06*(6,6*8+12,3*8)</t>
  </si>
  <si>
    <t>60515247R</t>
  </si>
  <si>
    <t>Hranol dřevina: SM; tl do 160 mm; š do 160 mm; dl do 4 000 mm</t>
  </si>
  <si>
    <t>(2) KROKVE 120/160 [192 cm2] : 0,12*0,16*3,4*11</t>
  </si>
  <si>
    <t>(3) SLOUPKY 140/160 [224 cm2] : 0,14*0,16*1,6*11</t>
  </si>
  <si>
    <t>60515249R</t>
  </si>
  <si>
    <t>Hranol dřevina: SM; tl do 160 mm; š do 160 mm; dl do 10 000 mm</t>
  </si>
  <si>
    <t>(4) VAZNICE 160/160 [256 cm2] : 0,16*0,16*9,24*1</t>
  </si>
  <si>
    <t>Pozednice 14/14 cm v rozsahu budoucího vikýře : 0,14*0,14*9,5</t>
  </si>
  <si>
    <t>60515280R</t>
  </si>
  <si>
    <t>Hranol dřevina: SM; tl do 200 mm; š do 200 mm; dl do 6 000 mm</t>
  </si>
  <si>
    <t>(1) ZDVOJENÍ STÁVAJÍCÍ KROKVE 100/180 [180 cm2] : 0,1*0,18*4,4*2</t>
  </si>
  <si>
    <t>(6) KLEŠTINA 200/60 [120 cm2] : 0,2*0,06*2,2*11</t>
  </si>
  <si>
    <t>60515281R</t>
  </si>
  <si>
    <t>Hranol dřevina: SM; tl do 200 mm; š do 200 mm; dl do 10 000 mm</t>
  </si>
  <si>
    <t>(5) PŘÍLOŽKA 2x 200/60 [120 cm2] : 0,2*0,06*13,1*8</t>
  </si>
  <si>
    <t>(7) PŘÍLOŽKA 2x 200/60 [120 cm2] : 0,2*0,06*6,6*6</t>
  </si>
  <si>
    <t>60714711R</t>
  </si>
  <si>
    <t>Deska dřevovláknitá paropropustná; tl = 15,0 mm</t>
  </si>
  <si>
    <t>Odkaz na mn. položky pořadí 148 : 354,73440*1,1</t>
  </si>
  <si>
    <t>Odkaz na mn. položky pořadí 149 : 5,00000*1,2</t>
  </si>
  <si>
    <t>60726012.AR</t>
  </si>
  <si>
    <t>Deska z plochých třísek (OSB) typ: 3; tl = 15,0 mm; povrch: nebroušený; hrana: P + D</t>
  </si>
  <si>
    <t>Odkaz na mn. položky pořadí 150 : 231,72000*1,1</t>
  </si>
  <si>
    <t>998762202R00</t>
  </si>
  <si>
    <t>Přesun hmot pro konstrukce tesařské v objektech výšky do 12 m</t>
  </si>
  <si>
    <t>764711151R00</t>
  </si>
  <si>
    <t xml:space="preserve">Krytina z šablon o rozměru 440x1000 mm, osazená na dřevo, z hliníkového lakovaného plechu, tl. 0,6 mm, dodávka a montáž </t>
  </si>
  <si>
    <t>s úpravou krytiny u okapů, prostupů a výčnělků</t>
  </si>
  <si>
    <t>včetně okapního plechu, ochranného větracího pásu, spojovacích prostředků a pomocného lešení.</t>
  </si>
  <si>
    <t>Plechová krytina s imitací střešní tašky z hliníkových profilů tl. 0,6 mm.</t>
  </si>
  <si>
    <t>Celková šířka (A): 1185 mm</t>
  </si>
  <si>
    <t>Stavební šířka (B): 1100 mm</t>
  </si>
  <si>
    <t>Délka tašky (C): 350 mm</t>
  </si>
  <si>
    <t>Výška odskoku (D): 15 mm</t>
  </si>
  <si>
    <t>Včetně systémových prvků:</t>
  </si>
  <si>
    <t>Hřebenáč: dl. 21 m (rš 370 mm)</t>
  </si>
  <si>
    <t>Čelo pro hřebenáč: 4 ks</t>
  </si>
  <si>
    <t>Závětrná lišta (boční): 54 m (rš 320 mm)</t>
  </si>
  <si>
    <t>Oplechování ke zdi: 18 m (rš 313 mm)</t>
  </si>
  <si>
    <t>Anténní prostup: 1 ks</t>
  </si>
  <si>
    <t>Komínek pro odvod plynu: 1 ks</t>
  </si>
  <si>
    <t>Prostupová manžeta: 10 ks</t>
  </si>
  <si>
    <t>Odvětrávací tašky: 40 ks</t>
  </si>
  <si>
    <t>Držáky pro solární systémy: pro 2 panely</t>
  </si>
  <si>
    <t>KL/06 : 13,05*8,8+0,75*1,3+12,45*8,8-9,71*3,3</t>
  </si>
  <si>
    <t>764906310RS1</t>
  </si>
  <si>
    <t xml:space="preserve">Krytina z lamel se zaklapávací drážkou osazených na dřevo tl. 0,5 mm, z pozinkovaného plechu s povrchem z polyesteru,  , dodávka a montáž </t>
  </si>
  <si>
    <t>včetně větrací mřížky, zatahovacího okapového plechu a spojovacích prostředků.</t>
  </si>
  <si>
    <t>Střešní velkoformátová krytina imitující falcovaný plech, stavební šířka 510 mm, výška zámku 25 mm, tloušťka plechu 0,5 mm.</t>
  </si>
  <si>
    <t>764816420R00</t>
  </si>
  <si>
    <t xml:space="preserve">Oplechování  okapnice, z lakovaného pozinkovaného plechu, rš 200 mm, dodávka a montáž </t>
  </si>
  <si>
    <t>včetně zhotovení rohů, spojů a dilatací</t>
  </si>
  <si>
    <t>KL/04 : 52</t>
  </si>
  <si>
    <t>764906317RS1</t>
  </si>
  <si>
    <t>Lemování štítové pro zaklapávací krytinu, z pozinkovaného plechu s povrchem z polyesteru tl. 0,5 mm,  , dodávka a montáž</t>
  </si>
  <si>
    <t>včetně spojovacích prostředků.</t>
  </si>
  <si>
    <t>KL/06 : 2,94*2</t>
  </si>
  <si>
    <t>764819213R00</t>
  </si>
  <si>
    <t>Odpadní trouby kruhové, průměr 120 mm, z lakovaného pozinkovaného plechu,  , dodávka a montáž</t>
  </si>
  <si>
    <t>včetně kolena, objímky, spojovacího materiálu a zednické výpomoci.</t>
  </si>
  <si>
    <t>KL/04 : 14</t>
  </si>
  <si>
    <t>764815215R00</t>
  </si>
  <si>
    <t>Žlaby podokapní půlkruhové, z lakovaného pozinkovaného plechu, rš 400 mm, dodávka a montáž, Výrobek plochý ocelový s povlakem - plech; hladký; tl = 1,00 mm; povrchová úprava: pozink</t>
  </si>
  <si>
    <t>včetně háků, čel, rohů, rovných hrdel a dilatací</t>
  </si>
  <si>
    <t>KL/03 : 51</t>
  </si>
  <si>
    <t>764815812R00</t>
  </si>
  <si>
    <t>Ostatní prvky ke žlabům a odpadním troubám kotlík žlabový oválného tvaru o rozměru 330/120 mm, z lakovaného pozinkovaného plechu,  , dodávka a montáž</t>
  </si>
  <si>
    <t>KL/03 : 4</t>
  </si>
  <si>
    <t>764719410R00</t>
  </si>
  <si>
    <t>Závětrná lišta spodní zpětná, z lakovaného hliníkového plechu tl. 0,6 mm, rš 330 mm, dodávka a montáž</t>
  </si>
  <si>
    <t xml:space="preserve">KL/06 : </t>
  </si>
  <si>
    <t>Závětrná lišta (boční) (rš 320 mm) : 54,0</t>
  </si>
  <si>
    <t>Oplechování ke zdi: 18 m (rš 313 mm) : 18,0</t>
  </si>
  <si>
    <t>764719311R00</t>
  </si>
  <si>
    <t>Ostatní prvky ke střechám hřebenáč, z hliníkového plechu s povrchem z polyesteru, rš 330 mm, dodávka a montáž</t>
  </si>
  <si>
    <t>včetně koncovek, těsnění a spojovacích prvků.</t>
  </si>
  <si>
    <t>KL/06 - Hřebenáč (rš 370 mm) : 21,0</t>
  </si>
  <si>
    <t>764904206RT1</t>
  </si>
  <si>
    <t>Ostatní prvky ke střechám okapový plech, z pozinkovaného plechu s povrchem z polyesteru, rš 245 mm, dodávka a montáž</t>
  </si>
  <si>
    <t>KL/06 : 9,71</t>
  </si>
  <si>
    <t>764906324R00</t>
  </si>
  <si>
    <t>Ostatní prvky ke střechám odvětrávací komínek izolovaný ,  , o průměru 110 mm, dodávka a montáž</t>
  </si>
  <si>
    <t>včetně manžety a spojovacích prostředků.</t>
  </si>
  <si>
    <t>OV/09 : 3</t>
  </si>
  <si>
    <t>764906333RT2</t>
  </si>
  <si>
    <t>Ostatní prvky ke střechám sněhová zábrana trubková z dvojice trubek, dl. 3 m z pozinované lakované oceli,  ,  , dodávka a montáž</t>
  </si>
  <si>
    <t>Nepoužitá</t>
  </si>
  <si>
    <t>KL/06 : 3</t>
  </si>
  <si>
    <t>764909401R00</t>
  </si>
  <si>
    <t>Ostatní prvky ke střechám hydroizolační difuzní fólie,  ,  , dodávka a montáž</t>
  </si>
  <si>
    <t>KL/06 : 9,71*2,94</t>
  </si>
  <si>
    <t>764908306RT1</t>
  </si>
  <si>
    <t>Oplechování parapetů z pozinkovaného plechu s povrchem z polyesteru v barvě hnědé a cihlově červené tl. 0,5 mm, rš 250 mm, dodávka a montáž, včetně rohů, lepené lepidlem, Výrobek plochý ocelový s povlakem - plech; hladký; tl = 0,50 mm; povrchová úprava: PES tl. 25 mikronů; s ochrannou fólií</t>
  </si>
  <si>
    <t>včetně rohů</t>
  </si>
  <si>
    <t>KL/01 : 0,9*2</t>
  </si>
  <si>
    <t>KL/02 : 1,8*1</t>
  </si>
  <si>
    <t>765322753R00</t>
  </si>
  <si>
    <t>Sněhový zachytávač třítrubkový, pozink, uni obdélník 300 x 600 mm, krytina vláknocementová</t>
  </si>
  <si>
    <t>OV/08 : 31,0+10,0</t>
  </si>
  <si>
    <t>998764202R00</t>
  </si>
  <si>
    <t>Přesun hmot pro konstrukce klempířské v objektech výšky do 12 m</t>
  </si>
  <si>
    <t>765799311R00</t>
  </si>
  <si>
    <t>Montáž ostatních konstrukcí na střeše montáž fólie na krokve přibitím s přelepením spojů</t>
  </si>
  <si>
    <t>R5 - Krycí : 6,6*7,3+12,3*7,3+9,7*2,1</t>
  </si>
  <si>
    <t>765799313RO9</t>
  </si>
  <si>
    <t>Fólie parotěsné, difúzní a vodotěsné Fólie podstřešní difuzní na bednění, s přelepením spojů</t>
  </si>
  <si>
    <t>Dodávka a montáž fólie, spojovací pásky včetně spojovacích prostředků.</t>
  </si>
  <si>
    <t>67352438R</t>
  </si>
  <si>
    <t>Fólie hladká hydroizolační tl = 0,48 mm; funkce: paropropustná; s lepicí páskou; nosná vložka: PES textilie s polymerní vrstvou</t>
  </si>
  <si>
    <t>Odkaz na mn. položky pořadí 181 : 484,52700*1,2</t>
  </si>
  <si>
    <t>998765202R00</t>
  </si>
  <si>
    <t>Přesun hmot pro krytiny tvrdé v objektech výšky do 12 m</t>
  </si>
  <si>
    <t>766231111R00</t>
  </si>
  <si>
    <t>Montáž schodů stahovacích půdních schodů</t>
  </si>
  <si>
    <t>800-766</t>
  </si>
  <si>
    <t>OV/02 : 1</t>
  </si>
  <si>
    <t>766624043R00</t>
  </si>
  <si>
    <t>Montáž střešních oken rozměru 78/140 - 160 cm</t>
  </si>
  <si>
    <t>STR/1 : 13</t>
  </si>
  <si>
    <t>766624046R00</t>
  </si>
  <si>
    <t>Montáž střešních oken rozměru 66/118 cm</t>
  </si>
  <si>
    <t>STR/3 : 2</t>
  </si>
  <si>
    <t>766624047R00</t>
  </si>
  <si>
    <t>Montáž střešních oken zateplovací sady</t>
  </si>
  <si>
    <t>Odkaz na mn. položky pořadí 186 : 13,00000</t>
  </si>
  <si>
    <t>766624061R00</t>
  </si>
  <si>
    <t xml:space="preserve">Montáž střešních oken předokenních rolet </t>
  </si>
  <si>
    <t>766624051R00</t>
  </si>
  <si>
    <t>Montáž světlovodů otvor v krytině a v podhledu</t>
  </si>
  <si>
    <t>STR/2 : 2</t>
  </si>
  <si>
    <t>D/1</t>
  </si>
  <si>
    <t>Dodávka a montáž Interiérové dveře protipožární - vstupní do bytu, rozměr 900 / 1970 mm, Požární odolnost EI 30 DP3, Neprůzvučnost 36 dB</t>
  </si>
  <si>
    <t>D/1L : 2</t>
  </si>
  <si>
    <t>D/2</t>
  </si>
  <si>
    <t>Dodávka a montáž Interiérové dveře protipožární, rozměr 900 / 1970 mm, Požární odolnost EI 30 DP3</t>
  </si>
  <si>
    <t>D/2P : 2</t>
  </si>
  <si>
    <t>D/3</t>
  </si>
  <si>
    <t>Dodávka a montáž Interiérové dveře bez požární odolnosti, rozměr 700 / 1970 mm</t>
  </si>
  <si>
    <t>D/3L : 2</t>
  </si>
  <si>
    <t>D/4</t>
  </si>
  <si>
    <t>Dodávka a montáž Interiérové dveře bez požární odolnosti, rozměr 800 / 1970 mm</t>
  </si>
  <si>
    <t>D/4L : 4</t>
  </si>
  <si>
    <t>D/5</t>
  </si>
  <si>
    <t>Dodávka a montáž Posuvné dveře do bezobložkového stavebního pouzdra, rozměr 700 / 1970 mm</t>
  </si>
  <si>
    <t>D/5 : 3</t>
  </si>
  <si>
    <t>D/6</t>
  </si>
  <si>
    <t>Dodávka a montáž Posuvné dveře do bezobložkového stavebního pouzdra, rozměr 800 / 1970 mm</t>
  </si>
  <si>
    <t>D/6 : 1</t>
  </si>
  <si>
    <t>D/7</t>
  </si>
  <si>
    <t>Interiérové dveře - stávající, rozměr 800 / 1970 mm</t>
  </si>
  <si>
    <t>Úprava stávajících dveří spočívající ve vyvěšení dveřního křídla a dodatečné vyříznutí otvoru pro větrací mřížku - viz OV 13; včetně zpětné montáže.</t>
  </si>
  <si>
    <t>D/7 : 1</t>
  </si>
  <si>
    <t>OV/13</t>
  </si>
  <si>
    <t>Nerezová větrací mřížka do dveří; rozměr 500 x 100 mm; dodávka a montáž</t>
  </si>
  <si>
    <t>OV/13 : 1</t>
  </si>
  <si>
    <t>611403053R</t>
  </si>
  <si>
    <t>Lemování střešního okna š = 660 mm; v = 1 180 mm; příslušenství: hydroizolační fólie, zateplovací PE rám</t>
  </si>
  <si>
    <t>611403057R</t>
  </si>
  <si>
    <t>Lemování střešního okna š = 780 mm; v = 1 400 mm; příslušenství: hydroizolační fólie, zateplovací PE rám</t>
  </si>
  <si>
    <t>6114050057R</t>
  </si>
  <si>
    <t>Okno kyvné; funkce: střešní; počet křídel: 1; křídlo: dřevěné; rám: dřevěný; šířka = 780 mm; výška = 1 400 mm; tvar: pravidelný; počet skel: trojsklo; ESG4 - 12 - TVG3 - 12 - VSG6,8; plocha prosklení = 0,72 m2; Uw = 1,00 W/(m2.K); Ug = 0,6 W/(m2.K); g = 0,44; Rw = 37 dB; ovládání: manuální; RtF: D; - s2, d2; povrchová úprava: lakovaný PU; barva: bílá</t>
  </si>
  <si>
    <t>61140586R</t>
  </si>
  <si>
    <t>markýza vnější sklolaminát; š. okna 780 mm; h okna 1 400 mm; ovládání ručně</t>
  </si>
  <si>
    <t>Odkaz na mn. položky pořadí 189 : 13,00000</t>
  </si>
  <si>
    <t>611405906R</t>
  </si>
  <si>
    <t>sada zateplovací obsahuje izolační rám, hydroizolační fólie, drenážní žlábek; š. okna 780 mm; h okna 1 400 mm; materiál PE pěnový rám, PP fólie, ocelový žlábek</t>
  </si>
  <si>
    <t>61140593R</t>
  </si>
  <si>
    <t>světlovod d = 350 mm; l = 1 000 až 1 700 mm; rám polyuretanový 470x470 mm; tubus pevný; sklon střechy 15 až 60 °; střešní krytina profilová; vnější zasklení nešpinivé tvrzené sklo</t>
  </si>
  <si>
    <t>61140595R</t>
  </si>
  <si>
    <t>prodloužení světlovodu d = 350 mm; l = 620,0 mm</t>
  </si>
  <si>
    <t>Prodlužovací kusy lze instalovat za sebou.</t>
  </si>
  <si>
    <t>Maximální efektivní délka s použitím prodlužovacích kusů je 6 m.</t>
  </si>
  <si>
    <t>61140596R</t>
  </si>
  <si>
    <t>prodloužení světlovodu d = 350 mm; l = 1240,0 mm</t>
  </si>
  <si>
    <t>STR/2 : 2*3</t>
  </si>
  <si>
    <t>6114060092R</t>
  </si>
  <si>
    <t>Okno otevíravé; funkce: střešní, výlezové; počet křídel: 1; křídlo: dřevěné; rám: dřevěný; šířka = 660 mm; výška = 1 180 mm; tvar: pravidelný; počet skel: dvojsklo; ESG4 - 16 - VSG6,8; plocha prosklení = 0,47 m2; Uw = 1,30 W/(m2.K); Ug = 1,0 W/(m2.K); g = 0,46; Rw = 35 dB; ovládání: manuální; RtF: D; - s2, d2; povrchová úprava: lakovaný PU; barva: bílá</t>
  </si>
  <si>
    <t>61250025R</t>
  </si>
  <si>
    <t>Schody půdní skládací, protipožární; materiál: dřevo; poklop zateplený 30 mm, žáruvzdorný, EI 15; rozměr otvoru: 700 x 1200 mm; v do 2 800 mm</t>
  </si>
  <si>
    <t>Odkaz na mn. položky pořadí 185 : 1,00000</t>
  </si>
  <si>
    <t>998766202R00</t>
  </si>
  <si>
    <t>Přesun hmot pro konstrukce truhlářské v objektech výšky do 12 m</t>
  </si>
  <si>
    <t>767843350R00</t>
  </si>
  <si>
    <t>Ochranný systém proti pádu osob nerezový kotvicí bod, délky 500 mm, osazený do tenké dřevěného nosníku o min. rozměru 100x120 mm</t>
  </si>
  <si>
    <t>800-767</t>
  </si>
  <si>
    <t>OV/16 : 17</t>
  </si>
  <si>
    <t>767995106R00</t>
  </si>
  <si>
    <t>Výroba a montáž atypických kovovových doplňků staveb hmotnosti přes 100 do 250 kg</t>
  </si>
  <si>
    <t>kg</t>
  </si>
  <si>
    <t xml:space="preserve">Z/06 : </t>
  </si>
  <si>
    <t>Jakl 100×100×6 mm, 6,2 m : 109,8</t>
  </si>
  <si>
    <t>Patní plech 200×200×10 mm : 3,14*2</t>
  </si>
  <si>
    <t>767995107R00</t>
  </si>
  <si>
    <t>Výroba a montáž atypických kovovových doplňků staveb hmotnosti přes 250 do 500 kg</t>
  </si>
  <si>
    <t>SVAŘENEC 2x UPE240 [30,2 kg/m; 0,813 m2/m] : 6,9*30,2*2</t>
  </si>
  <si>
    <t>767991911R00</t>
  </si>
  <si>
    <t>Opravy ostatní samostatným svařováním</t>
  </si>
  <si>
    <t>SVAŘENEC 2x UPE240 [30,2 kg/m; 0,813 m2/m] : 6,9*2</t>
  </si>
  <si>
    <t>OV/03</t>
  </si>
  <si>
    <t>Výroba, dodávka a montáž Schody do 2NP</t>
  </si>
  <si>
    <t>Ocelová schodišťová konstrukce svařovaná z oceli.</t>
  </si>
  <si>
    <t>Nutno zpracovat dílenskou dokumentaci!!</t>
  </si>
  <si>
    <t>Nášlapy obloženy vinylovými schodovkami bez nosu.</t>
  </si>
  <si>
    <t>Podstupnice obloženy vinylem.</t>
  </si>
  <si>
    <t>Opatřeno SDK obkladem.</t>
  </si>
  <si>
    <t>Požární odolnost schodiště EI 30DP1.</t>
  </si>
  <si>
    <t>Provedení schodiště bude odpovídat požadavkům vyhlášky č. 146/2024 Sb. Vyhláška o požadavcích na výstavbu.</t>
  </si>
  <si>
    <t>Z/01</t>
  </si>
  <si>
    <t>Výroba, dodávka a montáž Zábradlí schodiště</t>
  </si>
  <si>
    <t>Zábradlí schodiště k otevřenému prostoru, zalomené, ve spádu dle spádu schodiště; z nerezové oceli s vodorovným dělením</t>
  </si>
  <si>
    <t>Madlo z nerezové oceli pr. 40</t>
  </si>
  <si>
    <t>Boční kotvení k ocelové nosné konstrukci schodiště</t>
  </si>
  <si>
    <t>Z/01 : 5,0+1,1</t>
  </si>
  <si>
    <t>Z/02</t>
  </si>
  <si>
    <t>Výroba, dodávka a montáž Zábradlí podesty</t>
  </si>
  <si>
    <t>Zábradlí podesty k otevřenému prostoru z nerezové oceli s vodorovným dělením</t>
  </si>
  <si>
    <t>Boční kotvení do betonu</t>
  </si>
  <si>
    <t>Z/02 : 1,1</t>
  </si>
  <si>
    <t>Z/03</t>
  </si>
  <si>
    <t>Výroba, dodávka a montáž Madlo</t>
  </si>
  <si>
    <t>Ocelová zábradlí na schodišti, zalomené - madlo kotvené do zdiva</t>
  </si>
  <si>
    <t>Trubka pr. 40 - délka 7600 mm</t>
  </si>
  <si>
    <t>6x kotva do zdiva</t>
  </si>
  <si>
    <t>Z/03 : 7,6</t>
  </si>
  <si>
    <t>Z/04</t>
  </si>
  <si>
    <t>Výroba, dodávka a montáž Madlo 2 kusy, délky 1 360,0 mm</t>
  </si>
  <si>
    <t>Nerezové madlo pr. 40 mm ve dvou výškových úrovních</t>
  </si>
  <si>
    <t>Kotvení přes zateplovací systém pomocí kotev s přerušeným tepelným mostem</t>
  </si>
  <si>
    <t>Z/04 : 2</t>
  </si>
  <si>
    <t>Z/05</t>
  </si>
  <si>
    <t>Dodávka a montáž Trámová botka</t>
  </si>
  <si>
    <t>Trámová botka s vyložením na trám minimálně 200 mm</t>
  </si>
  <si>
    <t>Ocel tloušťky 2 mm s žárovým zinkováním a předem vyvrtanými otvory</t>
  </si>
  <si>
    <t>Z/05 : 1</t>
  </si>
  <si>
    <t>55399993.AR</t>
  </si>
  <si>
    <t>výrobek kovový vyrobený dělením, hmotnost výrobku nad 10 kg</t>
  </si>
  <si>
    <t>Koeficient prořez: 0,08</t>
  </si>
  <si>
    <t>55399993R</t>
  </si>
  <si>
    <t>výrobek kovový vyrobený tvarováním, svařováním, nebo šroubováním, hmotnost výrobku nad 10 kg</t>
  </si>
  <si>
    <t>Koeficient Prořez: 0,08</t>
  </si>
  <si>
    <t>998767202R00</t>
  </si>
  <si>
    <t>Přesun hmot pro kovové stavební doplňk. konstrukce v objektech výšky do 12 m</t>
  </si>
  <si>
    <t>766601213RT2</t>
  </si>
  <si>
    <t xml:space="preserve">Těsnění připojovací spáry spára ostění, interiér - fólie parotěsná šířky 100 mm samolepicí, výplň PU pěnou, exteriér - fólie paropropustná šířky 100 mm samolepicí,  </t>
  </si>
  <si>
    <t>Dodávka a aplikace parotěsné a paropropustné okenní fólie.</t>
  </si>
  <si>
    <t>PL/01 : (0,9+1,3*2)*2</t>
  </si>
  <si>
    <t>PL/02 : (1,8+1,3*2)*1</t>
  </si>
  <si>
    <t>PL/03 : (1,0+2,4*2)*1</t>
  </si>
  <si>
    <t>PL/04 : (1,0+2,4*2)*1</t>
  </si>
  <si>
    <t>766601229RT3</t>
  </si>
  <si>
    <t>Těsnění připojovací spáry spára parapetu, interiér - fólie parotěsná šířky 100 mm samolepicí, výplň PU pěnou, exteriér - fólie paropropustná šířky 100 mm samolepicí, expanzní páska š. 20 mm pod rám a pod vnější parapet</t>
  </si>
  <si>
    <t>Dodávka a aplikace parotěsné a paropropustné fólie, těsnicí pásky pod rám a pod vnější parapet, vymezovacího provazce pod vnitřní parapet a silikonového tmelu.</t>
  </si>
  <si>
    <t>PL/01 : 0,9*2</t>
  </si>
  <si>
    <t>PL/02 : 1,8*1</t>
  </si>
  <si>
    <t>PL/04 : 1,0*1</t>
  </si>
  <si>
    <t>766711001R00</t>
  </si>
  <si>
    <t xml:space="preserve">Montáž otvorových prvků plastových oken a balkonových dveří,  </t>
  </si>
  <si>
    <t>Montáž plastových oken a dveří nebo oken a dveří z europrofilů včetně dodávky a montáže PU pěny a spojovacích prostředků.</t>
  </si>
  <si>
    <t>PL/01 : (0,9+1,3)*2*2</t>
  </si>
  <si>
    <t>PL/02 : (1,8+1,3)*2*1</t>
  </si>
  <si>
    <t>PL/04 : (1,0+2,4)*2*1</t>
  </si>
  <si>
    <t>766711021RT1</t>
  </si>
  <si>
    <t>Montáž otvorových prvků plastových oken, na turbošrouby</t>
  </si>
  <si>
    <t>Montáž plastových dveří včetně dodávky a montáže PU pěny.</t>
  </si>
  <si>
    <t>PL/03 : (1,0+2,4)*2*1</t>
  </si>
  <si>
    <t>PL/01</t>
  </si>
  <si>
    <t>plastové okno 1kř, rozměr 900,0 / 1 300,0 mm, Uw max.= 0,8 W/m2K</t>
  </si>
  <si>
    <t>PL/01 : 2</t>
  </si>
  <si>
    <t>PL/02</t>
  </si>
  <si>
    <t>plastové okno 2kř, rozměr 1 800,0 / 1 300,0 mm, Uw max.= 0,8 W/m2K</t>
  </si>
  <si>
    <t>PL/03</t>
  </si>
  <si>
    <t>plastové dveře 1kř, rozměr 1 000,0 / 2 400,0 mm, Uw max.= 0,8 W/m2K</t>
  </si>
  <si>
    <t>PL/03 : 1</t>
  </si>
  <si>
    <t>PL/04</t>
  </si>
  <si>
    <t>plastové okno fix, rozměr 1 000,0 / 2 400,0 mm, Uw max.= 0,8 W/m2K</t>
  </si>
  <si>
    <t>PL/04 : 1</t>
  </si>
  <si>
    <t>AL/01</t>
  </si>
  <si>
    <t>Výroba, dodávka a montáž Fasádní sloupkovo-příčkový systém vč. střechy, půdorysný rozměr 3 200,0 / 2 395,0 mm, v1 = 2 840,0 mm, v2 = 3 330,0 mm</t>
  </si>
  <si>
    <t>včetně podkladního profilu v. 250,0 mm.</t>
  </si>
  <si>
    <t>AL/01 : 1</t>
  </si>
  <si>
    <t>AL/02 EI 30 DP3</t>
  </si>
  <si>
    <t>Výroba, dodávka a montáž Prosklená sestava z AL profilů s 2kř otvíravými dveřmi; EI 30 DP3, rozměr 3 315,0 / 2 420,0 mm</t>
  </si>
  <si>
    <t>AL/02 : 1</t>
  </si>
  <si>
    <t>AL/03</t>
  </si>
  <si>
    <t>Výroba, dodávka a montáž Prosklené 1kř dveře z AL profilů, paniková klika, rozměr 1 100,0 / 2 100,0 mm</t>
  </si>
  <si>
    <t>AL/03 : 1</t>
  </si>
  <si>
    <t>771101101R00</t>
  </si>
  <si>
    <t xml:space="preserve">Příprava podkladu pod dlažby vysávání podkladů pod keramickou dlažbu průmyslovým vysavačem </t>
  </si>
  <si>
    <t>800-771</t>
  </si>
  <si>
    <t>P1 : 12,94000</t>
  </si>
  <si>
    <t>P2 : 21,46000</t>
  </si>
  <si>
    <t>771101210RT1</t>
  </si>
  <si>
    <t>Příprava podkladu pod dlažby penetrace podkladu pod dlažby</t>
  </si>
  <si>
    <t>Odkaz na mn. položky pořadí 234 : 77,11000</t>
  </si>
  <si>
    <t>771101310R00</t>
  </si>
  <si>
    <t>Příprava podkladu pod dlažby vyčištění keramické dlažby</t>
  </si>
  <si>
    <t>Odkaz na mn. položky pořadí 238 : 77,11000</t>
  </si>
  <si>
    <t>771475014RU7</t>
  </si>
  <si>
    <t>Montáž soklíků z dlaždic keramických výšky 100 mm, soklíků vodorovných, kladených do flexibilního tmele</t>
  </si>
  <si>
    <t xml:space="preserve">P1 : </t>
  </si>
  <si>
    <t>1.01 ZÁDVEŘÍ : 0,25+2,13+1,5-0,9+1,55+0,15</t>
  </si>
  <si>
    <t>1.05 SKLAD : 11,1-0,9</t>
  </si>
  <si>
    <t xml:space="preserve">P2 : </t>
  </si>
  <si>
    <t>1.03 CHODBA : 0,3+2,15-1,0+1,6</t>
  </si>
  <si>
    <t>1.04 OBYTNÝ PROSTOR : 2,6+4,45+4,1</t>
  </si>
  <si>
    <t xml:space="preserve">P4 : </t>
  </si>
  <si>
    <t>2.01 CHODBA : 1,4+4,66+2,21+2,28+2,15+0,21+0,19*2+2,12+2,1+1,38</t>
  </si>
  <si>
    <t>2.03 CHODBA : 0,19+0,75+1,85+3,5</t>
  </si>
  <si>
    <t>2.08 KUCHYŇ : 2,83+1,89+2,65+0,6+0,15</t>
  </si>
  <si>
    <t>771575118RT2</t>
  </si>
  <si>
    <t>Montáž podlah vnitřních z dlaždic keramických 600 x 600 mm, režných nebo glazovaných, hladkých, kladených do flexibilního tmele</t>
  </si>
  <si>
    <t>771577133RU1</t>
  </si>
  <si>
    <t>Hrany schodů, dilatační, koutové, ukončovací a přechodové profily profily přechodové nerez, dekorativní spojení dvou podlah stejné výšky, připevnění vruty s hmoždinkami , výška profilu 3,6 mm, šířka profilu 30 mm</t>
  </si>
  <si>
    <t>1.04/1.07 : 1,5+2,5</t>
  </si>
  <si>
    <t>771578011RT1</t>
  </si>
  <si>
    <t>Zvláštní úpravy spár spára podlaha-stěna silikonem</t>
  </si>
  <si>
    <t>vč. dodávky a montáže silikonu.</t>
  </si>
  <si>
    <t>771579791R00</t>
  </si>
  <si>
    <t>Příplatky k položkám montáže podlah keramických příplatek za plochu podlah keramických do 5 m2 jednotlivě</t>
  </si>
  <si>
    <t>1.05 SKLAD : 4,35</t>
  </si>
  <si>
    <t>771579792R00</t>
  </si>
  <si>
    <t>Příplatky k položkám montáže podlah keramických příplatek za podlahy keramické v omezeném prostoru</t>
  </si>
  <si>
    <t>597643247R</t>
  </si>
  <si>
    <t>Dlažba keramická typ: čtvercový; bez glazury (UGL); dl = 598 mm; š = 598 mm; tl = 10,0 mm; nasákavost = 0,5 %; mrazuvzdorná; protiskluznost: R10</t>
  </si>
  <si>
    <t>59764362R</t>
  </si>
  <si>
    <t>Sokl keramický bez glazury (UGL); dl = 598 mm; v = 95 mm; tl = 10 mm; mrazuvzdorný</t>
  </si>
  <si>
    <t>1.01 ZÁDVEŘÍ : 4,68/0,6</t>
  </si>
  <si>
    <t>1.05 SKLAD : 10,2/0,6</t>
  </si>
  <si>
    <t>1.03 CHODBA : 3,05/0,6</t>
  </si>
  <si>
    <t>1.04 OBYTNÝ PROSTOR : 11,15/0,6</t>
  </si>
  <si>
    <t>2.01 CHODBA : 18,89/0,6</t>
  </si>
  <si>
    <t>2.03 CHODBA : 6,29/0,6</t>
  </si>
  <si>
    <t>2.08 KUCHYŇ : 8,12/0,6</t>
  </si>
  <si>
    <t>998771202R00</t>
  </si>
  <si>
    <t>Přesun hmot pro podlahy z dlaždic v objektech výšky do 12 m</t>
  </si>
  <si>
    <t>772231302R00</t>
  </si>
  <si>
    <t>Montáž obkladu stupňů deskami z tvrdých kamenů stupnicovými deskami pravoúhlými nebo kosoúhlými, tloušťky do 30 mm včetně, Malta zdicí obyčejná (G); pojivo: cementové; zrnitost do 4,0 mm; M 10 N/mm2</t>
  </si>
  <si>
    <t>800-782</t>
  </si>
  <si>
    <t>s přímou nebo zakřivenou výstupní čárou</t>
  </si>
  <si>
    <t xml:space="preserve">D.1.1.3.18 Výpis prvků PSV : </t>
  </si>
  <si>
    <t>OV/14 : 1,1*10+1,105+1,165+1,32+1,45+1,22+1,12</t>
  </si>
  <si>
    <t>772231413R00</t>
  </si>
  <si>
    <t>Montáž obkladu stupňů deskami z tvrdých kamenů podstupnicovými deskami výšky do 200 mm, tloušťky do 30 mm včetně</t>
  </si>
  <si>
    <t>Odkaz na mn. položky pořadí 246 : 18,38000</t>
  </si>
  <si>
    <t>583878860.AR</t>
  </si>
  <si>
    <t>nástupnice žula; tl = 20,0 mm; povrch leštěný</t>
  </si>
  <si>
    <t>583878980.AR</t>
  </si>
  <si>
    <t>podstupnice žula; tl = 10 mm; výška do 200 mm; povrch tryskaný</t>
  </si>
  <si>
    <t>998772202R00</t>
  </si>
  <si>
    <t>Přesun hmot pro kamenné dlažby, obklady schodišťových stupňů a soklů v objektech výšky do 12 m</t>
  </si>
  <si>
    <t>775413021R00</t>
  </si>
  <si>
    <t>Podlahové soklíky nebo lišty montáž lišt připevněné vruty, výšky do 60 mm</t>
  </si>
  <si>
    <t>bez základního nátěru</t>
  </si>
  <si>
    <t>OV/11 : 39+8+92</t>
  </si>
  <si>
    <t>776101101R00</t>
  </si>
  <si>
    <t>Přípravné práce vysávání povlakových podlah průmyslovým vysavačem</t>
  </si>
  <si>
    <t>položky neobsahují žádný materiál</t>
  </si>
  <si>
    <t>P3 : 15,32000</t>
  </si>
  <si>
    <t>776521200R00</t>
  </si>
  <si>
    <t>Lepení povlakových podlah z plastů  ve formě čtverců z PVC nebo vinylu, montáž</t>
  </si>
  <si>
    <t>776971316R00</t>
  </si>
  <si>
    <t>Čisticí zóny a rohože textilní rohož, ze 100%polypropylenu, podklad PVC, tloušťky 16 mm</t>
  </si>
  <si>
    <t>OV/07 : 2,8*1,3*1</t>
  </si>
  <si>
    <t>776972328R00</t>
  </si>
  <si>
    <t>Čisticí zóny a rohože vstupní rohož, z pružných gumových vlnovek přinýtovaných k hliníkovým páskům, tloušťky 28 nebo 18 mm</t>
  </si>
  <si>
    <t>OV/06 : 1,0*1,5*2</t>
  </si>
  <si>
    <t>776976101R00</t>
  </si>
  <si>
    <t xml:space="preserve">Čisticí zóny a rohože rám z profilu L, z hliníku,  </t>
  </si>
  <si>
    <t xml:space="preserve">m     </t>
  </si>
  <si>
    <t>OV/06 : (1,0+1,5)*2*2</t>
  </si>
  <si>
    <t>OV/07 : (2,8+1,3)*2*1</t>
  </si>
  <si>
    <t>284122333R</t>
  </si>
  <si>
    <t>Krytina podlahová vinylová heterogenní; s akustickou podložkou; role; tl = 2,60 mm; nášlapná vrstva = 0,70 mm; povrchová úprava: PUR; zatížení: 34, 42; protiskluznost: R10; Lw = 15 dB; trvalá deformace do 0,05 mm; rozměrová stálost do 0,10 %; RtF: Bfl; - s1</t>
  </si>
  <si>
    <t>Koeficient : 0,15</t>
  </si>
  <si>
    <t>28416080.AR</t>
  </si>
  <si>
    <t>Lišta soklová MDF; opláštění: plast; š = 15 mm; v = 60 mm</t>
  </si>
  <si>
    <t>Odkaz na mn. položky pořadí 251 : 139,00000*1,1</t>
  </si>
  <si>
    <t>998776202R00</t>
  </si>
  <si>
    <t>Přesun hmot pro podlahy povlakové v objektech výšky do 12 m</t>
  </si>
  <si>
    <t>vodorovně do 50 m</t>
  </si>
  <si>
    <t>777101101R00</t>
  </si>
  <si>
    <t>Příprava podkladu vysávání podlah průmyslovým vysavačem</t>
  </si>
  <si>
    <t>800-773</t>
  </si>
  <si>
    <t>777553010R00</t>
  </si>
  <si>
    <t>Podlahy ze stěrky silikátové s disperzí Doplňující práce pro podlahy ze stěrek silikátových penetrace savého podkladu podlah disperzí, Hmota nátěrová akrylátová; typ: penetrace; funkce: úprava savosti; barva: bezbarvá</t>
  </si>
  <si>
    <t>Odkaz na mn. položky pořadí 262 : 162,75000</t>
  </si>
  <si>
    <t>777553210R00</t>
  </si>
  <si>
    <t>Podlahy ze stěrky silikátové s disperzí Doplňující práce pro podlahy ze stěrek silikátových vyrovnání podlah samonivelační hmotou na bázi cementu  tl. 2mm</t>
  </si>
  <si>
    <t>777553219R00</t>
  </si>
  <si>
    <t>Podlahy ze stěrky silikátové s disperzí Doplňující práce pro podlahy ze stěrek silikátových příplatek za každé 2 mm vyrovnání podlah samoniveleační hmotou na bázi cementu</t>
  </si>
  <si>
    <t>Odkaz na mn. položky pořadí 262 : 162,75000*2</t>
  </si>
  <si>
    <t>998777202R00</t>
  </si>
  <si>
    <t>Přesun hmot pro podlahy syntetické v objektech výšky do 12 m</t>
  </si>
  <si>
    <t>781101210RT1</t>
  </si>
  <si>
    <t>Příprava podkladu pod obklady penetrace podkladu pod obklady</t>
  </si>
  <si>
    <t>včetně dodávky materiálu.</t>
  </si>
  <si>
    <t>Odkaz na mn. položky pořadí 268 : 66,41850</t>
  </si>
  <si>
    <t>781111115R00</t>
  </si>
  <si>
    <t>Doplňkové práce při provádění obkladů vyřezání otvoru v obkladačce korunkou prům. do 30 mm</t>
  </si>
  <si>
    <t>781111116R00</t>
  </si>
  <si>
    <t>Doplňkové práce při provádění obkladů vyřezání otvoru v obkladačce korunkou prům. do 90 mm</t>
  </si>
  <si>
    <t>781475120RT2</t>
  </si>
  <si>
    <t>Montáž obkladů vnitřních z dlaždic keramických 300 x 600 mm,  , kladených do flexibilního tmele</t>
  </si>
  <si>
    <t>2.02 TECH.MÍSTNOST : (1,41+2,05)*2*2,1-1,0*2,02</t>
  </si>
  <si>
    <t>2.04 PŘEDSÍŇ WC : (1,08+0,9)*2*2,1-0,8*2,02*2</t>
  </si>
  <si>
    <t>2.05 WC : (1,08+1,7)*2*2,1+1,08*0,1-0,8*2,02</t>
  </si>
  <si>
    <t>2.09 KOUPELNA : (1,5+2,65)*2*2,1-0,8*2,02-0,9*1,3</t>
  </si>
  <si>
    <t>2.13 WC : (1,1+1,7)*2+1,1*0,1-0,8*2,02</t>
  </si>
  <si>
    <t>2.16 KOUPELNA : 10,2*2,1+1,125*0,1-0,8*2,02</t>
  </si>
  <si>
    <t>781491001R00</t>
  </si>
  <si>
    <t>Lišty k obkladům bez dodávky materiálu</t>
  </si>
  <si>
    <t>2.02 TECH.MÍSTNOST : (1,41+2,05)*2</t>
  </si>
  <si>
    <t>2.04 PŘEDSÍŇ WC : (1,08+0,9)*2</t>
  </si>
  <si>
    <t>2.05 WC : (1,08+1,7)*2+1,08</t>
  </si>
  <si>
    <t>2.09 KOUPELNA : (1,5+2,65)*2+1,1*2</t>
  </si>
  <si>
    <t>2.13 WC : (1,1+1,7)*2+1,1</t>
  </si>
  <si>
    <t>2.16 KOUPELNA : 10,2+2,1*2+1,125</t>
  </si>
  <si>
    <t>28342463R</t>
  </si>
  <si>
    <t>profil plastový na obklad ukončovací; rozměr 8,0 mm; s vymezovačem spáry</t>
  </si>
  <si>
    <t>59761001R</t>
  </si>
  <si>
    <t>Obklad keramický s glazurou (GL); dl = 598 mm; š = 298 mm; tl = 8,0 mm</t>
  </si>
  <si>
    <t>Odkaz na mn. položky pořadí 268 : 66,41850*1,1</t>
  </si>
  <si>
    <t>998781202R00</t>
  </si>
  <si>
    <t>Přesun hmot pro obklady keramické v objektech výšky do 12 m</t>
  </si>
  <si>
    <t>783225600R00</t>
  </si>
  <si>
    <t>Nátěry kov.stavebních doplňk.konstrukcí syntetické 2x email,  , Hmota nátěrová typ: email; funkce: dekorační; barva: šeď střední</t>
  </si>
  <si>
    <t>800-783</t>
  </si>
  <si>
    <t>včetně pomocného lešení.</t>
  </si>
  <si>
    <t>Nátěr zárubní : 12*1,5</t>
  </si>
  <si>
    <t>783237100R00</t>
  </si>
  <si>
    <t>Nátěry kov.stavebních doplňk.konstrukcí syntetické základní,  , Hmota nátěrová alkydová (AK); funkce: protikorozní; barva: bílá</t>
  </si>
  <si>
    <t>I160 [17,9 kg/m; 0,575 m2/m] : 1,8*0,575*2*2</t>
  </si>
  <si>
    <t>I200 [26,30 kg/m; 0,709 m2/m] : 2,9*0,709*2</t>
  </si>
  <si>
    <t>SVAŘENEC 2x UPE240 [30,2 kg/m; 0,813 m2/m] : 6,9*(0,24+0,09*2)*2</t>
  </si>
  <si>
    <t>Z/06 : 2,68</t>
  </si>
  <si>
    <t>783782221R00</t>
  </si>
  <si>
    <t>Nátěr tesařských konstrukcí ochranný biocidní (proti hmyzu), dvojnásobný, Hmota nátěrová typ: impregnace; funkce: biocidní; barva: bezbarvá; typové ozn. Ip, 1, 2, 3, S</t>
  </si>
  <si>
    <t>včetně montáže, dodávky a demontáže lešení.</t>
  </si>
  <si>
    <t>Odkaz na mn. položky pořadí 91 : 456,71560</t>
  </si>
  <si>
    <t>(1) ZDVOJENÍ STÁVAJÍCÍ KROKVE 100/180 [180 cm2] : (0,1+0,18)*2*4,4*2</t>
  </si>
  <si>
    <t>(2) KROKVE 120/160 [192 cm2] : (0,12+0,16)*2*3,4*11</t>
  </si>
  <si>
    <t>(3) SLOUPKY 140/160 [224 cm2] : (0,14+0,16)*2*1,6*11</t>
  </si>
  <si>
    <t>(4) VAZNICE 160/160 [256 cm2] : (0,16+0,16)*2*9,24*1</t>
  </si>
  <si>
    <t>(5) PŘÍLOŽKA 2x 200/60 [120 cm2] : (0,2+0,06)*2*13,1*8</t>
  </si>
  <si>
    <t>(6) KLEŠTINA 200/60 [120 cm2] : (0,2+0,06)*2*2,2*11</t>
  </si>
  <si>
    <t>(7) PŘÍLOŽKA 2x 200/60 [120 cm2] : (0,2+0,06)*2*6,6*6</t>
  </si>
  <si>
    <t>Pozednice 14/14 cm v rozsahu budoucího vikýře : (0,14+0,14)*2*9,5</t>
  </si>
  <si>
    <t>R1,R3 : 1050*(0,04+0,06)*2</t>
  </si>
  <si>
    <t>375*(0,04+0,06)*2</t>
  </si>
  <si>
    <t>Fošny profil 160 mm x 60 mm : (0,16+0,06)*2*(6,6*8+12,3*8)</t>
  </si>
  <si>
    <t>R5 : 96,0*(0,04+0,06)*2+33*(0,04+0,06)*2</t>
  </si>
  <si>
    <t>784442001RT2</t>
  </si>
  <si>
    <t>Malby z malířských směsí disperzních, v místnostech do 3,8 m, jednobarevné, dvojnásobné + 1x penetrace, Hmota nátěrová akrylátová; typ: malířská; funkce: dekorační; barva: bílá</t>
  </si>
  <si>
    <t>D.1.1.2.1.1 Půdorys 1NP : 200</t>
  </si>
  <si>
    <t>D.1.1.2.1.2 Půdorys 2NP : 150</t>
  </si>
  <si>
    <t>784442021RT2</t>
  </si>
  <si>
    <t>Malby z malířských směsí disperzních, v místnostech do 3,8 m, jednobarevné, jednonásobné + 1x penetrace, Hmota nátěrová akrylátová; typ: malířská; funkce: dekorační; barva: bílá</t>
  </si>
  <si>
    <t>Odkaz na mn. položky pořadí 29 : 101,49575*2</t>
  </si>
  <si>
    <t>Odkaz na mn. položky pořadí 30 : 72,33325*2</t>
  </si>
  <si>
    <t>Odkaz na mn. položky pořadí 33 : 42,20350</t>
  </si>
  <si>
    <t>Odkaz na mn. položky pořadí 34 : 12,74525</t>
  </si>
  <si>
    <t>Odkaz na mn. položky pořadí 268 : 66,41850*-1</t>
  </si>
  <si>
    <t>784498911R00</t>
  </si>
  <si>
    <t>Ostatní práce vyhlazení malířskou masou jednonásobné, v místnostech výšky nebo na schodišti o výšce podlaží do 3,8 m</t>
  </si>
  <si>
    <t>785411122R00</t>
  </si>
  <si>
    <t>Tapetování povrchů lepením tapetování stěn, výšky do 3,8 m, tapetami vliesovými, se vzorem</t>
  </si>
  <si>
    <t>OV/10 : 23+18</t>
  </si>
  <si>
    <t>785419100R00</t>
  </si>
  <si>
    <t>Tapetování povrchů lepením pomocné práce ukončení tapet z nařezaných pásků z tapet</t>
  </si>
  <si>
    <t>1.04 : 9,5*2</t>
  </si>
  <si>
    <t>1.07 : 6,75*2</t>
  </si>
  <si>
    <t>785918100R00</t>
  </si>
  <si>
    <t>Ostatní práce výšky do 3,8 m, obroušení podkladu pod tapety</t>
  </si>
  <si>
    <t>785918200R00</t>
  </si>
  <si>
    <t>Ostatní práce výšky do 3,8 m, napuštění podkladu lepidlem karboxymetylcelulózovým na tapety papírové</t>
  </si>
  <si>
    <t>67390130R</t>
  </si>
  <si>
    <t>Tapeta vliesová</t>
  </si>
  <si>
    <t>Vzhled tapety bude vybrán investorem stavby.</t>
  </si>
  <si>
    <t>OV/01</t>
  </si>
  <si>
    <t>Centrální vysavač, dodávka a montáž včetně příslušenství a stavebních přípomocí a zapravení</t>
  </si>
  <si>
    <t>Nedokončená</t>
  </si>
  <si>
    <t>Parametry:</t>
  </si>
  <si>
    <t>-samočistící bezúdržbové filtry s filtrační schopností 98%</t>
  </si>
  <si>
    <t>-vícestupňová regulace výkonu</t>
  </si>
  <si>
    <t>-průměr hadice 35 mm</t>
  </si>
  <si>
    <t>-soft-start systém</t>
  </si>
  <si>
    <t>-napětí 230 V</t>
  </si>
  <si>
    <t>-příkon 1800 W</t>
  </si>
  <si>
    <t>-sací podtlak 3352 mmH2O</t>
  </si>
  <si>
    <t>-vnější chlazení - ano</t>
  </si>
  <si>
    <t>-velikost kanystru &gt; 15 l</t>
  </si>
  <si>
    <t>-hlučnost 62 dB</t>
  </si>
  <si>
    <t>-délka rozvodů potrubí - cca 80 m</t>
  </si>
  <si>
    <t>OV/01 : 1</t>
  </si>
  <si>
    <t>OV/12</t>
  </si>
  <si>
    <t>Protipožární větrací mřížka s požární odolností EI30; rozměr 200/205 mm; pro tloušťku zdi 150 mm, dodávka a montáž</t>
  </si>
  <si>
    <t>OV/12 : 1</t>
  </si>
  <si>
    <t xml:space="preserve">95, : </t>
  </si>
  <si>
    <t>Součet: : 0,00230</t>
  </si>
  <si>
    <t>Součet: : 0,06670</t>
  </si>
  <si>
    <t>Součet: : 0,00920</t>
  </si>
  <si>
    <t>Součet: : 0,00069</t>
  </si>
  <si>
    <t>Součet: : 0,00161</t>
  </si>
  <si>
    <t>Včetně:</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</si>
  <si>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</si>
  <si>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 Opláštění: Trvale voděodolná deska, odolná proti plísním, vhodná také při působení chemických látek.</t>
  </si>
  <si>
    <t>Nařezání izolace na potřebný rouzměr. Vložení izolace do stěny bez dodávky tepelné izolace.</t>
  </si>
  <si>
    <t>132 20-0010.RA0</t>
  </si>
  <si>
    <t>Hloubení nezapažených rýh šířky do 600 mm v hornině 1-4</t>
  </si>
  <si>
    <t>Agregovaná položka</t>
  </si>
  <si>
    <t>POL2_0</t>
  </si>
  <si>
    <t>0,6*1,2*0,9</t>
  </si>
  <si>
    <t>174101101R00</t>
  </si>
  <si>
    <t>Zásyp jam, rýh, šachet se zhutněním</t>
  </si>
  <si>
    <t>POL1_0</t>
  </si>
  <si>
    <t>0,648-0,396</t>
  </si>
  <si>
    <t>Poplatek za skládku horniny 1- 4, č. dle katal. odpadů 17 05 04</t>
  </si>
  <si>
    <t>0,252*1,3</t>
  </si>
  <si>
    <t>113 10-6000.RA0</t>
  </si>
  <si>
    <t>Odstranění zámkové dlažby tl. 60 mm včetně podkladu, plocha do 50 m2</t>
  </si>
  <si>
    <t>0,6*1,2</t>
  </si>
  <si>
    <t>Lože pod potrubí z kameniva těženého 0 - 4 mm</t>
  </si>
  <si>
    <t>0,6*1,2*0,55</t>
  </si>
  <si>
    <t>591 05-0010.RAA</t>
  </si>
  <si>
    <t>Komunikace z dlažby zámkové, podklad beton prostý, dlažba přírodní tloušťka 80 mm</t>
  </si>
  <si>
    <t>0,6*1,2*1,1</t>
  </si>
  <si>
    <t>612403399R00</t>
  </si>
  <si>
    <t>Hrubá výplň rýh ve stěnách maltou</t>
  </si>
  <si>
    <t>1,8*0,10*1,3</t>
  </si>
  <si>
    <t>1*0,1*1,3</t>
  </si>
  <si>
    <t>2*0,25*1,3</t>
  </si>
  <si>
    <t>0,0225*(3+4+1)*2*1,3</t>
  </si>
  <si>
    <t>974031153R00</t>
  </si>
  <si>
    <t>Vysekání rýh ve zdi cihelné 10 x 10 cm</t>
  </si>
  <si>
    <t>0,8+0,5+0,5</t>
  </si>
  <si>
    <t>973031324R00</t>
  </si>
  <si>
    <t>Vysekání kapes zeď cihel. MVC, pl. 0,1m2, hl. 15cm</t>
  </si>
  <si>
    <t>973031344R00</t>
  </si>
  <si>
    <t>Vysekání kapes zeď cih. MVC pl. 0,25 m2, hl. 15 cm</t>
  </si>
  <si>
    <t>971033231R00</t>
  </si>
  <si>
    <t>Vybourání otv. zeď cihel. 0,0225 m2, tl. 15cm, MVC</t>
  </si>
  <si>
    <t>971033241R00</t>
  </si>
  <si>
    <t>Vybourání otv. zeď cihel. 0,0225 m2, tl. 30cm, MVC</t>
  </si>
  <si>
    <t>971033251R00</t>
  </si>
  <si>
    <t>Vybourání otv. zeď cihel. 0,0225 m2, tl. 45cm, MVC</t>
  </si>
  <si>
    <t>970041080R00</t>
  </si>
  <si>
    <t>Vrtání jádrové do prostého betonu do D 80 mm</t>
  </si>
  <si>
    <t>0,3+0,3+0,3+0,3</t>
  </si>
  <si>
    <t>970041130R00</t>
  </si>
  <si>
    <t>Vrtání jádrové do prostého betonu do D 130 mm</t>
  </si>
  <si>
    <t>0,3+0,3+0,3+0,3+0,3</t>
  </si>
  <si>
    <t>Vnitrostaveništní doprava suti do 10 m</t>
  </si>
  <si>
    <t>0,27+0,32</t>
  </si>
  <si>
    <t>Příplatek k vnitrost. dopravě suti za dalších 5 m</t>
  </si>
  <si>
    <t>0,59*10</t>
  </si>
  <si>
    <t>979081111RT3</t>
  </si>
  <si>
    <t>Odvoz suti a vybour. hmot na skládku do 1 km, kontejnerem 7 t</t>
  </si>
  <si>
    <t>Příplatek k odvozu za každý další 1 km</t>
  </si>
  <si>
    <t>30*0,59</t>
  </si>
  <si>
    <t>Poplatek za uložení suti - směs betonu, cihel, dřeva, skupina odpadu 170904</t>
  </si>
  <si>
    <t>713571111R00</t>
  </si>
  <si>
    <t>Požárně ochranná manžeta hl. 60 mm, požární odolnost EI 90, D 50 mm</t>
  </si>
  <si>
    <t>713571113R00</t>
  </si>
  <si>
    <t>Požárně ochranná manžeta hl. 60 mm, požární odolnost EI 90, D 75 mm</t>
  </si>
  <si>
    <t>713571115R00</t>
  </si>
  <si>
    <t>Požárně ochranná manžeta hl. 60 mm, požární odolnost EI 90, D 110 mm</t>
  </si>
  <si>
    <t>721176101R00</t>
  </si>
  <si>
    <t>Potrubí PP připojovací, D 32 x 1,8 mm</t>
  </si>
  <si>
    <t>1,4+1,6+0,5+0,8+1,8+1+3,2+3+3,4+1,8+1,2+0,6+0,5</t>
  </si>
  <si>
    <t>0,2*20,8</t>
  </si>
  <si>
    <t>721176102R00</t>
  </si>
  <si>
    <t>Potrubí PP připojovací, D 40 x 1,8 mm</t>
  </si>
  <si>
    <t>0,6+0,5+1,6+0,8</t>
  </si>
  <si>
    <t>0,2*3,5</t>
  </si>
  <si>
    <t>721176103R00</t>
  </si>
  <si>
    <t>Potrubí PP připojovací, D 50 x 1,8 mm</t>
  </si>
  <si>
    <t>1,2+2,3+2,4+0,8+1,1+2+1,8</t>
  </si>
  <si>
    <t>0,2*11,6</t>
  </si>
  <si>
    <t>721176105R00</t>
  </si>
  <si>
    <t>Potrubí PP připojovací, D 110 x 2,7 mm</t>
  </si>
  <si>
    <t>0,9+0,8+0,8+3+0,4</t>
  </si>
  <si>
    <t>0,2*5,9</t>
  </si>
  <si>
    <t>721176113R00</t>
  </si>
  <si>
    <t>Potrubí PP odpadní svislé, D 50 x 1,8 mm</t>
  </si>
  <si>
    <t>2,8+1,6+1,6+0,9+2,5+0,5+0,8+0,8</t>
  </si>
  <si>
    <t>0,2*11,5</t>
  </si>
  <si>
    <t>721176114R00</t>
  </si>
  <si>
    <t>Potrubí PP odpadní svislé, D 75 x 1,9 mm</t>
  </si>
  <si>
    <t>7,5</t>
  </si>
  <si>
    <t>0,2*7,5</t>
  </si>
  <si>
    <t>721176115R00</t>
  </si>
  <si>
    <t>Potrubí PP odpadní svislé, D 110 x 2,7 mm</t>
  </si>
  <si>
    <t>1,6+1,6+7,2+1,2</t>
  </si>
  <si>
    <t>721176134R00</t>
  </si>
  <si>
    <t>Potrubí PP svodné (ležaté) zavěšené, D 75 x 1,9 mm</t>
  </si>
  <si>
    <t>10,5</t>
  </si>
  <si>
    <t>0,2*10,5</t>
  </si>
  <si>
    <t>721176135R00</t>
  </si>
  <si>
    <t>Potrubí PP svodné (ležaté) zavěšené, D 110 x 2,7 mm</t>
  </si>
  <si>
    <t>2,6+0,5+5+1,9+1+4,8+4+1,2</t>
  </si>
  <si>
    <t>0,2*21</t>
  </si>
  <si>
    <t>721176223R00</t>
  </si>
  <si>
    <t>Potrubí PVC svodné (ležaté) v zemi, D 125 x 3,2 mm</t>
  </si>
  <si>
    <t>1,2+0,9</t>
  </si>
  <si>
    <t>0,2*2,1</t>
  </si>
  <si>
    <t>892581111R00</t>
  </si>
  <si>
    <t>Zkouška těsnosti kanalizace DN do 300, vodou</t>
  </si>
  <si>
    <t>24,96+4,2+13,92+7,08+13,8+9+13,92+12,6+25,2+2,52</t>
  </si>
  <si>
    <t>721273200RT2</t>
  </si>
  <si>
    <t>Souprava ventilační střešní, souprava větrací hlavice PP D 75 mm</t>
  </si>
  <si>
    <t>721273200RT3</t>
  </si>
  <si>
    <t>Souprava ventilační střešní, souprava větrací hlavice PP D 110 mm</t>
  </si>
  <si>
    <t>998721102R00</t>
  </si>
  <si>
    <t>Přesun hmot pro vnitřní kanalizaci, výšky do 12 m</t>
  </si>
  <si>
    <t>Umyvadlo na skříňku, šířka 504mm, bílé vč. skříňky, (viz. specifikace A3)</t>
  </si>
  <si>
    <t>soubor</t>
  </si>
  <si>
    <t>Není obsaženo v databázi RTS, cenová soustava vlastní</t>
  </si>
  <si>
    <t>725017351R00</t>
  </si>
  <si>
    <t>Umývátko na šrouby, 400 x 310 mm, bílé, (viz. specifikace A4)</t>
  </si>
  <si>
    <t>55161200R</t>
  </si>
  <si>
    <t>Sifon umyvadlový, chrom</t>
  </si>
  <si>
    <t>POL3_0</t>
  </si>
  <si>
    <t>725869101R00</t>
  </si>
  <si>
    <t>Montáž uzávěrek zápach.umyvadlových D 32</t>
  </si>
  <si>
    <t>725014131RT1</t>
  </si>
  <si>
    <t>Klozet závěsný + sedátko, bílý, včetně sedátka v bílé barvě, (viz. specifikace A1)</t>
  </si>
  <si>
    <t>725019103R00</t>
  </si>
  <si>
    <t>Výlevka závěsná s plastovou mřížkou, (viz. specifikace A9)</t>
  </si>
  <si>
    <t>55281802R</t>
  </si>
  <si>
    <t>Modul WC podomítkový, pro suchou instalaci, (viz. specifikace A2)</t>
  </si>
  <si>
    <t>Navržen systém s max. objemem 6 litrů, minimální objem splachované vody bude přenastaven na 2 litry, odpovídá hodnocení EU Water Label</t>
  </si>
  <si>
    <t>725119402R00</t>
  </si>
  <si>
    <t>Montáž předstěnových systémů do sádrokartonu</t>
  </si>
  <si>
    <t>28696752R</t>
  </si>
  <si>
    <t>Tlačítko ovládací plastové bílá/chrom/bílá, (viz. specifikace A2)</t>
  </si>
  <si>
    <t>Vanička sprchová z lit. mram. 1000 x 900 mm, (viz. specifikace A5)</t>
  </si>
  <si>
    <t>Vanička sprchová z lit. mram. 1500 x 800 mm, (viz. specifikace A7)</t>
  </si>
  <si>
    <t>Zástěna sprchová, 900 x 2000 mm / 700 mm, (viz. specifikace A6)</t>
  </si>
  <si>
    <t>Zástěna sprchová, 800 x 2000 mm pevná, (viz. specifikace A8)</t>
  </si>
  <si>
    <t>725860227RT1</t>
  </si>
  <si>
    <t>Sifon ke sprchové vaničce PP, D 50 mm, s krytkou z nerez oceli</t>
  </si>
  <si>
    <t>725200050RA0</t>
  </si>
  <si>
    <t>Montáž zařizovacích předmětů - sprcha</t>
  </si>
  <si>
    <t>551623505R</t>
  </si>
  <si>
    <t>Sifon podomítkový ke klimatizačním jednotkám DN 32, 100 x 100 mm</t>
  </si>
  <si>
    <t>725860181RT1</t>
  </si>
  <si>
    <t>Sifon pračkový, D 40/50 mm nerezový, podomít.uzáv. s přivzd.vent. krycí deska 225x100mm</t>
  </si>
  <si>
    <t>551625510R</t>
  </si>
  <si>
    <t>Ventil  přivzušňovací podomítkový-komplet DN 50/75</t>
  </si>
  <si>
    <t>6</t>
  </si>
  <si>
    <t>Dvířka reviznímagnetická 150 x 200mm, pro obklad</t>
  </si>
  <si>
    <t>725980121R00</t>
  </si>
  <si>
    <t>Dvířka z plastu, 150 x 150 mm</t>
  </si>
  <si>
    <t>7</t>
  </si>
  <si>
    <t>Drobný instalační materiál, doplňkové montážní práce</t>
  </si>
  <si>
    <t>998725102R00</t>
  </si>
  <si>
    <t>Přesun hmot pro zařizovací předměty, výšky do 12 m</t>
  </si>
  <si>
    <t>460600001RT8</t>
  </si>
  <si>
    <t>Naložení a odvoz zeminy, odvoz na vzdálenost 10000 m</t>
  </si>
  <si>
    <t>460600002R00</t>
  </si>
  <si>
    <t>Příplatek za odvoz za každých dalších 1000 m</t>
  </si>
  <si>
    <t>30*0,3276</t>
  </si>
  <si>
    <t>0,9*0,10*1,3</t>
  </si>
  <si>
    <t>0,0225*(2+3)*2*1,3</t>
  </si>
  <si>
    <t>974031143R00</t>
  </si>
  <si>
    <t>Vysekání rýh ve zdi cihelné 7 x 10 cm</t>
  </si>
  <si>
    <t>970051080R00</t>
  </si>
  <si>
    <t>Vrtání jádrové do ŽB do D 80 mm</t>
  </si>
  <si>
    <t>12*0,3</t>
  </si>
  <si>
    <t>10*0,1</t>
  </si>
  <si>
    <t>30*0,1</t>
  </si>
  <si>
    <t>2*12</t>
  </si>
  <si>
    <t>286143010R</t>
  </si>
  <si>
    <t>Trubka D 20x2,8 s karbon. vlákny, PP-RCT/PP-RCT+CF/PP-RCT</t>
  </si>
  <si>
    <t>izol. tl. 13mm : 2*(1,1+2,3+2+2,5+1,4+4,8+1,9+1,8+1,2+0,8+0,8)+1,6+2,2+0,7+0,9+1,2</t>
  </si>
  <si>
    <t>izol. tl. 25mm : 2*(0,6+0,6+0,6+0,6+0,6+0,6+0,8+0,9+1,6)+3,1+0,7+2,6+4,2+1,2+2</t>
  </si>
  <si>
    <t>izol. tl. 25mm : 3*(5,5+5+1,8+3,3)</t>
  </si>
  <si>
    <t>0,2*(47,8+27,6+46,8)</t>
  </si>
  <si>
    <t>722176112R00</t>
  </si>
  <si>
    <t>Montáž rozvodů z plastů polyfúz. svařováním D 20mm</t>
  </si>
  <si>
    <t>286143011R</t>
  </si>
  <si>
    <t>Trubka D 25x3,5 s karbon. vlákny, PP-RCT/PP-RCT+CF/PP-RCT</t>
  </si>
  <si>
    <t>izol. tl. 25mm : 2*(2,5+4,3+1,5+2)</t>
  </si>
  <si>
    <t>0,2*20,6</t>
  </si>
  <si>
    <t>722176113R00</t>
  </si>
  <si>
    <t>Montáž rozvodů z plastů polyfúz. svařováním D 25mm</t>
  </si>
  <si>
    <t>722181213RT7</t>
  </si>
  <si>
    <t>Izolace návleková PE tl. stěny 13 mm, vnitřní průměr 22 mm</t>
  </si>
  <si>
    <t>722181215RT7</t>
  </si>
  <si>
    <t>Izolace návleková PE tl. stěny 25 mm, vnitřní průměr 22 mm</t>
  </si>
  <si>
    <t>722181215RT8</t>
  </si>
  <si>
    <t>Izolace návleková PE tl. stěny 25 mm, vnitřní průměr 25 mm</t>
  </si>
  <si>
    <t>722182200R00</t>
  </si>
  <si>
    <t>Výroba izolační tvarovky do DN 40</t>
  </si>
  <si>
    <t>722182094R00</t>
  </si>
  <si>
    <t>Příplatek za montáž izolačních tvarovek do DN 40</t>
  </si>
  <si>
    <t>722280106R00</t>
  </si>
  <si>
    <t>Tlaková zkouška vodovodního potrubí</t>
  </si>
  <si>
    <t>146,64+24,72</t>
  </si>
  <si>
    <t>998722102R00</t>
  </si>
  <si>
    <t>Přesun hmot pro vnitřní vodovod, výšky do 12 m</t>
  </si>
  <si>
    <t>725823121RT2</t>
  </si>
  <si>
    <t>Baterie umyvadlová stojánková  ruční, včetně otvírání odpadu, s výpustí (viz. specifikace B1)</t>
  </si>
  <si>
    <t>Navržena baterie s výpustí chrom 6 l/min, odpovídá hodnocení EU Water Label</t>
  </si>
  <si>
    <t>Sprchový sloup s termostatickou baterií, a sprchovým setem (viz. specifikace B2)</t>
  </si>
  <si>
    <t>Navržena sprchová baterie s průtokem 5l/min, odpovídá hodnocení EU Water Label</t>
  </si>
  <si>
    <t>Baterie pro výlevku, nástěnná, raménko 210mm, (viz. specifikace B3)</t>
  </si>
  <si>
    <t>725829301R00</t>
  </si>
  <si>
    <t>Montáž baterie umyvadlové a dřezové stojánkové</t>
  </si>
  <si>
    <t>725829202R00</t>
  </si>
  <si>
    <t>Montáž baterie umyvadlové a dřezové nástěnné</t>
  </si>
  <si>
    <t>725849200R00</t>
  </si>
  <si>
    <t>Montáž baterií sprchových, nastavitelná výška</t>
  </si>
  <si>
    <t>725814122R00</t>
  </si>
  <si>
    <t>Ventil pračkový se zpětnou klapkou DN 15 mm x DN, 20 mm</t>
  </si>
  <si>
    <t>Doplňková montážní práce, drobný instalační materiál</t>
  </si>
  <si>
    <t>725814102R00</t>
  </si>
  <si>
    <t>Ventil rohový DN 15 x DN 10</t>
  </si>
  <si>
    <t>722235111R00</t>
  </si>
  <si>
    <t>Kohout vodovodní, kulový, vnitřní-vnitřní závit, DN 15 mm</t>
  </si>
  <si>
    <t>722235112R00</t>
  </si>
  <si>
    <t>Kohout vodovodní, kulový, vnitřní-vnitřní závit, DN 20 mm</t>
  </si>
  <si>
    <t>55121711R</t>
  </si>
  <si>
    <t>Ventil vyvažovací DN 15, Kv 1,75</t>
  </si>
  <si>
    <t>722239101R00</t>
  </si>
  <si>
    <t>Montáž vodovodních armatur 2závity, G 1/2"</t>
  </si>
  <si>
    <t>0,014*2*7*1,3</t>
  </si>
  <si>
    <t>0,02*2*7*1,3</t>
  </si>
  <si>
    <t>970031130R00</t>
  </si>
  <si>
    <t>Vrtání jádrové do zdiva cihelného do D 130 mm</t>
  </si>
  <si>
    <t>0,5+0,5+0,15+0,15+0,15+0,5+0,15</t>
  </si>
  <si>
    <t>Vrtání jádrové do zdiva cihelného do D 160 mm</t>
  </si>
  <si>
    <t>0,5+0,15+0,15+0,15+0,15+0,5+0,5</t>
  </si>
  <si>
    <t>10*0,13</t>
  </si>
  <si>
    <t>24*0,13</t>
  </si>
  <si>
    <t>728112111RV2</t>
  </si>
  <si>
    <t>Montáž potrubí plechového kruhového do d 100 mm, vč. dodávky potrubí pozinkovaného d 100 mm</t>
  </si>
  <si>
    <t>0,6</t>
  </si>
  <si>
    <t>0,1*0,6</t>
  </si>
  <si>
    <t>728112112RV1</t>
  </si>
  <si>
    <t>Montáž potrubí plechového kruhového do d 200 mm, vč. dodávky potrubí pozinkovaného d 125 mm</t>
  </si>
  <si>
    <t>2,6+1</t>
  </si>
  <si>
    <t>0,1*3,6</t>
  </si>
  <si>
    <t>728112112RV3</t>
  </si>
  <si>
    <t>Montáž potrubí plechového kruhového do d 200 mm, vč. dodávky potrubí pozinkovaného d 150 mm</t>
  </si>
  <si>
    <t>3,8</t>
  </si>
  <si>
    <t>0,1*3,8</t>
  </si>
  <si>
    <t>728115411RT3</t>
  </si>
  <si>
    <t>Montáž potrubí ohebného izolovaného z AL do d 100 mm, vč. dodávky potrubí hliníkové s izolací, tl. 25 mm, d 102</t>
  </si>
  <si>
    <t>0,8+1,4+0,8</t>
  </si>
  <si>
    <t>0,1*3</t>
  </si>
  <si>
    <t>728115412RT2</t>
  </si>
  <si>
    <t>Montáž potrubí ohebného izolovaného z AL do d 200 mm, vč. dodávky potrubí hliníkové s izolací, tl. 25 mm, d 127</t>
  </si>
  <si>
    <t>0,8</t>
  </si>
  <si>
    <t>0,1*0,8</t>
  </si>
  <si>
    <t>429822002R</t>
  </si>
  <si>
    <t>Oblouk segmentový 90°, d 100 mm Pz plech</t>
  </si>
  <si>
    <t>429823004R</t>
  </si>
  <si>
    <t>Rozbočka T 90 ° d = 125 mm, d1 =100 mm, Pz plech</t>
  </si>
  <si>
    <t>429823012R</t>
  </si>
  <si>
    <t>Rozbočka T 90 ° d = 150 mm, d1 = 125 mm, Pz plech</t>
  </si>
  <si>
    <t>429823008R</t>
  </si>
  <si>
    <t>Rozbočka T 90 ° d = 150 mm, d1 =150 mm, Pz plech</t>
  </si>
  <si>
    <t>Redukce osová d = 100 mm, d1 = 150 mm, Pz plech</t>
  </si>
  <si>
    <t>Nění obsaženo v databází RTS, cenová soustava vlastní</t>
  </si>
  <si>
    <t>Záslepka s odv. kondenzátu d = 125 mm,  Pz plech</t>
  </si>
  <si>
    <t>Záslepka s odv. kondenzátu d = 150 mm,  Pz plech</t>
  </si>
  <si>
    <t>Ventilační hlavice d = 125 mm,  Pz plech</t>
  </si>
  <si>
    <t>Ventilační hlavice d = 150 mm,  Pz plech</t>
  </si>
  <si>
    <t>Izolační návlek z min. vata tl.25mm pro DN100</t>
  </si>
  <si>
    <t>Izolační návlek z min. vata tl.25mm pro DN125</t>
  </si>
  <si>
    <t>8</t>
  </si>
  <si>
    <t>Izolační návlek z min. vata tl.25mm pro DN150</t>
  </si>
  <si>
    <t>Montážní práce na VZT, montáž izolace, drobný instal. materiál</t>
  </si>
  <si>
    <t>10</t>
  </si>
  <si>
    <t>Malý axiální ventilátor, připojení d = 100mm, dodávka + montáž, (viz. dokumentace ozn. 301)</t>
  </si>
  <si>
    <t>11</t>
  </si>
  <si>
    <t>Malý axiální ventilátor, připojení d = 1250mm, dodávka + montáž, (viz. dokumentace ozn. 302)</t>
  </si>
  <si>
    <t>12</t>
  </si>
  <si>
    <t>Decentrální lokální rekuperátor d = 160 mm, dodávka + montáž, (viz. ozn. 303 a spec. D1)</t>
  </si>
  <si>
    <t>13</t>
  </si>
  <si>
    <t>Přesun hmot pro vzduchotechniku</t>
  </si>
  <si>
    <t>0,0225*2*2*1,3</t>
  </si>
  <si>
    <t>974032133R00</t>
  </si>
  <si>
    <t>Vysekání rýh zeď z dutých cihel 5 x 10 cm</t>
  </si>
  <si>
    <t>2*0,5</t>
  </si>
  <si>
    <t>970051060R00</t>
  </si>
  <si>
    <t>Vrtání jádrové do ŽB do D 60 mm</t>
  </si>
  <si>
    <t>970051130R00</t>
  </si>
  <si>
    <t>Vrtání jádrové do ŽB do D 130 mm</t>
  </si>
  <si>
    <t>10*0,06</t>
  </si>
  <si>
    <t>30*0,06</t>
  </si>
  <si>
    <t>722181225RT7</t>
  </si>
  <si>
    <t>Izolace návleková s reflex. povrchem tl. stěny 25, mm vnitřní průměr 22 mm</t>
  </si>
  <si>
    <t>722181225RT9</t>
  </si>
  <si>
    <t>Izolace návleková s reflex. povrchem tl. stěny 25, mm vnitřní průměr 28 mm</t>
  </si>
  <si>
    <t>Příplatek za montáž izolačních tvarovek DN 40</t>
  </si>
  <si>
    <t>Plynový kondenz. kotel (vytápění + tepla voda) PK, (viz. specifikace C1)</t>
  </si>
  <si>
    <t>kpl</t>
  </si>
  <si>
    <t>484819201R</t>
  </si>
  <si>
    <t>Příslušenství kotle - příruba průměr 60/100</t>
  </si>
  <si>
    <t>484819203R</t>
  </si>
  <si>
    <t>Příslušenství kotle - koleno souosé průměr 60/100, 45°</t>
  </si>
  <si>
    <t>484819204R</t>
  </si>
  <si>
    <t>Příslušenství kotle - koleno souosé průměr 60/100, 90°</t>
  </si>
  <si>
    <t>484819205R</t>
  </si>
  <si>
    <t>Příslušenství kotle - trubka souosá průměr 60/100, délka 1 m</t>
  </si>
  <si>
    <t>484819206R</t>
  </si>
  <si>
    <t>Příslušenství kotle - trubka souosá průměr 60/100, délka 0,5m</t>
  </si>
  <si>
    <t>484819208R</t>
  </si>
  <si>
    <t>Příslušenství kotle - komínek vertikální průměr, 60/100</t>
  </si>
  <si>
    <t>484819209R</t>
  </si>
  <si>
    <t>Příslušenství kotle - vsuvka s kontrolním otvorem, průměr 60/100</t>
  </si>
  <si>
    <t>48481396.AR</t>
  </si>
  <si>
    <t>Příslušenství kotle, střešní průchodka šikmá</t>
  </si>
  <si>
    <t>Montážní práce zdroji tepla, drobný instalační materiál</t>
  </si>
  <si>
    <t>Přesunutí solárních kolektorů, drobný instalační materiál</t>
  </si>
  <si>
    <t>733163104R00</t>
  </si>
  <si>
    <t>Potrubí z měděných trubek vytápění D 22 x 1,0 mm</t>
  </si>
  <si>
    <t>2*(1,5+2,5)+1,5</t>
  </si>
  <si>
    <t>0,2*9,5</t>
  </si>
  <si>
    <t>733163105R00</t>
  </si>
  <si>
    <t>Potrubí z měděných trubek vytápění D 28 x 1,5 mm</t>
  </si>
  <si>
    <t>2*(1,5+1,2)</t>
  </si>
  <si>
    <t>0,2*5,4</t>
  </si>
  <si>
    <t>733178112RT1</t>
  </si>
  <si>
    <t>Potrubí vícevrstvé předizolované, D 16 x 2 mm, lisovaný spoj, mosazné press fitinky</t>
  </si>
  <si>
    <t>2*(3,5+1+2,6+9,5+1+1+6,5+3+3,5+1+1,3+2+2,5+3+5,8+5+1,2+5,2+1)</t>
  </si>
  <si>
    <t>733178114RT1</t>
  </si>
  <si>
    <t>Potrubí vícevrstvé předizolované, D 20 x 2 mm, lisovaný spoj, mosazné press fitinky</t>
  </si>
  <si>
    <t>2*(5,5+3,6)</t>
  </si>
  <si>
    <t>733178115RT1</t>
  </si>
  <si>
    <t>Potrubí vícevrstvé předizolované, D 26 x 3 mm, lisovaný spoj, mosazné press fitinky</t>
  </si>
  <si>
    <t>2*1,2</t>
  </si>
  <si>
    <t>48471655R</t>
  </si>
  <si>
    <t>Potrubí předizolované nerezové dvojité, průměr 2 x 16 mm, s vodičem</t>
  </si>
  <si>
    <t>733154102R00</t>
  </si>
  <si>
    <t>Montáž potrubí pro vytápění a chlazení, ocelového, spojovaného lisováním, DN 15, bez tvarovek</t>
  </si>
  <si>
    <t>998733103R00</t>
  </si>
  <si>
    <t>Přesun hmot pro rozvody potrubí, výšky do 24 m</t>
  </si>
  <si>
    <t>734233113R00</t>
  </si>
  <si>
    <t>Kohout kulový, vnitř.-vnitř.z. DN 25</t>
  </si>
  <si>
    <t>734293223R00</t>
  </si>
  <si>
    <t>Filtr, vnitřní-vnitřní z. DN 25</t>
  </si>
  <si>
    <t>734266426R00</t>
  </si>
  <si>
    <t>Šroubení uz.dvoutr.s vyp.rohové DN15</t>
  </si>
  <si>
    <t>734266215R00</t>
  </si>
  <si>
    <t>Šroubení reg.rohové,vnějš.z. DN 15</t>
  </si>
  <si>
    <t>734226222R00</t>
  </si>
  <si>
    <t>Ventil term.rohový,vnitř.z. DN 15</t>
  </si>
  <si>
    <t>734263712R00</t>
  </si>
  <si>
    <t>Šroubení svěrné na PEx/AL/PEX potrubí 16x2 mm - EK</t>
  </si>
  <si>
    <t>998734103R00</t>
  </si>
  <si>
    <t>Přesun hmot pro armatury, výšky do 24 m</t>
  </si>
  <si>
    <t>735157264R00</t>
  </si>
  <si>
    <t>Otopné těleso panelové (VK) 11, v. 600 mm, dl. 800 mm</t>
  </si>
  <si>
    <t>735157265R00</t>
  </si>
  <si>
    <t>Otopné těleso panelové (VK) 11, v. 600 mm, dl. 900 mm</t>
  </si>
  <si>
    <t>735157544R00</t>
  </si>
  <si>
    <t>Otopné těleso panelové (VK) 21, v. 500 mm, dl. 800 mm</t>
  </si>
  <si>
    <t>735157566R00</t>
  </si>
  <si>
    <t>Otopné těleso panelové (VK) 21, v. 600 mm, dl. 1000 mm</t>
  </si>
  <si>
    <t>735157661R00</t>
  </si>
  <si>
    <t>Otopné těleso panelové (VK) 22, v. 600 mm, dl. 500 mm</t>
  </si>
  <si>
    <t>735157664R00</t>
  </si>
  <si>
    <t>Otopné těleso panelové (VK) 22, v. 600 mm, dl. 800 mm</t>
  </si>
  <si>
    <t>735159111R00</t>
  </si>
  <si>
    <t>Montáž panelových těles do délky 1600 mm</t>
  </si>
  <si>
    <t>735171148R00</t>
  </si>
  <si>
    <t>Těleso trubkové koup., v. 1220 mm, dl. 600 mm</t>
  </si>
  <si>
    <t>735179110R00</t>
  </si>
  <si>
    <t>Montáž otopných těles koupelnových (žebříků)</t>
  </si>
  <si>
    <t>5513730620R</t>
  </si>
  <si>
    <t>Hlavice termostatická pro veřejní prostory</t>
  </si>
  <si>
    <t>998735103R00</t>
  </si>
  <si>
    <t>Přesun hmot pro otopná tělesa, výšky do 24 m</t>
  </si>
  <si>
    <t>Tlaková a topná zkouška</t>
  </si>
  <si>
    <t>Zprovoznění systému a zapojení regulace</t>
  </si>
  <si>
    <t>Zaškolení obsluhy vč. návodu k obsluze PK</t>
  </si>
  <si>
    <t>Revize od nainstalovaných zařízení</t>
  </si>
  <si>
    <t>971033351R00</t>
  </si>
  <si>
    <t>Vybourání otv. zeď cihel. pl.0,09 m2, tl.45cm, MVC</t>
  </si>
  <si>
    <t>0,1*10</t>
  </si>
  <si>
    <t>0,1*30</t>
  </si>
  <si>
    <t>Venkovní jednotka klimatizace vč. regulace, chl. výkon 10,0 kW, spec. viz. dokumentace</t>
  </si>
  <si>
    <t>Vnitřní nástěnná jednotka klimatizace vč. ovladače, výkon 2,0 kW, spec. viz. dokumentace</t>
  </si>
  <si>
    <t>Kabeláž a drobný instalační materiál</t>
  </si>
  <si>
    <t>Montážní práce na zařízení pro chlazení</t>
  </si>
  <si>
    <t>998795101R00</t>
  </si>
  <si>
    <t>Přesun hmot pro lokální chlazení, výšky do 6 m</t>
  </si>
  <si>
    <t>Potrubí měděné předizol. 6,35x1,0 - 9,50x1,0mm, dvojité</t>
  </si>
  <si>
    <t>1,8+15+2+2,2</t>
  </si>
  <si>
    <t>2,8+13+2+2,2</t>
  </si>
  <si>
    <t>1,8+12+2+2,2</t>
  </si>
  <si>
    <t>2,3+5+2+2,2</t>
  </si>
  <si>
    <t>1,6+2,6+2+2,2</t>
  </si>
  <si>
    <t>Tlaková zkouška</t>
  </si>
  <si>
    <t>Zprovoznění systému</t>
  </si>
  <si>
    <t>Zaškolení obsluhy vč. návodu k obsluze</t>
  </si>
  <si>
    <t>7411.R01</t>
  </si>
  <si>
    <t>Detailní vyhledání a zmapování stávajících rozvodů a vyhledání napojovacích míst (rozsah dle PD)</t>
  </si>
  <si>
    <t>POL1_7</t>
  </si>
  <si>
    <t>741213811</t>
  </si>
  <si>
    <t>Demontáž kabelu z rozvodnice bez zachování funkčnosti (do suti) silových, průřezu do 4 mm2</t>
  </si>
  <si>
    <t>URS</t>
  </si>
  <si>
    <t>ÚRS 25 02</t>
  </si>
  <si>
    <t>https://podminky.urs.cz/item/CS_URS_2025_02/741213811</t>
  </si>
  <si>
    <t>741213813</t>
  </si>
  <si>
    <t>Demontáž kabelu z rozvodnice bez zachování funkčnosti (do suti) silových, průřezu přes 4 do 10 mm2</t>
  </si>
  <si>
    <t>https://podminky.urs.cz/item/CS_URS_2025_02/741213813</t>
  </si>
  <si>
    <t>741371843</t>
  </si>
  <si>
    <t>Demontáž svítidel bez zachování funkčnosti (do suti) interiérových se standardní paticí, (E27, T5, GU10) nebo integrovaným zdrojem LED přisazených, ploše stropních přes 0,09 do 0,36 m2</t>
  </si>
  <si>
    <t>https://podminky.urs.cz/item/CS_URS_2025_02/741371843</t>
  </si>
  <si>
    <t>741854913</t>
  </si>
  <si>
    <t>Kontrola a zjištění stavu vedení zjištění izolačního stavu měřícím přístrojem v bytových, a občanských (KSO 801 a 803) nebo pro výrobu a služby (KSO 812) za každý vývod elektrického okruhu</t>
  </si>
  <si>
    <t>https://podminky.urs.cz/item/CS_URS_2025_02/741854913</t>
  </si>
  <si>
    <t>Poznámka k položce:</t>
  </si>
  <si>
    <t>Proměření stávajících okruhů</t>
  </si>
  <si>
    <t>741810003</t>
  </si>
  <si>
    <t>Zkoušky a prohlídky elektrických rozvodů a zařízení celková prohlídka a vyhotovení revizní zprávy, pro objem montážních prací přes 500 do 1000 tis. Kč</t>
  </si>
  <si>
    <t>https://podminky.urs.cz/item/CS_URS_2025_02/741810003</t>
  </si>
  <si>
    <t>998741104</t>
  </si>
  <si>
    <t>Přesun hmot pro silnoproud stanovený z hmotnosti přesunovaného materiálu, vodorovná dopravní vzdálenost do 50 m základní v objektech výšky přes 24 do 36 m</t>
  </si>
  <si>
    <t>https://podminky.urs.cz/item/CS_URS_2025_02/998741104</t>
  </si>
  <si>
    <t>Přesuny při montážích</t>
  </si>
  <si>
    <t>7412.R001.1</t>
  </si>
  <si>
    <t>Drobný elektroinstalační materiál</t>
  </si>
  <si>
    <t>- vývodky, spojky vodičové průřezu do 16 mm2, spojníky</t>
  </si>
  <si>
    <t>- sponky, příchytky, hmoždinky PVC</t>
  </si>
  <si>
    <t>- drobné výrobky z plastů a pryže</t>
  </si>
  <si>
    <t>- drát vázací a svařovací</t>
  </si>
  <si>
    <t>- elektrody</t>
  </si>
  <si>
    <t>- cín</t>
  </si>
  <si>
    <t>- výrobky pro svařování a pájení</t>
  </si>
  <si>
    <t>- plyny na svařování a pájení</t>
  </si>
  <si>
    <t>- odmašťovače</t>
  </si>
  <si>
    <t>- izolační hmoty</t>
  </si>
  <si>
    <t>- lepidla a tmely</t>
  </si>
  <si>
    <t>- kyseliny a odrezovače</t>
  </si>
  <si>
    <t>- kabelová oka a spojky průřezu do 16 mm2</t>
  </si>
  <si>
    <t>- materiál označovací, např. štítky, vyjma předepsaných projektem</t>
  </si>
  <si>
    <t>- spojovací materiál, např. nýty, vruty, - hřebíky, šrouby a matice</t>
  </si>
  <si>
    <t>- sádra</t>
  </si>
  <si>
    <t>a ostatní...</t>
  </si>
  <si>
    <t xml:space="preserve">0,333333333333333*3 'Přepočtené koeficientem množství : </t>
  </si>
  <si>
    <t>741450001</t>
  </si>
  <si>
    <t>Montáž prvků pro vyrovnání potenciálu svorkovnice hlavního pospojení</t>
  </si>
  <si>
    <t>https://podminky.urs.cz/item/CS_URS_2025_02/741450001</t>
  </si>
  <si>
    <t>35713102.C11</t>
  </si>
  <si>
    <t>Hlavní ochraná přípojnice pod omítku</t>
  </si>
  <si>
    <t>komplet vč.krabice, víka, svorkovnice, připojení k uzemnění</t>
  </si>
  <si>
    <t>741210002</t>
  </si>
  <si>
    <t>Montáž rozvodnic oceloplechových nebo plastových bez zapojení vodičů běžných, hmotnosti do 50 kg</t>
  </si>
  <si>
    <t>https://podminky.urs.cz/item/CS_URS_2025_02/741210002</t>
  </si>
  <si>
    <t>M04</t>
  </si>
  <si>
    <t>Rozvaděč RP2 viz schéma rozvaděče, kompletní vč.výrobní dokumentace a zapojení</t>
  </si>
  <si>
    <t>M003</t>
  </si>
  <si>
    <t>Úprava a doplnění stávajícího rozvaděče RELM vč.koordinace s distributorem NN a provozovatelem</t>
  </si>
  <si>
    <t>- demontáž a zpětná montáž měřeného kabelu CYKY-J 4x10, vedoucí do RH</t>
  </si>
  <si>
    <t>- demontáž a zpětná montáž ovládacího kabelu CYKY-O 5x1,5, vedoucí do RH</t>
  </si>
  <si>
    <t>- provést navýšení hlavního jištění objektu z 3x25A na 3x40A - komplet vč.koordinace s provozovatelem</t>
  </si>
  <si>
    <t>M0032</t>
  </si>
  <si>
    <t>Úprava a doplnění stávajícího rozvaděče RH</t>
  </si>
  <si>
    <t>- Doplnit jistič B32/3 pro nový rozvaděč RP2 ve 2.NP</t>
  </si>
  <si>
    <t>- Následná výměna hlavního vypínače rozvaděče na 3x40A</t>
  </si>
  <si>
    <t>M52</t>
  </si>
  <si>
    <t>Kompletní ukončení kabelů a jejich zapojení v rozvaděčích – viz schémata rozvaděčů</t>
  </si>
  <si>
    <t>741310025</t>
  </si>
  <si>
    <t>Montáž spínačů jedno nebo dvoupólových nástěnných se zapojením vodičů, pro prostředí normální, přepínačů, řazení 7-křížových</t>
  </si>
  <si>
    <t>https://podminky.urs.cz/item/CS_URS_2025_02/741310025</t>
  </si>
  <si>
    <t>34539004</t>
  </si>
  <si>
    <t>přístroj přepínače křížového, řazení 7, 7So šroubové svorky</t>
  </si>
  <si>
    <t>kompletní vč nosného a krycího krytu a rámečku</t>
  </si>
  <si>
    <t>741310101</t>
  </si>
  <si>
    <t>Montáž spínačů jedno nebo dvoupólových polozapuštěných nebo zapuštěných se zapojením vodičů, bezšroubové připojení spínačů, řazení 1-jednopólových</t>
  </si>
  <si>
    <t>https://podminky.urs.cz/item/CS_URS_2025_02/741310101</t>
  </si>
  <si>
    <t>10.073.273</t>
  </si>
  <si>
    <t>Spínač č.1 2mod, bílý</t>
  </si>
  <si>
    <t>741310104</t>
  </si>
  <si>
    <t>Montáž spínačů jedno nebo dvoupólových polozapuštěných nebo zapuštěných se zapojením vodičů, bezšroubové připojení spínačů, řazení 2-dvoupólových</t>
  </si>
  <si>
    <t>https://podminky.urs.cz/item/CS_URS_2025_02/741310104</t>
  </si>
  <si>
    <t>34539011</t>
  </si>
  <si>
    <t>přístroj spínače dvojpólového, řazení 2, 2S bezšroubové svorky</t>
  </si>
  <si>
    <t>741310121</t>
  </si>
  <si>
    <t>Montáž spínačů jedno nebo dvoupólových polozapuštěných nebo zapuštěných se zapojením vodičů, bezšroubové připojení přepínačů, řazení 5-sériových</t>
  </si>
  <si>
    <t>https://podminky.urs.cz/item/CS_URS_2025_02/741310121</t>
  </si>
  <si>
    <t>10.034.642</t>
  </si>
  <si>
    <t>Spínač č.5 2mod, bílý</t>
  </si>
  <si>
    <t>741310233</t>
  </si>
  <si>
    <t>Montáž spínačů jedno nebo dvoupólových polozapuštěných nebo zapuštěných se zapojením vodičů, šroubové připojení, pro prostředí normální přepínačů, řazení 6-střídavých</t>
  </si>
  <si>
    <t>https://podminky.urs.cz/item/CS_URS_2025_02/741310233</t>
  </si>
  <si>
    <t>10.034.446</t>
  </si>
  <si>
    <t>Spínač č.6 2mod, bílý</t>
  </si>
  <si>
    <t>741311004</t>
  </si>
  <si>
    <t>Montáž spínačů speciálních se zapojením vodičů čidla pohybu nástěnného</t>
  </si>
  <si>
    <t>https://podminky.urs.cz/item/CS_URS_2025_02/741311004</t>
  </si>
  <si>
    <t>7414.R.PIR00</t>
  </si>
  <si>
    <t>Pohybový detektor pro spínání osvětlení - stropní</t>
  </si>
  <si>
    <t>Stropní pohybový detektor pro vnitřní použití s detekční oblastí 360° pro montáž v zavěšených stropech nebo na povrch. Jeden spínací kanál pro spínání osvětlení. Napětí: 110–240 V. Rozměry: O 80 × 61 mm. Spotřeba elektrické energie: 0,3 W. Detekční rozsah: vodorovný 360° (stropní montáž). Dosah: max. O 8 m křížem, max. O 4,8 m přímo, max. O 3,2 m sedící. Sledovaná oblast (pohyb křížem): 50 m2 při montážní výšce 2,5 m. Montážní výška: min. 2 m, max. 5 m, doporučená 2,5 m. Stupeň krytí: IP23, třída II. Odolnost vůči rázu: IK05. Okolní teplota: –25 °C až +50 °C. Bydlení: obal z UV a nárazuvzdorného polykarbonátu. Barva materiálu: bílá. Spoje a dráty: 0,5–1,5 mm2 pro pevné vodiče. Spínací kapacita: 1000 W (cos ? = 1), 500 VA (cos ? = 0,5). Typ kontaktu: 1× µ kontakt, bez kontaktu. Čas doběhu: 15 s – 60 min. Prahová hodnota sepnutí: 10–2000 lux.</t>
  </si>
  <si>
    <t>7414.R.PIR02</t>
  </si>
  <si>
    <t>Pohybový detektor označení 180-R</t>
  </si>
  <si>
    <t>Nástěnný pohybový detektor s akustickým senzorem</t>
  </si>
  <si>
    <t>Reléové provedení v třívodičové technice</t>
  </si>
  <si>
    <t>Automatické prodloužení doby doběhu prostřednictvím zvuků</t>
  </si>
  <si>
    <t>Možné manuální zapínání tlačítky</t>
  </si>
  <si>
    <t>K dostání s rámečkem (rozměr vnitřního krytu 60 x 60 mm) nebo bez rámečku ke kombinaci s krycím rámečkem (rozměr vnitřního krytu 50 x 50 mm) v 5 různých barvách</t>
  </si>
  <si>
    <t>Napětí : 110 - 240 V AC 50 / 60 Hz</t>
  </si>
  <si>
    <t>Rozměry : 92623= s krytkou 87 x 87 x 61 mm</t>
  </si>
  <si>
    <t>Spotřeba elektrické energie : ca. 0.5 W</t>
  </si>
  <si>
    <t>Detekční rozsah: vodorovný 180°  (montáž na stěnu)</t>
  </si>
  <si>
    <t>Dosah : max. 10 m křížem, max. 3 m přímo</t>
  </si>
  <si>
    <t>Sledovaná oblast (pohyb křížem):  150 m2 / 1.1 m montážní výška</t>
  </si>
  <si>
    <t>Montážní výška min./max./doporučená 1 m / 2.2 m / 1.1 m</t>
  </si>
  <si>
    <t>Stupeň krytí : 92623= IP20  / třída II</t>
  </si>
  <si>
    <t>Odolnost vůči rázu : IK05</t>
  </si>
  <si>
    <t>Okolní teplota : -25 °C až +50 °C</t>
  </si>
  <si>
    <t>Bydlení : obal UV a nárazuvzdorný polykarbonát</t>
  </si>
  <si>
    <t>Barva materiál : čistě bílá mat, podobný RAL9010</t>
  </si>
  <si>
    <t xml:space="preserve"> kanál 1 (ovládání osvětlení)</t>
  </si>
  <si>
    <t>Spínací kapacita : 2300 W, cos ? = 1, 1150 VA, cos ? = 0.5 , 300 W LED, max. náběhový proud Ip (20 ms) = 165 A, max. náběhový proud Ip (200 µs) = 800 A</t>
  </si>
  <si>
    <t>Typ kontaktu : 1x µ kontakt, bez kontaktu s náběhovým wolframovým kontaktem</t>
  </si>
  <si>
    <t>Čas doběhu : 15 s - 16 min, impuls</t>
  </si>
  <si>
    <t>Prahová hodnota sepnutí : 10 - 2000 lux</t>
  </si>
  <si>
    <t>741313002</t>
  </si>
  <si>
    <t>Montáž zásuvek domovních se zapojením vodičů bezšroubové připojení polozapuštěných nebo zapuštěných, 10/16 A, provedení 2P + PE dvojí zapojení pro průběžnou montáž</t>
  </si>
  <si>
    <t>https://podminky.urs.cz/item/CS_URS_2025_02/741313002</t>
  </si>
  <si>
    <t>34555202</t>
  </si>
  <si>
    <t>zásuvka zapuštěná jednonásobná chráněná, šroubové svorky</t>
  </si>
  <si>
    <t>34555202.R1</t>
  </si>
  <si>
    <t>zásuvka  jednonásobná chráněná, šroubové svorky, do podlahové krabice</t>
  </si>
  <si>
    <t>kompletní</t>
  </si>
  <si>
    <t>34555204</t>
  </si>
  <si>
    <t>zásuvka zapuštěná jednonásobná, s optickou přepěťovou ochranou, šroubové svorky</t>
  </si>
  <si>
    <t>34555204.R1</t>
  </si>
  <si>
    <t>zásuvka jednonásobná, s optickou přepěťovou ochranou, šroubové svorky, do podlahové krabice</t>
  </si>
  <si>
    <t>34539063.R90</t>
  </si>
  <si>
    <t>ostatní příslušenství zásuvkových hnízd zde neuvedené, potřebné ke kompletaci zásuvkového hnízda, dle výkresové dokumentace</t>
  </si>
  <si>
    <t>kompletní vč.krabice</t>
  </si>
  <si>
    <t>741313003</t>
  </si>
  <si>
    <t>Montáž zásuvek domovních se zapojením vodičů bezšroubové připojení polozapuštěných nebo zapuštěných, 10/16 A, provedení 2x (2P + PE) dvojnásobná</t>
  </si>
  <si>
    <t>https://podminky.urs.cz/item/CS_URS_2025_02/741313003</t>
  </si>
  <si>
    <t>34555201</t>
  </si>
  <si>
    <t>zásuvka zapuštěná dvojnásobná chráněná, šroubové svorky</t>
  </si>
  <si>
    <t>M0691</t>
  </si>
  <si>
    <t>Infračervený adaptér Bluetooth pro chytré telefony k naprogramování pohybových detektorů osvětlení</t>
  </si>
  <si>
    <t>Spojuje chytrý telefon se všemi produkty, které se dají dálkově ovládat infračerveným zářením: Infračervený adaptér Bluetooth pro programování a kalibraci</t>
  </si>
  <si>
    <t>Komunikuje s chytrým telefonem přes Bluetooth Low Energy a s produktem pomocí infračerveného záření</t>
  </si>
  <si>
    <t>Obousměrná metoda komunikace</t>
  </si>
  <si>
    <t>Snadné programování produktů prostřednictvím bezplatné aplikace s uživatelsky přívětivou navigací</t>
  </si>
  <si>
    <t>Integrovaný luxmetr k měření jasu a světla, je možný cyklický přenos na kompatibilní přístroje pro přesnou regulaci osvětlení</t>
  </si>
  <si>
    <t>Dobíjení adaptéru pomocí kabelu Micro USB</t>
  </si>
  <si>
    <t>741110511</t>
  </si>
  <si>
    <t>Montáž lišt a kanálků elektroinstalačních se spojkami, ohyby a rohy a s nasunutím do krabic, vkládacích s víčkem, šířky do 60 mm</t>
  </si>
  <si>
    <t>https://podminky.urs.cz/item/CS_URS_2025_02/741110511</t>
  </si>
  <si>
    <t>34571016</t>
  </si>
  <si>
    <t>lišta elektroinstalační vkládací hranatá bezhalogenová 40x40mm</t>
  </si>
  <si>
    <t xml:space="preserve">15,2380952380952*1,05 'Přepočtené koeficientem množství : </t>
  </si>
  <si>
    <t>16</t>
  </si>
  <si>
    <t>741110002</t>
  </si>
  <si>
    <t>Montáž trubek elektroinstalačních s nasunutím nebo našroubováním do krabic plastových tuhých, uložených pevně, vnější O přes 23 do 35 mm</t>
  </si>
  <si>
    <t>https://podminky.urs.cz/item/CS_URS_2025_02/741110002</t>
  </si>
  <si>
    <t>34571094</t>
  </si>
  <si>
    <t>trubka elektroinstalační tuhá z PVC D 28,6/32 mm, délka 3m</t>
  </si>
  <si>
    <t>bezhalogenová</t>
  </si>
  <si>
    <t>74212.R03</t>
  </si>
  <si>
    <t>Příchytka tuhé trubky 32 šedá</t>
  </si>
  <si>
    <t xml:space="preserve">3* 10 : </t>
  </si>
  <si>
    <t>30</t>
  </si>
  <si>
    <t>741110053</t>
  </si>
  <si>
    <t>Montáž trubek elektroinstalačních s nasunutím nebo našroubováním do krabic plastových ohebných, uložených volně, vnější O přes 35 mm</t>
  </si>
  <si>
    <t>https://podminky.urs.cz/item/CS_URS_2025_02/741110053</t>
  </si>
  <si>
    <t>34571352</t>
  </si>
  <si>
    <t>trubka elektroinstalační ohebná dvouplášťová korugovaná HDPE (chránička) D 52/63mm</t>
  </si>
  <si>
    <t>741112001</t>
  </si>
  <si>
    <t>Montáž krabic elektroinstalačních bez napojení na trubky a lišty, demontáže a montáže víčka, a přístroje protahovacích nebo odbočných zapuštěných plastových kruhových do zdiva</t>
  </si>
  <si>
    <t>https://podminky.urs.cz/item/CS_URS_2025_02/741112001</t>
  </si>
  <si>
    <t>34571451</t>
  </si>
  <si>
    <t>krabice pod omítku PVC přístrojová kruhová D 70mm hluboká</t>
  </si>
  <si>
    <t>34571563</t>
  </si>
  <si>
    <t>krabice pod omítku PVC odbočná kruhová D 100mm s víčkem a svorkovnicí</t>
  </si>
  <si>
    <t>210021071</t>
  </si>
  <si>
    <t>Montáž příchytek pro kabely plastových jednoduchých, průměru 16 až 25 mm</t>
  </si>
  <si>
    <t>https://podminky.urs.cz/item/CS_URS_2025_02/210021071</t>
  </si>
  <si>
    <t>1218249</t>
  </si>
  <si>
    <t>Příchytka pro stahovací pásek 42mm</t>
  </si>
  <si>
    <t>Příchytka s hmoždinkou pro uchycení kabelů pomocí stahovacího pásku</t>
  </si>
  <si>
    <t xml:space="preserve">80*4 : </t>
  </si>
  <si>
    <t>320</t>
  </si>
  <si>
    <t>34572308</t>
  </si>
  <si>
    <t>páska stahovací kabelová 3,6x200mm</t>
  </si>
  <si>
    <t>100 kus</t>
  </si>
  <si>
    <t>210021059</t>
  </si>
  <si>
    <t>Montáž příchytek pro kabely dřevěných nebo plastových kovových, průměru přes 90 do 120 mm</t>
  </si>
  <si>
    <t>https://podminky.urs.cz/item/CS_URS_2025_02/210021059</t>
  </si>
  <si>
    <t>10.076.283</t>
  </si>
  <si>
    <t>Svazkový kabelový držák 35x60mm pro vysokou mechanickou odolnost, i v případě požáru, pro pož.zatížení 60/90min. Komplet vč.kotvení</t>
  </si>
  <si>
    <t xml:space="preserve">30*3 : </t>
  </si>
  <si>
    <t>90</t>
  </si>
  <si>
    <t>10.076.866</t>
  </si>
  <si>
    <t>Svazkový kabelový držák 50x85mm pro vysokou mechanickou odolnost, i v případě požáru, pro pož.zatížení 60/90min. Komplet vč.kotvení</t>
  </si>
  <si>
    <t>10.035.616</t>
  </si>
  <si>
    <t>Svazkový kabelový držák 112x90mm pro vysokou mechanickou odolnost, i v případě požáru, pro pož.zatížení 60/90min. Komplet vč.kotvení</t>
  </si>
  <si>
    <t xml:space="preserve">8*3 : </t>
  </si>
  <si>
    <t>24</t>
  </si>
  <si>
    <t>741111002</t>
  </si>
  <si>
    <t>Montáž systému podlahových kanálů se spojkami, ohyby a rohy a s nasunutím do krabic krabic s vývody</t>
  </si>
  <si>
    <t>https://podminky.urs.cz/item/CS_URS_2025_02/741111002</t>
  </si>
  <si>
    <t>34571504.R1</t>
  </si>
  <si>
    <t>krabice univerzální podlahová přístrojová pro 12 přístrojů, kompletní</t>
  </si>
  <si>
    <t>741120201</t>
  </si>
  <si>
    <t>Montáž vodičů izolovaných měděných bez ukončení uložených volně plných a laněných s PVC pláštěm, bezhalogenových, ohniodolných (např. CY, CHAH-V) průřezu žíly 1,5 až 16 mm2</t>
  </si>
  <si>
    <t>https://podminky.urs.cz/item/CS_URS_2025_02/741120201</t>
  </si>
  <si>
    <t>34141026</t>
  </si>
  <si>
    <t>vodič propojovací flexibilní jádro Cu lanované izolace PVC 450/750V (H07V-K) 1x4mm2</t>
  </si>
  <si>
    <t>34141027</t>
  </si>
  <si>
    <t>vodič propojovací flexibilní jádro Cu lanované izolace PVC 450/750V (H07V-K) 1x6mm2</t>
  </si>
  <si>
    <t>34141029</t>
  </si>
  <si>
    <t>vodič propojovací flexibilní jádro Cu lanované izolace PVC 450/750V (H07V-K) 1x16mm2</t>
  </si>
  <si>
    <t xml:space="preserve">16 : </t>
  </si>
  <si>
    <t xml:space="preserve">"ekvipotenc.pospojování střecha" 20 : </t>
  </si>
  <si>
    <t xml:space="preserve">Součet : </t>
  </si>
  <si>
    <t>36</t>
  </si>
  <si>
    <t>741122015</t>
  </si>
  <si>
    <t>Montáž kabelů měděných bez ukončení uložených pod omítku plných kulatých (např. CYKY, CYKFY), počtu a průřezu žil 3x1,5 mm2</t>
  </si>
  <si>
    <t>https://podminky.urs.cz/item/CS_URS_2025_02/741122015</t>
  </si>
  <si>
    <t>34111030</t>
  </si>
  <si>
    <t>kabel instalační jádro Cu plné izolace PVC plášť PVC 450/750V (CYKY) 3x1,5mm2</t>
  </si>
  <si>
    <t>741122016</t>
  </si>
  <si>
    <t>Montáž kabelů měděných bez ukončení uložených pod omítku plných kulatých (např. CYKY, CYKFY), počtu a průřezu žil 3x2,5 až 6 mm2</t>
  </si>
  <si>
    <t>https://podminky.urs.cz/item/CS_URS_2025_02/741122016</t>
  </si>
  <si>
    <t>34111036</t>
  </si>
  <si>
    <t>kabel instalační jádro Cu plné izolace PVC plášť PVC 450/750V (CYKY) 3x2,5mm2</t>
  </si>
  <si>
    <t>741122031</t>
  </si>
  <si>
    <t>Montáž kabelů měděných bez ukončení uložených pod omítku plných kulatých (např. CYKY, CYKFY), počtu a průřezu žil 5x1,5 až 2,5 mm2</t>
  </si>
  <si>
    <t>https://podminky.urs.cz/item/CS_URS_2025_02/741122031</t>
  </si>
  <si>
    <t>34111090</t>
  </si>
  <si>
    <t>kabel instalační jádro Cu plné izolace PVC plášť PVC 450/750V (CYKY) 5x1,5mm2</t>
  </si>
  <si>
    <t xml:space="preserve">110+20 : </t>
  </si>
  <si>
    <t>130</t>
  </si>
  <si>
    <t>741122641</t>
  </si>
  <si>
    <t>Montáž kabelů měděných bez ukončení uložených pevně plných kulatých nebo bezhalogenových, (např. CYKY, CYKFY) počtu a průřezu žil 5x1,5 až 2,5 mm2</t>
  </si>
  <si>
    <t>https://podminky.urs.cz/item/CS_URS_2025_02/741122641</t>
  </si>
  <si>
    <t>34111094</t>
  </si>
  <si>
    <t>kabel instalační jádro Cu plné izolace PVC plášť PVC 450/750V (CYKY) 5x2,5mm2</t>
  </si>
  <si>
    <t>741122233</t>
  </si>
  <si>
    <t>Montáž kabelů měděných bez ukončení uložených volně nebo v liště plných kulatých (např. CYKY, CYKFY), počtu a průřezu žil 5x10 mm2</t>
  </si>
  <si>
    <t>https://podminky.urs.cz/item/CS_URS_2025_02/741122233</t>
  </si>
  <si>
    <t>34111100.A1</t>
  </si>
  <si>
    <t>kabel silový s Cu jádrem 1 kV 5x10mm2</t>
  </si>
  <si>
    <t xml:space="preserve">20+20 : </t>
  </si>
  <si>
    <t>40</t>
  </si>
  <si>
    <t>741130115</t>
  </si>
  <si>
    <t>Ukončení šňůr se zapojením počtu a průřezu žil 3x0,35 až 4 mm2</t>
  </si>
  <si>
    <t>https://podminky.urs.cz/item/CS_URS_2025_02/741130115</t>
  </si>
  <si>
    <t>Ukončení kabelu na svorkovnici, případně přípojení stávajícího přístroje</t>
  </si>
  <si>
    <t>741130144</t>
  </si>
  <si>
    <t>Ukončení šňůr se zapojením počtu a průřezu žil 5x0,5 až 4 mm2</t>
  </si>
  <si>
    <t>https://podminky.urs.cz/item/CS_URS_2025_02/741130144</t>
  </si>
  <si>
    <t>7420.R1</t>
  </si>
  <si>
    <t>Svorky propojovací pro ukončení volných vývodů</t>
  </si>
  <si>
    <t>7420.R1001</t>
  </si>
  <si>
    <t>Provedení doplňujícího pospojování v místnosti komplet (D+M+PPV)</t>
  </si>
  <si>
    <t>včetně spoj.materiálu, vodičů a ochr.trubek</t>
  </si>
  <si>
    <t>M05049</t>
  </si>
  <si>
    <t>Svítidlo A1 viz kniha svítidel, kompletní</t>
  </si>
  <si>
    <t xml:space="preserve">46+1 : </t>
  </si>
  <si>
    <t>47</t>
  </si>
  <si>
    <t>M053</t>
  </si>
  <si>
    <t>Svítidlo B viz kniha svítidel, kompletní</t>
  </si>
  <si>
    <t>M054</t>
  </si>
  <si>
    <t>Svítidlo C viz kniha svítidel, kompletní</t>
  </si>
  <si>
    <t>M057</t>
  </si>
  <si>
    <t>Svítidlo D1 viz kniha svítidel, kompletní</t>
  </si>
  <si>
    <t>M058</t>
  </si>
  <si>
    <t>Svítidlo D2 viz kniha svítidel, kompletní</t>
  </si>
  <si>
    <t>M059</t>
  </si>
  <si>
    <t>Svítidlo F - viz kniha svítidel, kompletní</t>
  </si>
  <si>
    <t>M060</t>
  </si>
  <si>
    <t>Svítidlo E - viz kniha svítidel, kompletní</t>
  </si>
  <si>
    <t>M084</t>
  </si>
  <si>
    <t>Svítidlo L - kuchyňské linky 14W/m - viz kniha svítidel, kompletní</t>
  </si>
  <si>
    <t xml:space="preserve">4,5+1,7+2,2+2,8 : </t>
  </si>
  <si>
    <t>11,2</t>
  </si>
  <si>
    <t>M085</t>
  </si>
  <si>
    <t>Svítidlo L - schodiště 24W/m - viz kniha svítidel, kompletní</t>
  </si>
  <si>
    <t xml:space="preserve">9+10 : </t>
  </si>
  <si>
    <t>19</t>
  </si>
  <si>
    <t>M091</t>
  </si>
  <si>
    <t>Svítidlo N1 viz kniha svítidel, kompletní</t>
  </si>
  <si>
    <t>M092</t>
  </si>
  <si>
    <t>Svítidlo N2 viz kniha svítidel, kompletní</t>
  </si>
  <si>
    <t>M093</t>
  </si>
  <si>
    <t>Svítidlo N3 viz kniha svítidel, kompletní</t>
  </si>
  <si>
    <t>741372042</t>
  </si>
  <si>
    <t>Montáž svítidel s integrovaným zdrojem LED se zapojením vodičů interiérových přisazených stropních, páskových lištových</t>
  </si>
  <si>
    <t>https://podminky.urs.cz/item/CS_URS_2025_02/741372042</t>
  </si>
  <si>
    <t xml:space="preserve">11,2+19 : </t>
  </si>
  <si>
    <t>30,2</t>
  </si>
  <si>
    <t>741372022</t>
  </si>
  <si>
    <t>Montáž svítidel s integrovaným zdrojem LED se zapojením vodičů interiérových přisazených nástěnných, hranatých nebo kruhových, plochy přes 0,09 do 0,36 m2</t>
  </si>
  <si>
    <t>https://podminky.urs.cz/item/CS_URS_2025_02/741372022</t>
  </si>
  <si>
    <t xml:space="preserve">2+4+1 : </t>
  </si>
  <si>
    <t>741372062</t>
  </si>
  <si>
    <t>Montáž svítidel s integrovaným zdrojem LED se zapojením vodičů interiérových přisazených stropních, hranatých nebo kruhových plochy přes 0,09 do 0,36 m2</t>
  </si>
  <si>
    <t>https://podminky.urs.cz/item/CS_URS_2025_02/741372062</t>
  </si>
  <si>
    <t xml:space="preserve">46+2+6+6 : </t>
  </si>
  <si>
    <t>60</t>
  </si>
  <si>
    <t>741372073</t>
  </si>
  <si>
    <t>Montáž svítidel s integrovaným zdrojem LED se zapojením vodičů interiérových závěsných, hranatých nebo kruhových plochy přes 0,09 do 0,36 m2</t>
  </si>
  <si>
    <t>https://podminky.urs.cz/item/CS_URS_2025_02/741372073</t>
  </si>
  <si>
    <t>741372032</t>
  </si>
  <si>
    <t>Montáž svítidel s integrovaným zdrojem LED se zapojením vodičů interiérových přisazených nástěnných, nouzových s piktogramem</t>
  </si>
  <si>
    <t>https://podminky.urs.cz/item/CS_URS_2025_02/741372032</t>
  </si>
  <si>
    <t xml:space="preserve">6+1 : </t>
  </si>
  <si>
    <t>741372078</t>
  </si>
  <si>
    <t>Montáž svítidel s integrovaným zdrojem LED se zapojením vodičů interiérových přisazených stropních, nouzových bez piktogramu</t>
  </si>
  <si>
    <t>https://podminky.urs.cz/item/CS_URS_2025_02/741372078</t>
  </si>
  <si>
    <t>741311081.R1</t>
  </si>
  <si>
    <t>Montáž napájecího zdroje pro svítidla na omítku nebo pevný podklad</t>
  </si>
  <si>
    <t>M001</t>
  </si>
  <si>
    <t>Zdroj spínaný 60VA 24V DC IP67 - kuchyňské linky</t>
  </si>
  <si>
    <t>M004</t>
  </si>
  <si>
    <t>Zdroj spínaný 230/24V=, 320VA, IP67 s možností regulace LED</t>
  </si>
  <si>
    <t xml:space="preserve"> skleněné konstrukce, schodiště</t>
  </si>
  <si>
    <t>741410021</t>
  </si>
  <si>
    <t>Montáž uzemňovacího vedení s upevněním, propojením a připojením pomocí svorek v zemi, s izolací spojů pásku průřezu do 120 mm2 v městské zástavbě</t>
  </si>
  <si>
    <t>https://podminky.urs.cz/item/CS_URS_2025_02/741410021</t>
  </si>
  <si>
    <t>35442062</t>
  </si>
  <si>
    <t>pás zemnící 30x4mm FeZn</t>
  </si>
  <si>
    <t xml:space="preserve">8 : </t>
  </si>
  <si>
    <t xml:space="preserve">8*0,95 'Přepočtené koeficientem množství : </t>
  </si>
  <si>
    <t>7,6</t>
  </si>
  <si>
    <t>741410041</t>
  </si>
  <si>
    <t>Montáž uzemňovacího vedení s upevněním, propojením a připojením pomocí svorek v zemi, s izolací spojů drátu nebo lana O do 10 mm v městské zástavbě</t>
  </si>
  <si>
    <t>https://podminky.urs.cz/item/CS_URS_2025_02/741410041</t>
  </si>
  <si>
    <t>35442135</t>
  </si>
  <si>
    <t>drát D 10/13mm FeZn + PVC</t>
  </si>
  <si>
    <t xml:space="preserve">10 : </t>
  </si>
  <si>
    <t xml:space="preserve">10*0,621 'Přepočtené koeficientem množství : </t>
  </si>
  <si>
    <t>6,21</t>
  </si>
  <si>
    <t>741420001</t>
  </si>
  <si>
    <t>Montáž hromosvodného vedení svodových drátů nebo lan s podpěrami, O do 10 mm</t>
  </si>
  <si>
    <t>https://podminky.urs.cz/item/CS_URS_2025_02/741420001</t>
  </si>
  <si>
    <t>včetně nalepení podpěr vedení KF ke krytině</t>
  </si>
  <si>
    <t>35441077</t>
  </si>
  <si>
    <t>drát D 8mm AlMgSi</t>
  </si>
  <si>
    <t xml:space="preserve">20 : </t>
  </si>
  <si>
    <t xml:space="preserve">20*0,1351 'Přepočtené koeficientem množství : </t>
  </si>
  <si>
    <t>2,702</t>
  </si>
  <si>
    <t>1228125.R1</t>
  </si>
  <si>
    <t>Podpěra vedení AlMgSi pro zaháknutí na sedvičový panel - typ nutno uzpůsobit, dle typu střešní krytiny</t>
  </si>
  <si>
    <t>741420021</t>
  </si>
  <si>
    <t>Montáž hromosvodného vedení svorek se 2 šrouby</t>
  </si>
  <si>
    <t>https://podminky.urs.cz/item/CS_URS_2025_02/741420021</t>
  </si>
  <si>
    <t>12001.R390059</t>
  </si>
  <si>
    <t>Svorka MV, nerez, pro prům. 8-10mm</t>
  </si>
  <si>
    <t>741420022</t>
  </si>
  <si>
    <t>Montáž hromosvodného vedení svorek se 3 a více šrouby</t>
  </si>
  <si>
    <t>https://podminky.urs.cz/item/CS_URS_2025_02/741420022</t>
  </si>
  <si>
    <t>35442037</t>
  </si>
  <si>
    <t>svorka uzemnění nerez křížová</t>
  </si>
  <si>
    <t>35442040</t>
  </si>
  <si>
    <t>svorka uzemnění nerez pro zemnící pásku a drát</t>
  </si>
  <si>
    <t>99951114</t>
  </si>
  <si>
    <t>hmota zalévací</t>
  </si>
  <si>
    <t>35442042</t>
  </si>
  <si>
    <t>svorka uzemnění nerez na okapové žlaby</t>
  </si>
  <si>
    <t>35442043</t>
  </si>
  <si>
    <t>svorka uzemnění nerez na vodovodní potrubí a okapové roury</t>
  </si>
  <si>
    <t>35442036</t>
  </si>
  <si>
    <t>svorka uzemnění nerez připojovací</t>
  </si>
  <si>
    <t>35442034</t>
  </si>
  <si>
    <t>svorka uzemnění nerez zkušební, 81mm</t>
  </si>
  <si>
    <t>741420083</t>
  </si>
  <si>
    <t>Montáž hromosvodného vedení doplňků štítků k označení svodů</t>
  </si>
  <si>
    <t>https://podminky.urs.cz/item/CS_URS_2025_02/741420083</t>
  </si>
  <si>
    <t>12001.R490110</t>
  </si>
  <si>
    <t>Číselný štítek Al, příložka O 7-10/pásek 30 pro označení svodu nerez, komplet vč. příložky a šroubů</t>
  </si>
  <si>
    <t>741420103</t>
  </si>
  <si>
    <t>Montáž oddáleného vedení držáků na trubku</t>
  </si>
  <si>
    <t>https://podminky.urs.cz/item/CS_URS_2025_02/741420103</t>
  </si>
  <si>
    <t>819642</t>
  </si>
  <si>
    <t>Upevňovací sada HVI na podpůrnou trubku (čtyřnásobná připojovací destička s příslušenstvím), komplet</t>
  </si>
  <si>
    <t>741430011</t>
  </si>
  <si>
    <t>Montáž jímacích tyčí délky přes 3 m, na střešní hřeben</t>
  </si>
  <si>
    <t>https://podminky.urs.cz/item/CS_URS_2025_02/741430011</t>
  </si>
  <si>
    <t>105673.R1</t>
  </si>
  <si>
    <t>PODPŮRNÁ TRUBKA S VÝVODEM PRO HVI LIGHT PLUS 1600MM S JÍMAČEM 1000MM NEREZ</t>
  </si>
  <si>
    <t>kompletní set včetně úchytů, průchodky apod.</t>
  </si>
  <si>
    <t>741430012</t>
  </si>
  <si>
    <t>Montáž jímacích tyčí délky přes 3 m, na stojan</t>
  </si>
  <si>
    <t>https://podminky.urs.cz/item/CS_URS_2025_02/741430012</t>
  </si>
  <si>
    <t>741420002</t>
  </si>
  <si>
    <t>Montáž hromosvodného vedení svodových drátů nebo lan s podpěrami, O přes 10 mm</t>
  </si>
  <si>
    <t>https://podminky.urs.cz/item/CS_URS_2025_02/741420002</t>
  </si>
  <si>
    <t>1993219</t>
  </si>
  <si>
    <t>VODIC HVI LIGHT PLUS 21MM SEDY</t>
  </si>
  <si>
    <t>275239</t>
  </si>
  <si>
    <t>Držák vedení pro vodič HVI pro montáž na stěnu, s příložkou se dvěma šrouby. nerez</t>
  </si>
  <si>
    <t>komplet vč.kotvení do stěny</t>
  </si>
  <si>
    <t>1387543</t>
  </si>
  <si>
    <t>Střešní držák vedení s předem připravenými úchytkami pro ohnutí a zaháknutí za střešní tašky /, střešní krytiny a pro přišroubování ke střešním latím, pro uložení vodiče HVI light, vodiče HVI</t>
  </si>
  <si>
    <t>light plus na plochy sedlových střech. /202829/</t>
  </si>
  <si>
    <t>1307477</t>
  </si>
  <si>
    <t>Sada připojovacích prvků pro vodič HVI, pro uložení vně podpůrné trubky (2 připojovací prvky pro, ukončení vodiče HVI na obou koncích)</t>
  </si>
  <si>
    <t>Připojovací prvek pro vodič HVI®long O 23 mm, pro uložení vně podpůrné trubky</t>
  </si>
  <si>
    <t>Stanovení technických podmínek bez použití předmětného odkazu by nebylo dostatečně přesné nebo srozumitelné. Zadavatel umožňuje nabídnout rovnocenné řešení.</t>
  </si>
  <si>
    <t>741820001</t>
  </si>
  <si>
    <t>Měření zemních odporů zemniče</t>
  </si>
  <si>
    <t>https://podminky.urs.cz/item/CS_URS_2025_02/741820001</t>
  </si>
  <si>
    <t>7433.R9001</t>
  </si>
  <si>
    <t>Ostatní neuvedený materiál pro montáž HVI vodičů a stožárů komplet</t>
  </si>
  <si>
    <t>46.R001</t>
  </si>
  <si>
    <t>Zednické výpomoci - práce a úkony nezbytně a bezprostředně nutné k zahájení, průběhu, nebo dokončení montáží, zpravidla nejsou zakresleny v projektech</t>
  </si>
  <si>
    <t>POL1_1</t>
  </si>
  <si>
    <t>Jsou to zejména tyto práce:</t>
  </si>
  <si>
    <t>a) vysekání nebo vynechání rýh, kapes a prostupů pro rozvody a upevňovací prvky (špalíky, latě, objímky, závěsy, kotvící šrouby vodítek apod.),</t>
  </si>
  <si>
    <t>b) vysekání, vyvrtání nebo vynechání kapes pro konzoly, podpěry, závěsy, pevné body a konstrukce (manipulační plošiny apod.),</t>
  </si>
  <si>
    <t>c) vysekání nebo vynechání nik pro rozvaděče, stoupací, průchozí a jiné manipulační skříně,</t>
  </si>
  <si>
    <t>d) zaplnění, zazdění nebo zabetonování rýh, kapes a prostupů ve stěnách a stropech,</t>
  </si>
  <si>
    <t>e) osazení, zazdění nebo zabetonování konzol, podpěr, objímek, závěsů, pevných bodů a konstrukcí,</t>
  </si>
  <si>
    <t>f) osazení, zazdění nebo zabetonování stoupacích, průchozích a jiných manipul. skříní,</t>
  </si>
  <si>
    <t>g) podezdění nebo pod betonová ní armatur,</t>
  </si>
  <si>
    <t>h) zalití kotevních šroubů, podlití strojů a zařízení betonem,</t>
  </si>
  <si>
    <t>í) zabetonování kotvících rámů do betonových bloků,</t>
  </si>
  <si>
    <t>j) nastřelování upevňovacích prvků.</t>
  </si>
  <si>
    <t>460680322</t>
  </si>
  <si>
    <t>Vybourání otvorů ve stropech a klenbách železobetonových plochy do 0,09 m2, a tloušťky přes 10 do 20 cm</t>
  </si>
  <si>
    <t>https://podminky.urs.cz/item/CS_URS_2025_02/460680322</t>
  </si>
  <si>
    <t>460680451</t>
  </si>
  <si>
    <t>Vysekání kapes nebo výklenků ve zdivu pro osazení kotevních prvků nebo elektroinstalačního zařízení, cihelném, velikosti 7x7x5 cm</t>
  </si>
  <si>
    <t>https://podminky.urs.cz/item/CS_URS_2025_02/460680451</t>
  </si>
  <si>
    <t>460680452</t>
  </si>
  <si>
    <t>Vysekání kapes nebo výklenků ve zdivu pro osazení kotevních prvků nebo elektroinstalačního zařízení, cihelném, velikosti 10x10x8 cm</t>
  </si>
  <si>
    <t>https://podminky.urs.cz/item/CS_URS_2025_02/460680452</t>
  </si>
  <si>
    <t>468112121</t>
  </si>
  <si>
    <t>Frézování drážek pro vodiče ve stropech nebo klenbách z cihel včetně omítky, rozměru do 3x3 cm</t>
  </si>
  <si>
    <t>https://podminky.urs.cz/item/CS_URS_2025_02/468112121</t>
  </si>
  <si>
    <t>460680592</t>
  </si>
  <si>
    <t>Vysekání rýh pro montáž trubek a kabelů v cihelných zdech hloubky přes 3 do 5 cm a šířky do 5 cm</t>
  </si>
  <si>
    <t>https://podminky.urs.cz/item/CS_URS_2025_02/460680592</t>
  </si>
  <si>
    <t>460680593</t>
  </si>
  <si>
    <t>Vysekání rýh pro montáž trubek a kabelů v cihelných zdech hloubky přes 3 do 5 cm, a šířky přes 5 do 7 cm</t>
  </si>
  <si>
    <t>https://podminky.urs.cz/item/CS_URS_2025_02/460680593</t>
  </si>
  <si>
    <t>460680594</t>
  </si>
  <si>
    <t>Vysekání rýh pro montáž trubek a kabelů v cihelných zdech hloubky přes 3 do 5 cm, a šířky přes 7 do 10 cm</t>
  </si>
  <si>
    <t>https://podminky.urs.cz/item/CS_URS_2025_02/460680594</t>
  </si>
  <si>
    <t>460680605</t>
  </si>
  <si>
    <t>Vysekání rýh pro montáž trubek a kabelů v cihelných zdech hloubky přes 5 do 7 cm, a šířky přes 10 do 15 cm</t>
  </si>
  <si>
    <t>https://podminky.urs.cz/item/CS_URS_2025_02/460680605</t>
  </si>
  <si>
    <t>997002511</t>
  </si>
  <si>
    <t>Vodorovné přemístění suti a vybouraných hmot bez naložení, se složením a hrubým urovnáním, na vzdálenost do 1 km</t>
  </si>
  <si>
    <t>https://podminky.urs.cz/item/CS_URS_2025_02/997002511</t>
  </si>
  <si>
    <t>997002519</t>
  </si>
  <si>
    <t>Vodorovné přemístění suti a vybouraných hmot bez naložení, se složením a hrubým urovnáním, Příplatek k ceně za každý další započatý 1 km přes 1 km</t>
  </si>
  <si>
    <t>https://podminky.urs.cz/item/CS_URS_2025_02/997002519</t>
  </si>
  <si>
    <t xml:space="preserve">2,939*15 'Přepočtené koeficientem množství : </t>
  </si>
  <si>
    <t>44,085</t>
  </si>
  <si>
    <t>460010025</t>
  </si>
  <si>
    <t>Vytyčení trasy inženýrských sítí v zastavěném prostoru</t>
  </si>
  <si>
    <t>ÚRS 24 02</t>
  </si>
  <si>
    <t>https://podminky.urs.cz/item/CS_URS_2024_02/460010025</t>
  </si>
  <si>
    <t>460161143</t>
  </si>
  <si>
    <t>Hloubení kabelových rýh ručně včetně urovnání dna s přemístěním výkopku do vzdálenosti 3 m, od okraje jámy nebo s naložením na dopravní prostředek šířky 35 cm hloubky 50 cm</t>
  </si>
  <si>
    <t>v hornině třídy těžitelnosti II skupiny 4</t>
  </si>
  <si>
    <t>https://podminky.urs.cz/item/CS_URS_2025_02/460161143</t>
  </si>
  <si>
    <t>460431153</t>
  </si>
  <si>
    <t>Zásyp kabelových rýh ručně s přemístění sypaniny ze vzdálenosti do 10 m, s uložením výkopku ve vrstvách včetně zhutnění a úpravy povrchu šířky 35 cm hloubky 50 cm</t>
  </si>
  <si>
    <t>z horniny třídy těžitelnosti II skupiny 4</t>
  </si>
  <si>
    <t>https://podminky.urs.cz/item/CS_URS_2025_02/460431153</t>
  </si>
  <si>
    <t>460421082</t>
  </si>
  <si>
    <t>Kabelové lože z písku včetně podsypu, zhutnění a urovnání povrchu pro kabely nn, zakryté plastovou fólií, šířky přes 25 do 50 cm</t>
  </si>
  <si>
    <t>https://podminky.urs.cz/item/CS_URS_2024_02/460421082</t>
  </si>
  <si>
    <t>460600021</t>
  </si>
  <si>
    <t>Vodorovné přemístění (odvoz) horniny dopravními prostředky včetně složení, bez naložení a rozprostření jakékoliv třídy, na vzdálenost do 50 m</t>
  </si>
  <si>
    <t>https://podminky.urs.cz/item/CS_URS_2024_02/460600021</t>
  </si>
  <si>
    <t xml:space="preserve">18*0,5 : </t>
  </si>
  <si>
    <t>997002611</t>
  </si>
  <si>
    <t>Nakládání suti a vybouraných hmot na dopravní prostředek pro vodorovné přemístění</t>
  </si>
  <si>
    <t>https://podminky.urs.cz/item/CS_URS_2025_02/997002611</t>
  </si>
  <si>
    <t>997013831</t>
  </si>
  <si>
    <t>Poplatek za uložení stavebního odpadu na skládce (skládkovné) směsného</t>
  </si>
  <si>
    <t>- Provést detailní zmapování rozvaděče, vyhotovit jeho výrobní dokumentaci a provést veškeré ostatní úkony pro přetypování na celkové In=40A. Předpokládá se, že tento stávající rozvaděč se stávající výzbrojí, doplněný o jistič B32/3  pro RP2 vyhoví požadavku na navýšení amperáže bez změny velikosti rozvaděče.</t>
  </si>
  <si>
    <t>Akustický senzor samostatně upravitelný.</t>
  </si>
  <si>
    <t>V kombinaci se středovými deskami použitelnými se stávajícími rámcovými systémy různých výrobců.</t>
  </si>
  <si>
    <t>74203.R8001</t>
  </si>
  <si>
    <t>Systemová záruka strukturované kabeláže min.10 let</t>
  </si>
  <si>
    <t>náklady spojené se splněním požadavku systemové záruky LAN</t>
  </si>
  <si>
    <t>742330001</t>
  </si>
  <si>
    <t>Montáž strukturované kabeláže rozvaděče nástěnného</t>
  </si>
  <si>
    <t>https://podminky.urs.cz/item/CS_URS_2025_02/742330001</t>
  </si>
  <si>
    <t>35712010</t>
  </si>
  <si>
    <t>rozvaděč nástěnný jednodílný 19" celoskleněné dveře 15U/500mm</t>
  </si>
  <si>
    <t>742330021</t>
  </si>
  <si>
    <t>Montáž strukturované kabeláže příslušenství a ostatní práce k rozvaděčům police</t>
  </si>
  <si>
    <t>https://podminky.urs.cz/item/CS_URS_2025_02/742330021</t>
  </si>
  <si>
    <t>35712066</t>
  </si>
  <si>
    <t>police rozvaděče 19" perforovaná 1U/250mm nosnost 20kg</t>
  </si>
  <si>
    <t>742330022</t>
  </si>
  <si>
    <t>Montáž strukturované kabeláže příslušenství a ostatní práce k rozvaděčům napájecího panelu</t>
  </si>
  <si>
    <t>https://podminky.urs.cz/item/CS_URS_2025_02/742330022</t>
  </si>
  <si>
    <t>74203.R06</t>
  </si>
  <si>
    <t>Napájecí panel, 8x230V UTE, 19", 1U, vypínač, 3m, ochrana proti přepětí</t>
  </si>
  <si>
    <t>742330023</t>
  </si>
  <si>
    <t>Montáž strukturované kabeláže příslušenství a ostatní práce k rozvaděčům vyvazovacíhoho panelu 1U</t>
  </si>
  <si>
    <t>https://podminky.urs.cz/item/CS_URS_2025_02/742330023</t>
  </si>
  <si>
    <t>74203.R07</t>
  </si>
  <si>
    <t>Vázací panel, 1U, 19, oboustranný, plastová oka 40x50mm</t>
  </si>
  <si>
    <t>742330024</t>
  </si>
  <si>
    <t>Montáž strukturované kabeláže příslušenství a ostatní práce k rozvaděčům patch panelu 24 portů</t>
  </si>
  <si>
    <t>https://podminky.urs.cz/item/CS_URS_2025_02/742330024</t>
  </si>
  <si>
    <t>74203.R09</t>
  </si>
  <si>
    <t>Patch panel UTP 24xRJ45 kat. 6A, 1U, 19", osazený, přímý, s vyvazovací lištou</t>
  </si>
  <si>
    <t>742330029</t>
  </si>
  <si>
    <t>Montáž strukturované kabeláže příslušenství a ostatní práce k rozvaděčům konektoru MM/SM</t>
  </si>
  <si>
    <t>https://podminky.urs.cz/item/CS_URS_2025_02/742330029</t>
  </si>
  <si>
    <t>74203.R031</t>
  </si>
  <si>
    <t>Optická duplexní spojka SC/ACP pro singlemodové kabely</t>
  </si>
  <si>
    <t>742330031</t>
  </si>
  <si>
    <t>Montáž strukturované kabeláže příslušenství a ostatní práce k rozvaděčům, teplem smrštitelná ochrana svaru</t>
  </si>
  <si>
    <t>https://podminky.urs.cz/item/CS_URS_2025_02/742330031</t>
  </si>
  <si>
    <t>Včetně sváru</t>
  </si>
  <si>
    <t>74203.R02</t>
  </si>
  <si>
    <t>pigtail SC/APC, 1m, 9um SM</t>
  </si>
  <si>
    <t>Položka komplet vč.příslušensví</t>
  </si>
  <si>
    <t>742330042</t>
  </si>
  <si>
    <t>Montáž strukturované kabeláže zásuvek datových pod omítku, do nábytku, do parapetního žlabu, nebo podlahové krabice 1 až 6 pozic</t>
  </si>
  <si>
    <t>https://podminky.urs.cz/item/CS_URS_2025_02/742330042</t>
  </si>
  <si>
    <t>74203.R12</t>
  </si>
  <si>
    <t>2-zásuvka komunikační a 2x Keystone RJ45 kat. 6A, UTP</t>
  </si>
  <si>
    <t>kompletní zás. vč. rámečku</t>
  </si>
  <si>
    <t xml:space="preserve">"nástěnné" 6+5 : </t>
  </si>
  <si>
    <t xml:space="preserve">"podlah.krabice" 1 : </t>
  </si>
  <si>
    <t xml:space="preserve">"kamery" 2 : </t>
  </si>
  <si>
    <t>14</t>
  </si>
  <si>
    <t>742330051</t>
  </si>
  <si>
    <t>Montáž strukturované kabeláže zásuvek datových popis portu zásuvky</t>
  </si>
  <si>
    <t>https://podminky.urs.cz/item/CS_URS_2025_02/742330051</t>
  </si>
  <si>
    <t>742330052</t>
  </si>
  <si>
    <t>Montáž strukturované kabeláže zásuvek datových popis portů patchpanelu</t>
  </si>
  <si>
    <t>https://podminky.urs.cz/item/CS_URS_2025_02/742330052</t>
  </si>
  <si>
    <t>742330101</t>
  </si>
  <si>
    <t>Montáž strukturované kabeláže měření segmentu metalického s vyhotovením protokolu</t>
  </si>
  <si>
    <t>https://podminky.urs.cz/item/CS_URS_2025_02/742330101</t>
  </si>
  <si>
    <t>742330102</t>
  </si>
  <si>
    <t>Montáž strukturované kabeláže měření segmentu optického, měření útlumu, 2 okna</t>
  </si>
  <si>
    <t>https://podminky.urs.cz/item/CS_URS_2025_02/742330102</t>
  </si>
  <si>
    <t>741210001</t>
  </si>
  <si>
    <t>Montáž rozvodnic oceloplechových nebo plastových bez zapojení vodičů běžných, hmotnosti do 20 kg</t>
  </si>
  <si>
    <t>https://podminky.urs.cz/item/CS_URS_2025_02/741210001</t>
  </si>
  <si>
    <t>220182091</t>
  </si>
  <si>
    <t>Montáž optického rozvaděče pro SZZ s vnitřním osazením</t>
  </si>
  <si>
    <t>https://podminky.urs.cz/item/CS_URS_2025_02/220182091</t>
  </si>
  <si>
    <t>Komplet včetně spojky optického kabelu v rozvaděči a koordinace se správcem sítě. Před zahájením montážních prací provést detailní průzkum. Předpokládá se naspojkování optického kabel, gelový, SM 4x9um OS2</t>
  </si>
  <si>
    <t>74203.R101</t>
  </si>
  <si>
    <t>Optický rozvaděč zasekaný pod omítkou pro naspojkování venkovního optického kabelu, komplet</t>
  </si>
  <si>
    <t>7422.R01</t>
  </si>
  <si>
    <t>Vyhledání stávajícího detekčního, signalizačního nebo ovládacího prvku původního systému PZTS, zmapování zapojení, přepojení stávající kabeláže na nový systém, kontrola jeho zapojení a funkčnosti</t>
  </si>
  <si>
    <t>, oživení</t>
  </si>
  <si>
    <t>742220211</t>
  </si>
  <si>
    <t>Montáž zálohového napájecího zdroje s dobíječem a akumulátorem</t>
  </si>
  <si>
    <t>https://podminky.urs.cz/item/CS_URS_2025_02/742220211</t>
  </si>
  <si>
    <t>40463008</t>
  </si>
  <si>
    <t>zdroj ústředny, systémový, 12V DC/18Ah</t>
  </si>
  <si>
    <t>systémový posilovací zálohovaný zdroj komplet vč.krytu</t>
  </si>
  <si>
    <t>742220161</t>
  </si>
  <si>
    <t>Montáž akumulátoru 12 V</t>
  </si>
  <si>
    <t>https://podminky.urs.cz/item/CS_URS_2025_02/742220161</t>
  </si>
  <si>
    <t>M062</t>
  </si>
  <si>
    <t>Akumulátor 12V/18Ah se šroubovými svorkami M5 a životností až 10 let, VdS</t>
  </si>
  <si>
    <t>ks</t>
  </si>
  <si>
    <t>742220232</t>
  </si>
  <si>
    <t>Montáž příslušenství pro PZTS detektor na stěnu nebo na strop</t>
  </si>
  <si>
    <t>https://podminky.urs.cz/item/CS_URS_2025_02/742220232</t>
  </si>
  <si>
    <t>40483010</t>
  </si>
  <si>
    <t>detektor kouře a teploty kombinovaný</t>
  </si>
  <si>
    <t>742220255</t>
  </si>
  <si>
    <t>Montáž příslušenství pro PZTS siréna vnitřní pro vyhlášení poplachu</t>
  </si>
  <si>
    <t>https://podminky.urs.cz/item/CS_URS_2025_02/742220255</t>
  </si>
  <si>
    <t>40464000</t>
  </si>
  <si>
    <t>siréna vnitřní plastová nezálohovaná, 112 dB/1m, maják, záblesk červený</t>
  </si>
  <si>
    <t>742220401</t>
  </si>
  <si>
    <t>Nastavení a oživení PZTS programování základních parametrů ústředny</t>
  </si>
  <si>
    <t>https://podminky.urs.cz/item/CS_URS_2025_02/742220401</t>
  </si>
  <si>
    <t>742220402</t>
  </si>
  <si>
    <t>Nastavení a oživení PZTS programování systému na jeden detektor</t>
  </si>
  <si>
    <t>https://podminky.urs.cz/item/CS_URS_2025_02/742220402</t>
  </si>
  <si>
    <t>742220411</t>
  </si>
  <si>
    <t>Nastavení a oživení PZTS oživení systému na jeden detektor</t>
  </si>
  <si>
    <t>https://podminky.urs.cz/item/CS_URS_2025_02/742220411</t>
  </si>
  <si>
    <t>742220511</t>
  </si>
  <si>
    <t>Zkoušky a revize PZTS revize výchozí systému PZTS</t>
  </si>
  <si>
    <t>https://podminky.urs.cz/item/CS_URS_2025_02/742220511</t>
  </si>
  <si>
    <t>742230001</t>
  </si>
  <si>
    <t>Montáž kamerového systému DVR nebo NAS, nahrávacího zařízení pro kamery</t>
  </si>
  <si>
    <t>https://podminky.urs.cz/item/CS_URS_2025_02/742230001</t>
  </si>
  <si>
    <t>38471016</t>
  </si>
  <si>
    <t>videorekordér síťový (NVR) pro záznam 8 IP kamer bez HDD maximální rozlišení záznamu 12MP, rozpoznání osob a vozidel</t>
  </si>
  <si>
    <t>40332002</t>
  </si>
  <si>
    <t>HDD k rekordérům kamerových systémů 2TB</t>
  </si>
  <si>
    <t>40332006</t>
  </si>
  <si>
    <t>HDD k rekordérům kamerových systémů 8TB</t>
  </si>
  <si>
    <t>742330012</t>
  </si>
  <si>
    <t>Montáž strukturované kabeláže zařízení do rozvaděče switche, UPS, DVR, server bez nastavení</t>
  </si>
  <si>
    <t>https://podminky.urs.cz/item/CS_URS_2025_02/742330012</t>
  </si>
  <si>
    <t>35712101</t>
  </si>
  <si>
    <t>switch 10 portů Gigabit (8x PoE, 2x bez PoE) kapacita 20Gbps 110W</t>
  </si>
  <si>
    <t>742230004</t>
  </si>
  <si>
    <t>Montáž kamerového systému vnitřní kamery</t>
  </si>
  <si>
    <t>https://podminky.urs.cz/item/CS_URS_2025_02/742230004</t>
  </si>
  <si>
    <t>38475194.R01</t>
  </si>
  <si>
    <t>kamera vnitřní IP dome VF 2,8-12mm maximální rozlišení záznamu 4MP WDR 140dB VA (AI) 12V DC/PoE</t>
  </si>
  <si>
    <t>komplet včetně držáku</t>
  </si>
  <si>
    <t>742230101</t>
  </si>
  <si>
    <t>Montáž kamerového systému nastavení a instalace licence k připojení jedné kamery k SW</t>
  </si>
  <si>
    <t>https://podminky.urs.cz/item/CS_URS_2025_02/742230101</t>
  </si>
  <si>
    <t>95321002</t>
  </si>
  <si>
    <t>licence pro připojení jedné kamery</t>
  </si>
  <si>
    <t>742230102</t>
  </si>
  <si>
    <t>Montáž kamerového systému nastavení a instalace instalace a nastavení SW pro sledování kamer</t>
  </si>
  <si>
    <t>https://podminky.urs.cz/item/CS_URS_2025_02/742230102</t>
  </si>
  <si>
    <t>742230103</t>
  </si>
  <si>
    <t>Montáž kamerového systému nastavení a instalace nastavení záběru podle přání uživatele</t>
  </si>
  <si>
    <t>https://podminky.urs.cz/item/CS_URS_2025_02/742230103</t>
  </si>
  <si>
    <t>742320011</t>
  </si>
  <si>
    <t>Montáž elektricky ovládaných zámků elektromechanických samozamykacích s panikovou funkcí</t>
  </si>
  <si>
    <t>https://podminky.urs.cz/item/CS_URS_2025_02/742320011</t>
  </si>
  <si>
    <t>FAB BE11211</t>
  </si>
  <si>
    <t>Elektrický otvírač</t>
  </si>
  <si>
    <t>Nízkoodběrový elektrický otvírač FAB BE11211. Napájení 12V DC, odběr 230mA, rozměry 75 x 28 x 20mm</t>
  </si>
  <si>
    <t>35711015</t>
  </si>
  <si>
    <t>rozvodnice nástěnná pro videotelefon, plné dveře, IP41, 24 modulárních jednotek, vč. N/pE</t>
  </si>
  <si>
    <t>742310002</t>
  </si>
  <si>
    <t>Montáž domovního telefonu komunikačního tabla</t>
  </si>
  <si>
    <t>https://podminky.urs.cz/item/CS_URS_2025_02/742310002</t>
  </si>
  <si>
    <t>38226016</t>
  </si>
  <si>
    <t>panel domovního telefonu VDS audio - video bez instalační krabice přes 2 do 6 tlačítek nerez</t>
  </si>
  <si>
    <t>742310003</t>
  </si>
  <si>
    <t>Montáž domovního telefonu klimatického krytu pro komunikační tablo</t>
  </si>
  <si>
    <t>https://podminky.urs.cz/item/CS_URS_2025_02/742310003</t>
  </si>
  <si>
    <t>38292028</t>
  </si>
  <si>
    <t>kryt povětrnostní pro 1 panel domovního telefonu</t>
  </si>
  <si>
    <t>742310001</t>
  </si>
  <si>
    <t>Montáž domovního telefonu napájecího modulu na DIN lištu</t>
  </si>
  <si>
    <t>https://podminky.urs.cz/item/CS_URS_2025_02/742310001</t>
  </si>
  <si>
    <t>38227042</t>
  </si>
  <si>
    <t>zdroj napájecí domácího telefonu a zvonkového tabla pro 2-68 uživatelů</t>
  </si>
  <si>
    <t>742310006</t>
  </si>
  <si>
    <t>Montáž domovního telefonu nástěnného audio/video telefonu</t>
  </si>
  <si>
    <t>https://podminky.urs.cz/item/CS_URS_2025_02/742310006</t>
  </si>
  <si>
    <t>38226068</t>
  </si>
  <si>
    <t>IP videotelefon domácí nástěnný pro povrchovou instalaci 7" dotykový monitor</t>
  </si>
  <si>
    <t>742420001</t>
  </si>
  <si>
    <t>Montáž společné televizní antény venkovní televizní antény</t>
  </si>
  <si>
    <t>https://podminky.urs.cz/item/CS_URS_2025_02/742420001</t>
  </si>
  <si>
    <t>38454000</t>
  </si>
  <si>
    <t>anténa pro příjem DVB-T2 17 dBi bez zdroje třmen na uchycení hliník a sklolaminát</t>
  </si>
  <si>
    <t>742420041</t>
  </si>
  <si>
    <t>Montáž společné televizní antény antenního domovního zesilovače</t>
  </si>
  <si>
    <t>https://podminky.urs.cz/item/CS_URS_2025_02/742420041</t>
  </si>
  <si>
    <t>38445005</t>
  </si>
  <si>
    <t>zesilovač programovatelný vnitřní včetně zdroje 32 kanálů filtr LTE 4G+5G</t>
  </si>
  <si>
    <t>742420051</t>
  </si>
  <si>
    <t>Montáž společné televizní antény antenního rozbočovače</t>
  </si>
  <si>
    <t>https://podminky.urs.cz/item/CS_URS_2025_02/742420051</t>
  </si>
  <si>
    <t>34539089</t>
  </si>
  <si>
    <t>rozbočovač napájení neprůchozí konektory vertikální pro 8TV</t>
  </si>
  <si>
    <t>742420021</t>
  </si>
  <si>
    <t>Montáž společné televizní antény antenního stožáru včetně upevňovacího materiálu</t>
  </si>
  <si>
    <t>https://podminky.urs.cz/item/CS_URS_2025_02/742420021</t>
  </si>
  <si>
    <t>31686011</t>
  </si>
  <si>
    <t>stožár anténní kov žárový zinek plastová záslepka průměr 35mm délka 1,5m</t>
  </si>
  <si>
    <t>včetně výložníků a stojanu se zátěží pro montáž na rovnou střechu</t>
  </si>
  <si>
    <t>742420121</t>
  </si>
  <si>
    <t>Montáž společné televizní antény televizní zásuvky koncové nebo průběžné</t>
  </si>
  <si>
    <t>https://podminky.urs.cz/item/CS_URS_2025_02/742420121</t>
  </si>
  <si>
    <t>37451007</t>
  </si>
  <si>
    <t>přístroj zásuvky TV+R, koncový (typ EU 3503)</t>
  </si>
  <si>
    <t>742420201</t>
  </si>
  <si>
    <t>Montáž společné televizní antény nastavení zesilovače dle úrovně na zásuvkách</t>
  </si>
  <si>
    <t>https://podminky.urs.cz/item/CS_URS_2025_02/742420201</t>
  </si>
  <si>
    <t>742123001</t>
  </si>
  <si>
    <t>Montáž přepěťové ochrany pro slaboproudá zařízení</t>
  </si>
  <si>
    <t>https://podminky.urs.cz/item/CS_URS_2025_02/742123001</t>
  </si>
  <si>
    <t>7471.R01</t>
  </si>
  <si>
    <t>Svodič přepětí SPD pro slaboproudá zařízení  pro anténní svody vč.uzemnění na MET, v krytu</t>
  </si>
  <si>
    <t>741120501</t>
  </si>
  <si>
    <t>Montáž kabelů flexibilních měděných bez ukončení uložených volně lehkých a středních (např. CGSG), počtu žil do 7</t>
  </si>
  <si>
    <t>https://podminky.urs.cz/item/CS_URS_2025_02/741120501</t>
  </si>
  <si>
    <t>34111117</t>
  </si>
  <si>
    <t>kabel silový oheň retardující bezhalogenový bez funkční schopnosti při požáru třída reakce na oheň, B2cas1d1a1 jádro Cu 0,6/1kV (1-CXKH-R B2) 2x2,5mm2</t>
  </si>
  <si>
    <t xml:space="preserve">"videotelefon - el.zámek" 40 : </t>
  </si>
  <si>
    <t>742121001</t>
  </si>
  <si>
    <t>Montáž kabelů sdělovacích pro vnitřní rozvody počtu žil do 15</t>
  </si>
  <si>
    <t>https://podminky.urs.cz/item/CS_URS_2025_02/742121001</t>
  </si>
  <si>
    <t>34121276.R01</t>
  </si>
  <si>
    <t>kabel datový bezhalogenový třída reakce na oheň B2cas1d1a1 jádro Cu plné (U/UTP) kategorie 6a</t>
  </si>
  <si>
    <t xml:space="preserve">"videotelefon" 80*5*2 + 40*2 : </t>
  </si>
  <si>
    <t xml:space="preserve">"LAN" 50*2 * 2 : </t>
  </si>
  <si>
    <t>1080</t>
  </si>
  <si>
    <t>34121301</t>
  </si>
  <si>
    <t>kabel koaxiální stíněný 2xAl/PES a opletením z CuSn drátků 144x0,12mm2, plášť PVC bílý, jádro CU pr. 1,13mm, B2Cas1d1a1</t>
  </si>
  <si>
    <t>34121302</t>
  </si>
  <si>
    <t>kabel koaxiální stíněný 2xAl/PES a opletením z CuSn drátků 144x0,12mm2, plášť PVC černý UV odolný, jádro CU pr. 1,13mm</t>
  </si>
  <si>
    <t>741110052</t>
  </si>
  <si>
    <t>Montáž trubek elektroinstalačních s nasunutím nebo našroubováním do krabic plastových ohebných, uložených volně, vnější O přes 23 do 35 mm</t>
  </si>
  <si>
    <t>https://podminky.urs.cz/item/CS_URS_2025_02/741110052</t>
  </si>
  <si>
    <t>34571072</t>
  </si>
  <si>
    <t>trubka elektroinstalační ohebná z PVC oranžová d 20mm</t>
  </si>
  <si>
    <t>34571073</t>
  </si>
  <si>
    <t>trubka elektroinstalační ohebná z PVC oranžová d 25mm</t>
  </si>
  <si>
    <t>34571074</t>
  </si>
  <si>
    <t>trubka elektroinstalační ohebná z PVC oranžová d 32mm</t>
  </si>
  <si>
    <t>071075</t>
  </si>
  <si>
    <t>trubka elektroinstalační ohebná z PVC oranžová d 40mm</t>
  </si>
  <si>
    <t>34571351</t>
  </si>
  <si>
    <t>trubka elektroinstalační ohebná dvouplášťová korugovaná HDPE (chránička) D 40/50mm</t>
  </si>
  <si>
    <t>34571457</t>
  </si>
  <si>
    <t>krabice pod omítku PVC odbočná kruhová D 70mm s víčkem</t>
  </si>
  <si>
    <t>34571458</t>
  </si>
  <si>
    <t>krabice pod omítku PVC odbočná kruhová D 100mm s víčkem</t>
  </si>
  <si>
    <t>741112021</t>
  </si>
  <si>
    <t>Montáž krabic elektroinstalačních bez napojení na trubky a lišty, demontáže a montáže víčka, a přístroje protahovacích nebo odbočných nástěnných plastových čtyřhranných, vel. do 100x100 mm</t>
  </si>
  <si>
    <t>https://podminky.urs.cz/item/CS_URS_2025_02/741112021</t>
  </si>
  <si>
    <t>34571482</t>
  </si>
  <si>
    <t>krabice v uzavřeném provedení PVC s krytím IP 54 čtvercová 100x100mm</t>
  </si>
  <si>
    <t xml:space="preserve">15*4 : </t>
  </si>
  <si>
    <t xml:space="preserve">10*4 : </t>
  </si>
  <si>
    <t xml:space="preserve">5*4 : </t>
  </si>
  <si>
    <t>20</t>
  </si>
  <si>
    <t>741910413</t>
  </si>
  <si>
    <t>Montáž žlabů bez stojiny a výložníků kovových s podpěrkami a příslušenstvím bez víka, šířky přes 150, do 250 mm</t>
  </si>
  <si>
    <t>https://podminky.urs.cz/item/CS_URS_2025_02/741910413</t>
  </si>
  <si>
    <t>21-M-06.R01</t>
  </si>
  <si>
    <t>7412.R3</t>
  </si>
  <si>
    <t>Zaškolení obsluhy</t>
  </si>
  <si>
    <t>Zednické výpomoci - práce a úkony nezbytně a bezprostředně nutné k zahájení, průběhu nebo dokončení montáží, zpravidla nejsou zakresleny v projektech</t>
  </si>
  <si>
    <t>468081513</t>
  </si>
  <si>
    <t>Vybourání otvorů ve zdivu železobetonovém plochy do 0,09 m2 a tloušťky přes 30 do 45 cm</t>
  </si>
  <si>
    <t>https://podminky.urs.cz/item/CS_URS_2025_02/468081513</t>
  </si>
  <si>
    <t>468094112</t>
  </si>
  <si>
    <t>Vyvrtání otvorů pro elektroinstalační krabice ve stěnách z cihel, hloubky přes 6 do 9 cm</t>
  </si>
  <si>
    <t>https://podminky.urs.cz/item/CS_URS_2025_02/468094112</t>
  </si>
  <si>
    <t>468101421</t>
  </si>
  <si>
    <t>https://podminky.urs.cz/item/CS_URS_2025_02/468101421</t>
  </si>
  <si>
    <t>468101422</t>
  </si>
  <si>
    <t>https://podminky.urs.cz/item/CS_URS_2025_02/468101422</t>
  </si>
  <si>
    <t>468101423</t>
  </si>
  <si>
    <t>https://podminky.urs.cz/item/CS_URS_2025_02/468101423</t>
  </si>
  <si>
    <t>468101433</t>
  </si>
  <si>
    <t>https://podminky.urs.cz/item/CS_URS_2025_02/468101433</t>
  </si>
  <si>
    <t>469971111</t>
  </si>
  <si>
    <t>Odvoz suti a vybouraných hmot svislá doprava suti a vybouraných hmot za první podlaží</t>
  </si>
  <si>
    <t>https://podminky.urs.cz/item/CS_URS_2024_02/469971111</t>
  </si>
  <si>
    <t>469971121</t>
  </si>
  <si>
    <t>Odvoz suti a vybouraných hmot svislá doprava suti a vybouraných hmot, Příplatek k ceně za každé další podlaží</t>
  </si>
  <si>
    <t>https://podminky.urs.cz/item/CS_URS_2024_02/469971121</t>
  </si>
  <si>
    <t>469972111</t>
  </si>
  <si>
    <t>Odvoz suti a vybouraných hmot odvoz suti a vybouraných hmot do 1 km</t>
  </si>
  <si>
    <t>https://podminky.urs.cz/item/CS_URS_2024_02/469972111</t>
  </si>
  <si>
    <t>469972121</t>
  </si>
  <si>
    <t>Odvoz suti a vybouraných hmot odvoz suti a vybouraných hmot, Příplatek k ceně za každý další izapočatý 1 km</t>
  </si>
  <si>
    <t>https://podminky.urs.cz/item/CS_URS_2024_02/469972121</t>
  </si>
  <si>
    <t xml:space="preserve">1,121*15 'Přepočtené koeficientem množství : </t>
  </si>
  <si>
    <t>16,815</t>
  </si>
  <si>
    <t>469973116</t>
  </si>
  <si>
    <t>Poplatek za uložení stavebního odpadu (skládkovné) na skládce směsného stavebního a demoličního, zatříděného do Katalogu odpadů pod kódem 17 09 04</t>
  </si>
  <si>
    <t>https://podminky.urs.cz/item/CS_URS_2025_02/469973116</t>
  </si>
  <si>
    <t>997002611.3</t>
  </si>
  <si>
    <t>https://podminky.urs.cz/item/CS_URS_2025_02/997002611.3</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</si>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</sst>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8"/>
      <color indexed="14"/>
      <name val="Arial CE"/>
      <family val="2"/>
      <charset val="238"/>
    </font>
    <font>
      <sz val="8"/>
      <color rgb="FFDF7000"/>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6">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NumberFormat="1" applyFont="1" applyAlignment="1">
      <alignment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0" fillId="0" borderId="0" xfId="0" quotePrefix="1" applyNumberFormat="1" applyFont="1" applyBorder="1" applyAlignment="1">
      <alignment horizontal="left" vertical="top"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165" fontId="17" fillId="4" borderId="0" xfId="0" applyNumberFormat="1" applyFont="1" applyFill="1" applyBorder="1" applyAlignment="1" applyProtection="1">
      <alignment vertical="top" shrinkToFit="1"/>
      <protection locked="0"/>
    </xf>
    <xf numFmtId="165" fontId="21"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0" fontId="3" fillId="2" borderId="0" xfId="0" applyFont="1" applyFill="1" applyAlignment="1">
      <alignment horizontal="lef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204" t="s">
        <v>39</v>
      </c>
      <c r="B2" s="204"/>
      <c r="C2" s="204"/>
      <c r="D2" s="204"/>
      <c r="E2" s="204"/>
      <c r="F2" s="204"/>
      <c r="G2" s="204"/>
    </row>
  </sheetData>
  <sheetProtection algorithmName="SHA-512" hashValue="AT3Dptpr7GVZEZl/BuI9VUfvQfLj7M432iezDV3lmgxpHlGoVIwFZg03Ifnkp4q1kuMqEMyUmjjVGryZquIz4w==" saltValue="vS9aXlgXsFKRYGZmupDx9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76</v>
      </c>
      <c r="C4" s="269" t="s">
        <v>77</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171</v>
      </c>
      <c r="C8" s="187" t="s">
        <v>172</v>
      </c>
      <c r="D8" s="164"/>
      <c r="E8" s="165"/>
      <c r="F8" s="166"/>
      <c r="G8" s="166">
        <f>SUMIF(AG9:AG11,"&lt;&gt;NOR",G9:G11)</f>
        <v>0</v>
      </c>
      <c r="H8" s="166"/>
      <c r="I8" s="166">
        <f>SUM(I9:I11)</f>
        <v>0</v>
      </c>
      <c r="J8" s="166"/>
      <c r="K8" s="166">
        <f>SUM(K9:K11)</f>
        <v>0</v>
      </c>
      <c r="L8" s="166"/>
      <c r="M8" s="166">
        <f>SUM(M9:M11)</f>
        <v>0</v>
      </c>
      <c r="N8" s="165"/>
      <c r="O8" s="165">
        <f>SUM(O9:O11)</f>
        <v>0.03</v>
      </c>
      <c r="P8" s="165"/>
      <c r="Q8" s="165">
        <f>SUM(Q9:Q11)</f>
        <v>0</v>
      </c>
      <c r="R8" s="166"/>
      <c r="S8" s="166"/>
      <c r="T8" s="167"/>
      <c r="U8" s="161"/>
      <c r="V8" s="161">
        <f>SUM(V9:V11)</f>
        <v>0.17</v>
      </c>
      <c r="W8" s="161"/>
      <c r="X8" s="161"/>
      <c r="Y8" s="161"/>
      <c r="AG8" t="s">
        <v>315</v>
      </c>
    </row>
    <row r="9" spans="1:60" outlineLevel="1" x14ac:dyDescent="0.2">
      <c r="A9" s="172">
        <v>1</v>
      </c>
      <c r="B9" s="173" t="s">
        <v>1938</v>
      </c>
      <c r="C9" s="188" t="s">
        <v>1939</v>
      </c>
      <c r="D9" s="174" t="s">
        <v>379</v>
      </c>
      <c r="E9" s="175">
        <v>0.247</v>
      </c>
      <c r="F9" s="176"/>
      <c r="G9" s="177">
        <f>ROUND(E9*F9,2)</f>
        <v>0</v>
      </c>
      <c r="H9" s="176"/>
      <c r="I9" s="177">
        <f>ROUND(E9*H9,2)</f>
        <v>0</v>
      </c>
      <c r="J9" s="176"/>
      <c r="K9" s="177">
        <f>ROUND(E9*J9,2)</f>
        <v>0</v>
      </c>
      <c r="L9" s="177">
        <v>12</v>
      </c>
      <c r="M9" s="177">
        <f>G9*(1+L9/100)</f>
        <v>0</v>
      </c>
      <c r="N9" s="175">
        <v>0.10712000000000001</v>
      </c>
      <c r="O9" s="175">
        <f>ROUND(E9*N9,2)</f>
        <v>0.03</v>
      </c>
      <c r="P9" s="175">
        <v>0</v>
      </c>
      <c r="Q9" s="175">
        <f>ROUND(E9*P9,2)</f>
        <v>0</v>
      </c>
      <c r="R9" s="177"/>
      <c r="S9" s="177" t="s">
        <v>361</v>
      </c>
      <c r="T9" s="178" t="s">
        <v>320</v>
      </c>
      <c r="U9" s="159">
        <v>0.69998000000000005</v>
      </c>
      <c r="V9" s="159">
        <f>ROUND(E9*U9,2)</f>
        <v>0.17</v>
      </c>
      <c r="W9" s="159"/>
      <c r="X9" s="159" t="s">
        <v>399</v>
      </c>
      <c r="Y9" s="159" t="s">
        <v>322</v>
      </c>
      <c r="Z9" s="148"/>
      <c r="AA9" s="148"/>
      <c r="AB9" s="148"/>
      <c r="AC9" s="148"/>
      <c r="AD9" s="148"/>
      <c r="AE9" s="148"/>
      <c r="AF9" s="148"/>
      <c r="AG9" s="148" t="s">
        <v>1926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5" t="s">
        <v>1941</v>
      </c>
      <c r="D10" s="193"/>
      <c r="E10" s="194">
        <v>0.13</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404</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5" t="s">
        <v>2194</v>
      </c>
      <c r="D11" s="193"/>
      <c r="E11" s="194">
        <v>0.12</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404</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x14ac:dyDescent="0.2">
      <c r="A12" s="162" t="s">
        <v>314</v>
      </c>
      <c r="B12" s="163" t="s">
        <v>190</v>
      </c>
      <c r="C12" s="187" t="s">
        <v>191</v>
      </c>
      <c r="D12" s="164"/>
      <c r="E12" s="165"/>
      <c r="F12" s="166"/>
      <c r="G12" s="166">
        <f>SUMIF(AG13:AG25,"&lt;&gt;NOR",G13:G25)</f>
        <v>0</v>
      </c>
      <c r="H12" s="166"/>
      <c r="I12" s="166">
        <f>SUM(I13:I25)</f>
        <v>0</v>
      </c>
      <c r="J12" s="166"/>
      <c r="K12" s="166">
        <f>SUM(K13:K25)</f>
        <v>0</v>
      </c>
      <c r="L12" s="166"/>
      <c r="M12" s="166">
        <f>SUM(M13:M25)</f>
        <v>0</v>
      </c>
      <c r="N12" s="165"/>
      <c r="O12" s="165">
        <f>SUM(O13:O25)</f>
        <v>0</v>
      </c>
      <c r="P12" s="165"/>
      <c r="Q12" s="165">
        <f>SUM(Q13:Q25)</f>
        <v>0.05</v>
      </c>
      <c r="R12" s="166"/>
      <c r="S12" s="166"/>
      <c r="T12" s="167"/>
      <c r="U12" s="161"/>
      <c r="V12" s="161">
        <f>SUM(V13:V25)</f>
        <v>5.919999999999999</v>
      </c>
      <c r="W12" s="161"/>
      <c r="X12" s="161"/>
      <c r="Y12" s="161"/>
      <c r="AG12" t="s">
        <v>315</v>
      </c>
    </row>
    <row r="13" spans="1:60" outlineLevel="1" x14ac:dyDescent="0.2">
      <c r="A13" s="172">
        <v>2</v>
      </c>
      <c r="B13" s="173" t="s">
        <v>2195</v>
      </c>
      <c r="C13" s="188" t="s">
        <v>2196</v>
      </c>
      <c r="D13" s="174" t="s">
        <v>478</v>
      </c>
      <c r="E13" s="175">
        <v>1</v>
      </c>
      <c r="F13" s="176"/>
      <c r="G13" s="177">
        <f>ROUND(E13*F13,2)</f>
        <v>0</v>
      </c>
      <c r="H13" s="176"/>
      <c r="I13" s="177">
        <f>ROUND(E13*H13,2)</f>
        <v>0</v>
      </c>
      <c r="J13" s="176"/>
      <c r="K13" s="177">
        <f>ROUND(E13*J13,2)</f>
        <v>0</v>
      </c>
      <c r="L13" s="177">
        <v>12</v>
      </c>
      <c r="M13" s="177">
        <f>G13*(1+L13/100)</f>
        <v>0</v>
      </c>
      <c r="N13" s="175">
        <v>4.8999999999999998E-4</v>
      </c>
      <c r="O13" s="175">
        <f>ROUND(E13*N13,2)</f>
        <v>0</v>
      </c>
      <c r="P13" s="175">
        <v>7.0000000000000001E-3</v>
      </c>
      <c r="Q13" s="175">
        <f>ROUND(E13*P13,2)</f>
        <v>0.01</v>
      </c>
      <c r="R13" s="177"/>
      <c r="S13" s="177" t="s">
        <v>361</v>
      </c>
      <c r="T13" s="178" t="s">
        <v>320</v>
      </c>
      <c r="U13" s="159">
        <v>0.22</v>
      </c>
      <c r="V13" s="159">
        <f>ROUND(E13*U13,2)</f>
        <v>0.22</v>
      </c>
      <c r="W13" s="159"/>
      <c r="X13" s="159" t="s">
        <v>399</v>
      </c>
      <c r="Y13" s="159" t="s">
        <v>322</v>
      </c>
      <c r="Z13" s="148"/>
      <c r="AA13" s="148"/>
      <c r="AB13" s="148"/>
      <c r="AC13" s="148"/>
      <c r="AD13" s="148"/>
      <c r="AE13" s="148"/>
      <c r="AF13" s="148"/>
      <c r="AG13" s="148" t="s">
        <v>1926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5" t="s">
        <v>2197</v>
      </c>
      <c r="D14" s="193"/>
      <c r="E14" s="194">
        <v>1</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404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0">
        <v>3</v>
      </c>
      <c r="B15" s="181" t="s">
        <v>1955</v>
      </c>
      <c r="C15" s="189" t="s">
        <v>1956</v>
      </c>
      <c r="D15" s="182" t="s">
        <v>442</v>
      </c>
      <c r="E15" s="183">
        <v>2</v>
      </c>
      <c r="F15" s="184"/>
      <c r="G15" s="185">
        <f t="shared" ref="G15:G20" si="0">ROUND(E15*F15,2)</f>
        <v>0</v>
      </c>
      <c r="H15" s="184"/>
      <c r="I15" s="185">
        <f t="shared" ref="I15:I20" si="1">ROUND(E15*H15,2)</f>
        <v>0</v>
      </c>
      <c r="J15" s="184"/>
      <c r="K15" s="185">
        <f t="shared" ref="K15:K20" si="2">ROUND(E15*J15,2)</f>
        <v>0</v>
      </c>
      <c r="L15" s="185">
        <v>12</v>
      </c>
      <c r="M15" s="185">
        <f t="shared" ref="M15:M20" si="3">G15*(1+L15/100)</f>
        <v>0</v>
      </c>
      <c r="N15" s="183">
        <v>6.7000000000000002E-4</v>
      </c>
      <c r="O15" s="183">
        <f t="shared" ref="O15:O20" si="4">ROUND(E15*N15,2)</f>
        <v>0</v>
      </c>
      <c r="P15" s="183">
        <v>1.2E-2</v>
      </c>
      <c r="Q15" s="183">
        <f t="shared" ref="Q15:Q20" si="5">ROUND(E15*P15,2)</f>
        <v>0.02</v>
      </c>
      <c r="R15" s="185"/>
      <c r="S15" s="185" t="s">
        <v>361</v>
      </c>
      <c r="T15" s="186" t="s">
        <v>320</v>
      </c>
      <c r="U15" s="159">
        <v>0.61399999999999999</v>
      </c>
      <c r="V15" s="159">
        <f t="shared" ref="V15:V20" si="6">ROUND(E15*U15,2)</f>
        <v>1.23</v>
      </c>
      <c r="W15" s="159"/>
      <c r="X15" s="159" t="s">
        <v>399</v>
      </c>
      <c r="Y15" s="159" t="s">
        <v>322</v>
      </c>
      <c r="Z15" s="148"/>
      <c r="AA15" s="148"/>
      <c r="AB15" s="148"/>
      <c r="AC15" s="148"/>
      <c r="AD15" s="148"/>
      <c r="AE15" s="148"/>
      <c r="AF15" s="148"/>
      <c r="AG15" s="148" t="s">
        <v>1926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0">
        <v>4</v>
      </c>
      <c r="B16" s="181" t="s">
        <v>2198</v>
      </c>
      <c r="C16" s="189" t="s">
        <v>2199</v>
      </c>
      <c r="D16" s="182" t="s">
        <v>478</v>
      </c>
      <c r="E16" s="183">
        <v>0.6</v>
      </c>
      <c r="F16" s="184"/>
      <c r="G16" s="185">
        <f t="shared" si="0"/>
        <v>0</v>
      </c>
      <c r="H16" s="184"/>
      <c r="I16" s="185">
        <f t="shared" si="1"/>
        <v>0</v>
      </c>
      <c r="J16" s="184"/>
      <c r="K16" s="185">
        <f t="shared" si="2"/>
        <v>0</v>
      </c>
      <c r="L16" s="185">
        <v>12</v>
      </c>
      <c r="M16" s="185">
        <f t="shared" si="3"/>
        <v>0</v>
      </c>
      <c r="N16" s="183">
        <v>1.5100000000000001E-3</v>
      </c>
      <c r="O16" s="183">
        <f t="shared" si="4"/>
        <v>0</v>
      </c>
      <c r="P16" s="183">
        <v>7.0699999999999999E-3</v>
      </c>
      <c r="Q16" s="183">
        <f t="shared" si="5"/>
        <v>0</v>
      </c>
      <c r="R16" s="185"/>
      <c r="S16" s="185" t="s">
        <v>361</v>
      </c>
      <c r="T16" s="186" t="s">
        <v>320</v>
      </c>
      <c r="U16" s="159">
        <v>2.5499999999999998</v>
      </c>
      <c r="V16" s="159">
        <f t="shared" si="6"/>
        <v>1.53</v>
      </c>
      <c r="W16" s="159"/>
      <c r="X16" s="159" t="s">
        <v>399</v>
      </c>
      <c r="Y16" s="159" t="s">
        <v>322</v>
      </c>
      <c r="Z16" s="148"/>
      <c r="AA16" s="148"/>
      <c r="AB16" s="148"/>
      <c r="AC16" s="148"/>
      <c r="AD16" s="148"/>
      <c r="AE16" s="148"/>
      <c r="AF16" s="148"/>
      <c r="AG16" s="148" t="s">
        <v>1926</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0">
        <v>5</v>
      </c>
      <c r="B17" s="181" t="s">
        <v>2078</v>
      </c>
      <c r="C17" s="189" t="s">
        <v>2079</v>
      </c>
      <c r="D17" s="182" t="s">
        <v>478</v>
      </c>
      <c r="E17" s="183">
        <v>0.6</v>
      </c>
      <c r="F17" s="184"/>
      <c r="G17" s="185">
        <f t="shared" si="0"/>
        <v>0</v>
      </c>
      <c r="H17" s="184"/>
      <c r="I17" s="185">
        <f t="shared" si="1"/>
        <v>0</v>
      </c>
      <c r="J17" s="184"/>
      <c r="K17" s="185">
        <f t="shared" si="2"/>
        <v>0</v>
      </c>
      <c r="L17" s="185">
        <v>12</v>
      </c>
      <c r="M17" s="185">
        <f t="shared" si="3"/>
        <v>0</v>
      </c>
      <c r="N17" s="183">
        <v>1.58E-3</v>
      </c>
      <c r="O17" s="183">
        <f t="shared" si="4"/>
        <v>0</v>
      </c>
      <c r="P17" s="183">
        <v>1.256E-2</v>
      </c>
      <c r="Q17" s="183">
        <f t="shared" si="5"/>
        <v>0.01</v>
      </c>
      <c r="R17" s="185"/>
      <c r="S17" s="185" t="s">
        <v>361</v>
      </c>
      <c r="T17" s="186" t="s">
        <v>320</v>
      </c>
      <c r="U17" s="159">
        <v>2.7</v>
      </c>
      <c r="V17" s="159">
        <f t="shared" si="6"/>
        <v>1.62</v>
      </c>
      <c r="W17" s="159"/>
      <c r="X17" s="159" t="s">
        <v>399</v>
      </c>
      <c r="Y17" s="159" t="s">
        <v>322</v>
      </c>
      <c r="Z17" s="148"/>
      <c r="AA17" s="148"/>
      <c r="AB17" s="148"/>
      <c r="AC17" s="148"/>
      <c r="AD17" s="148"/>
      <c r="AE17" s="148"/>
      <c r="AF17" s="148"/>
      <c r="AG17" s="148" t="s">
        <v>1926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0">
        <v>6</v>
      </c>
      <c r="B18" s="181" t="s">
        <v>2200</v>
      </c>
      <c r="C18" s="189" t="s">
        <v>2201</v>
      </c>
      <c r="D18" s="182" t="s">
        <v>478</v>
      </c>
      <c r="E18" s="183">
        <v>0.3</v>
      </c>
      <c r="F18" s="184"/>
      <c r="G18" s="185">
        <f t="shared" si="0"/>
        <v>0</v>
      </c>
      <c r="H18" s="184"/>
      <c r="I18" s="185">
        <f t="shared" si="1"/>
        <v>0</v>
      </c>
      <c r="J18" s="184"/>
      <c r="K18" s="185">
        <f t="shared" si="2"/>
        <v>0</v>
      </c>
      <c r="L18" s="185">
        <v>12</v>
      </c>
      <c r="M18" s="185">
        <f t="shared" si="3"/>
        <v>0</v>
      </c>
      <c r="N18" s="183">
        <v>1.92E-3</v>
      </c>
      <c r="O18" s="183">
        <f t="shared" si="4"/>
        <v>0</v>
      </c>
      <c r="P18" s="183">
        <v>3.3169999999999998E-2</v>
      </c>
      <c r="Q18" s="183">
        <f t="shared" si="5"/>
        <v>0.01</v>
      </c>
      <c r="R18" s="185"/>
      <c r="S18" s="185" t="s">
        <v>361</v>
      </c>
      <c r="T18" s="186" t="s">
        <v>320</v>
      </c>
      <c r="U18" s="159">
        <v>3.9</v>
      </c>
      <c r="V18" s="159">
        <f t="shared" si="6"/>
        <v>1.17</v>
      </c>
      <c r="W18" s="159"/>
      <c r="X18" s="159" t="s">
        <v>399</v>
      </c>
      <c r="Y18" s="159" t="s">
        <v>322</v>
      </c>
      <c r="Z18" s="148"/>
      <c r="AA18" s="148"/>
      <c r="AB18" s="148"/>
      <c r="AC18" s="148"/>
      <c r="AD18" s="148"/>
      <c r="AE18" s="148"/>
      <c r="AF18" s="148"/>
      <c r="AG18" s="148" t="s">
        <v>1926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0">
        <v>7</v>
      </c>
      <c r="B19" s="181" t="s">
        <v>737</v>
      </c>
      <c r="C19" s="189" t="s">
        <v>1963</v>
      </c>
      <c r="D19" s="182" t="s">
        <v>411</v>
      </c>
      <c r="E19" s="183">
        <v>0.06</v>
      </c>
      <c r="F19" s="184"/>
      <c r="G19" s="185">
        <f t="shared" si="0"/>
        <v>0</v>
      </c>
      <c r="H19" s="184"/>
      <c r="I19" s="185">
        <f t="shared" si="1"/>
        <v>0</v>
      </c>
      <c r="J19" s="184"/>
      <c r="K19" s="185">
        <f t="shared" si="2"/>
        <v>0</v>
      </c>
      <c r="L19" s="185">
        <v>12</v>
      </c>
      <c r="M19" s="185">
        <f t="shared" si="3"/>
        <v>0</v>
      </c>
      <c r="N19" s="183">
        <v>0</v>
      </c>
      <c r="O19" s="183">
        <f t="shared" si="4"/>
        <v>0</v>
      </c>
      <c r="P19" s="183">
        <v>0</v>
      </c>
      <c r="Q19" s="183">
        <f t="shared" si="5"/>
        <v>0</v>
      </c>
      <c r="R19" s="185"/>
      <c r="S19" s="185" t="s">
        <v>361</v>
      </c>
      <c r="T19" s="186" t="s">
        <v>320</v>
      </c>
      <c r="U19" s="159">
        <v>0.94199999999999995</v>
      </c>
      <c r="V19" s="159">
        <f t="shared" si="6"/>
        <v>0.06</v>
      </c>
      <c r="W19" s="159"/>
      <c r="X19" s="159" t="s">
        <v>399</v>
      </c>
      <c r="Y19" s="159" t="s">
        <v>322</v>
      </c>
      <c r="Z19" s="148"/>
      <c r="AA19" s="148"/>
      <c r="AB19" s="148"/>
      <c r="AC19" s="148"/>
      <c r="AD19" s="148"/>
      <c r="AE19" s="148"/>
      <c r="AF19" s="148"/>
      <c r="AG19" s="148" t="s">
        <v>1926</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2">
        <v>8</v>
      </c>
      <c r="B20" s="173" t="s">
        <v>739</v>
      </c>
      <c r="C20" s="188" t="s">
        <v>1965</v>
      </c>
      <c r="D20" s="174" t="s">
        <v>411</v>
      </c>
      <c r="E20" s="175">
        <v>0.6</v>
      </c>
      <c r="F20" s="176"/>
      <c r="G20" s="177">
        <f t="shared" si="0"/>
        <v>0</v>
      </c>
      <c r="H20" s="176"/>
      <c r="I20" s="177">
        <f t="shared" si="1"/>
        <v>0</v>
      </c>
      <c r="J20" s="176"/>
      <c r="K20" s="177">
        <f t="shared" si="2"/>
        <v>0</v>
      </c>
      <c r="L20" s="177">
        <v>12</v>
      </c>
      <c r="M20" s="177">
        <f t="shared" si="3"/>
        <v>0</v>
      </c>
      <c r="N20" s="175">
        <v>0</v>
      </c>
      <c r="O20" s="175">
        <f t="shared" si="4"/>
        <v>0</v>
      </c>
      <c r="P20" s="175">
        <v>0</v>
      </c>
      <c r="Q20" s="175">
        <f t="shared" si="5"/>
        <v>0</v>
      </c>
      <c r="R20" s="177"/>
      <c r="S20" s="177" t="s">
        <v>361</v>
      </c>
      <c r="T20" s="178" t="s">
        <v>320</v>
      </c>
      <c r="U20" s="159">
        <v>0.105</v>
      </c>
      <c r="V20" s="159">
        <f t="shared" si="6"/>
        <v>0.06</v>
      </c>
      <c r="W20" s="159"/>
      <c r="X20" s="159" t="s">
        <v>399</v>
      </c>
      <c r="Y20" s="159" t="s">
        <v>322</v>
      </c>
      <c r="Z20" s="148"/>
      <c r="AA20" s="148"/>
      <c r="AB20" s="148"/>
      <c r="AC20" s="148"/>
      <c r="AD20" s="148"/>
      <c r="AE20" s="148"/>
      <c r="AF20" s="148"/>
      <c r="AG20" s="148" t="s">
        <v>1926</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5" t="s">
        <v>2202</v>
      </c>
      <c r="D21" s="193"/>
      <c r="E21" s="194">
        <v>0.6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404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0">
        <v>9</v>
      </c>
      <c r="B22" s="181" t="s">
        <v>1967</v>
      </c>
      <c r="C22" s="189" t="s">
        <v>1968</v>
      </c>
      <c r="D22" s="182" t="s">
        <v>411</v>
      </c>
      <c r="E22" s="183">
        <v>0.06</v>
      </c>
      <c r="F22" s="184"/>
      <c r="G22" s="185">
        <f>ROUND(E22*F22,2)</f>
        <v>0</v>
      </c>
      <c r="H22" s="184"/>
      <c r="I22" s="185">
        <f>ROUND(E22*H22,2)</f>
        <v>0</v>
      </c>
      <c r="J22" s="184"/>
      <c r="K22" s="185">
        <f>ROUND(E22*J22,2)</f>
        <v>0</v>
      </c>
      <c r="L22" s="185">
        <v>12</v>
      </c>
      <c r="M22" s="185">
        <f>G22*(1+L22/100)</f>
        <v>0</v>
      </c>
      <c r="N22" s="183">
        <v>0</v>
      </c>
      <c r="O22" s="183">
        <f>ROUND(E22*N22,2)</f>
        <v>0</v>
      </c>
      <c r="P22" s="183">
        <v>0</v>
      </c>
      <c r="Q22" s="183">
        <f>ROUND(E22*P22,2)</f>
        <v>0</v>
      </c>
      <c r="R22" s="185"/>
      <c r="S22" s="185" t="s">
        <v>361</v>
      </c>
      <c r="T22" s="186" t="s">
        <v>320</v>
      </c>
      <c r="U22" s="159">
        <v>0.49</v>
      </c>
      <c r="V22" s="159">
        <f>ROUND(E22*U22,2)</f>
        <v>0.03</v>
      </c>
      <c r="W22" s="159"/>
      <c r="X22" s="159" t="s">
        <v>399</v>
      </c>
      <c r="Y22" s="159" t="s">
        <v>322</v>
      </c>
      <c r="Z22" s="148"/>
      <c r="AA22" s="148"/>
      <c r="AB22" s="148"/>
      <c r="AC22" s="148"/>
      <c r="AD22" s="148"/>
      <c r="AE22" s="148"/>
      <c r="AF22" s="148"/>
      <c r="AG22" s="148" t="s">
        <v>1926</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72">
        <v>10</v>
      </c>
      <c r="B23" s="173" t="s">
        <v>734</v>
      </c>
      <c r="C23" s="188" t="s">
        <v>1969</v>
      </c>
      <c r="D23" s="174" t="s">
        <v>411</v>
      </c>
      <c r="E23" s="175">
        <v>1.8</v>
      </c>
      <c r="F23" s="176"/>
      <c r="G23" s="177">
        <f>ROUND(E23*F23,2)</f>
        <v>0</v>
      </c>
      <c r="H23" s="176"/>
      <c r="I23" s="177">
        <f>ROUND(E23*H23,2)</f>
        <v>0</v>
      </c>
      <c r="J23" s="176"/>
      <c r="K23" s="177">
        <f>ROUND(E23*J23,2)</f>
        <v>0</v>
      </c>
      <c r="L23" s="177">
        <v>12</v>
      </c>
      <c r="M23" s="177">
        <f>G23*(1+L23/100)</f>
        <v>0</v>
      </c>
      <c r="N23" s="175">
        <v>0</v>
      </c>
      <c r="O23" s="175">
        <f>ROUND(E23*N23,2)</f>
        <v>0</v>
      </c>
      <c r="P23" s="175">
        <v>0</v>
      </c>
      <c r="Q23" s="175">
        <f>ROUND(E23*P23,2)</f>
        <v>0</v>
      </c>
      <c r="R23" s="177"/>
      <c r="S23" s="177" t="s">
        <v>361</v>
      </c>
      <c r="T23" s="178" t="s">
        <v>320</v>
      </c>
      <c r="U23" s="159">
        <v>0</v>
      </c>
      <c r="V23" s="159">
        <f>ROUND(E23*U23,2)</f>
        <v>0</v>
      </c>
      <c r="W23" s="159"/>
      <c r="X23" s="159" t="s">
        <v>399</v>
      </c>
      <c r="Y23" s="159" t="s">
        <v>322</v>
      </c>
      <c r="Z23" s="148"/>
      <c r="AA23" s="148"/>
      <c r="AB23" s="148"/>
      <c r="AC23" s="148"/>
      <c r="AD23" s="148"/>
      <c r="AE23" s="148"/>
      <c r="AF23" s="148"/>
      <c r="AG23" s="148" t="s">
        <v>1926</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5" t="s">
        <v>2203</v>
      </c>
      <c r="D24" s="193"/>
      <c r="E24" s="194">
        <v>1.8</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404</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0">
        <v>11</v>
      </c>
      <c r="B25" s="181" t="s">
        <v>742</v>
      </c>
      <c r="C25" s="189" t="s">
        <v>1971</v>
      </c>
      <c r="D25" s="182" t="s">
        <v>411</v>
      </c>
      <c r="E25" s="183">
        <v>0.06</v>
      </c>
      <c r="F25" s="184"/>
      <c r="G25" s="185">
        <f>ROUND(E25*F25,2)</f>
        <v>0</v>
      </c>
      <c r="H25" s="184"/>
      <c r="I25" s="185">
        <f>ROUND(E25*H25,2)</f>
        <v>0</v>
      </c>
      <c r="J25" s="184"/>
      <c r="K25" s="185">
        <f>ROUND(E25*J25,2)</f>
        <v>0</v>
      </c>
      <c r="L25" s="185">
        <v>12</v>
      </c>
      <c r="M25" s="185">
        <f>G25*(1+L25/100)</f>
        <v>0</v>
      </c>
      <c r="N25" s="183">
        <v>0</v>
      </c>
      <c r="O25" s="183">
        <f>ROUND(E25*N25,2)</f>
        <v>0</v>
      </c>
      <c r="P25" s="183">
        <v>0</v>
      </c>
      <c r="Q25" s="183">
        <f>ROUND(E25*P25,2)</f>
        <v>0</v>
      </c>
      <c r="R25" s="185"/>
      <c r="S25" s="185" t="s">
        <v>361</v>
      </c>
      <c r="T25" s="186" t="s">
        <v>320</v>
      </c>
      <c r="U25" s="159">
        <v>0</v>
      </c>
      <c r="V25" s="159">
        <f>ROUND(E25*U25,2)</f>
        <v>0</v>
      </c>
      <c r="W25" s="159"/>
      <c r="X25" s="159" t="s">
        <v>399</v>
      </c>
      <c r="Y25" s="159" t="s">
        <v>322</v>
      </c>
      <c r="Z25" s="148"/>
      <c r="AA25" s="148"/>
      <c r="AB25" s="148"/>
      <c r="AC25" s="148"/>
      <c r="AD25" s="148"/>
      <c r="AE25" s="148"/>
      <c r="AF25" s="148"/>
      <c r="AG25" s="148" t="s">
        <v>1926</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x14ac:dyDescent="0.2">
      <c r="A26" s="162" t="s">
        <v>314</v>
      </c>
      <c r="B26" s="163" t="s">
        <v>198</v>
      </c>
      <c r="C26" s="187" t="s">
        <v>199</v>
      </c>
      <c r="D26" s="164"/>
      <c r="E26" s="165"/>
      <c r="F26" s="166"/>
      <c r="G26" s="166">
        <f>SUMIF(AG27:AG30,"&lt;&gt;NOR",G27:G30)</f>
        <v>0</v>
      </c>
      <c r="H26" s="166"/>
      <c r="I26" s="166">
        <f>SUM(I27:I30)</f>
        <v>0</v>
      </c>
      <c r="J26" s="166"/>
      <c r="K26" s="166">
        <f>SUM(K27:K30)</f>
        <v>0</v>
      </c>
      <c r="L26" s="166"/>
      <c r="M26" s="166">
        <f>SUM(M27:M30)</f>
        <v>0</v>
      </c>
      <c r="N26" s="165"/>
      <c r="O26" s="165">
        <f>SUM(O27:O30)</f>
        <v>0</v>
      </c>
      <c r="P26" s="165"/>
      <c r="Q26" s="165">
        <f>SUM(Q27:Q30)</f>
        <v>0</v>
      </c>
      <c r="R26" s="166"/>
      <c r="S26" s="166"/>
      <c r="T26" s="167"/>
      <c r="U26" s="161"/>
      <c r="V26" s="161">
        <f>SUM(V27:V30)</f>
        <v>7.25</v>
      </c>
      <c r="W26" s="161"/>
      <c r="X26" s="161"/>
      <c r="Y26" s="161"/>
      <c r="AG26" t="s">
        <v>315</v>
      </c>
    </row>
    <row r="27" spans="1:60" outlineLevel="1" x14ac:dyDescent="0.2">
      <c r="A27" s="180">
        <v>12</v>
      </c>
      <c r="B27" s="181" t="s">
        <v>2204</v>
      </c>
      <c r="C27" s="189" t="s">
        <v>2205</v>
      </c>
      <c r="D27" s="182" t="s">
        <v>478</v>
      </c>
      <c r="E27" s="183">
        <v>11.4</v>
      </c>
      <c r="F27" s="184"/>
      <c r="G27" s="185">
        <f>ROUND(E27*F27,2)</f>
        <v>0</v>
      </c>
      <c r="H27" s="184"/>
      <c r="I27" s="185">
        <f>ROUND(E27*H27,2)</f>
        <v>0</v>
      </c>
      <c r="J27" s="184"/>
      <c r="K27" s="185">
        <f>ROUND(E27*J27,2)</f>
        <v>0</v>
      </c>
      <c r="L27" s="185">
        <v>12</v>
      </c>
      <c r="M27" s="185">
        <f>G27*(1+L27/100)</f>
        <v>0</v>
      </c>
      <c r="N27" s="183">
        <v>3.0000000000000001E-5</v>
      </c>
      <c r="O27" s="183">
        <f>ROUND(E27*N27,2)</f>
        <v>0</v>
      </c>
      <c r="P27" s="183">
        <v>0</v>
      </c>
      <c r="Q27" s="183">
        <f>ROUND(E27*P27,2)</f>
        <v>0</v>
      </c>
      <c r="R27" s="185"/>
      <c r="S27" s="185" t="s">
        <v>361</v>
      </c>
      <c r="T27" s="186" t="s">
        <v>320</v>
      </c>
      <c r="U27" s="159">
        <v>0.129</v>
      </c>
      <c r="V27" s="159">
        <f>ROUND(E27*U27,2)</f>
        <v>1.47</v>
      </c>
      <c r="W27" s="159"/>
      <c r="X27" s="159" t="s">
        <v>399</v>
      </c>
      <c r="Y27" s="159" t="s">
        <v>322</v>
      </c>
      <c r="Z27" s="148"/>
      <c r="AA27" s="148"/>
      <c r="AB27" s="148"/>
      <c r="AC27" s="148"/>
      <c r="AD27" s="148"/>
      <c r="AE27" s="148"/>
      <c r="AF27" s="148"/>
      <c r="AG27" s="148" t="s">
        <v>1926</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0">
        <v>13</v>
      </c>
      <c r="B28" s="181" t="s">
        <v>2206</v>
      </c>
      <c r="C28" s="189" t="s">
        <v>2207</v>
      </c>
      <c r="D28" s="182" t="s">
        <v>478</v>
      </c>
      <c r="E28" s="183">
        <v>6.48</v>
      </c>
      <c r="F28" s="184"/>
      <c r="G28" s="185">
        <f>ROUND(E28*F28,2)</f>
        <v>0</v>
      </c>
      <c r="H28" s="184"/>
      <c r="I28" s="185">
        <f>ROUND(E28*H28,2)</f>
        <v>0</v>
      </c>
      <c r="J28" s="184"/>
      <c r="K28" s="185">
        <f>ROUND(E28*J28,2)</f>
        <v>0</v>
      </c>
      <c r="L28" s="185">
        <v>12</v>
      </c>
      <c r="M28" s="185">
        <f>G28*(1+L28/100)</f>
        <v>0</v>
      </c>
      <c r="N28" s="183">
        <v>4.0000000000000003E-5</v>
      </c>
      <c r="O28" s="183">
        <f>ROUND(E28*N28,2)</f>
        <v>0</v>
      </c>
      <c r="P28" s="183">
        <v>0</v>
      </c>
      <c r="Q28" s="183">
        <f>ROUND(E28*P28,2)</f>
        <v>0</v>
      </c>
      <c r="R28" s="185"/>
      <c r="S28" s="185" t="s">
        <v>361</v>
      </c>
      <c r="T28" s="186" t="s">
        <v>320</v>
      </c>
      <c r="U28" s="159">
        <v>0.129</v>
      </c>
      <c r="V28" s="159">
        <f>ROUND(E28*U28,2)</f>
        <v>0.84</v>
      </c>
      <c r="W28" s="159"/>
      <c r="X28" s="159" t="s">
        <v>399</v>
      </c>
      <c r="Y28" s="159" t="s">
        <v>322</v>
      </c>
      <c r="Z28" s="148"/>
      <c r="AA28" s="148"/>
      <c r="AB28" s="148"/>
      <c r="AC28" s="148"/>
      <c r="AD28" s="148"/>
      <c r="AE28" s="148"/>
      <c r="AF28" s="148"/>
      <c r="AG28" s="148" t="s">
        <v>1926</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0">
        <v>14</v>
      </c>
      <c r="B29" s="181" t="s">
        <v>2104</v>
      </c>
      <c r="C29" s="189" t="s">
        <v>2105</v>
      </c>
      <c r="D29" s="182" t="s">
        <v>442</v>
      </c>
      <c r="E29" s="183">
        <v>26</v>
      </c>
      <c r="F29" s="184"/>
      <c r="G29" s="185">
        <f>ROUND(E29*F29,2)</f>
        <v>0</v>
      </c>
      <c r="H29" s="184"/>
      <c r="I29" s="185">
        <f>ROUND(E29*H29,2)</f>
        <v>0</v>
      </c>
      <c r="J29" s="184"/>
      <c r="K29" s="185">
        <f>ROUND(E29*J29,2)</f>
        <v>0</v>
      </c>
      <c r="L29" s="185">
        <v>12</v>
      </c>
      <c r="M29" s="185">
        <f>G29*(1+L29/100)</f>
        <v>0</v>
      </c>
      <c r="N29" s="183">
        <v>0</v>
      </c>
      <c r="O29" s="183">
        <f>ROUND(E29*N29,2)</f>
        <v>0</v>
      </c>
      <c r="P29" s="183">
        <v>0</v>
      </c>
      <c r="Q29" s="183">
        <f>ROUND(E29*P29,2)</f>
        <v>0</v>
      </c>
      <c r="R29" s="185"/>
      <c r="S29" s="185" t="s">
        <v>361</v>
      </c>
      <c r="T29" s="186" t="s">
        <v>320</v>
      </c>
      <c r="U29" s="159">
        <v>0.05</v>
      </c>
      <c r="V29" s="159">
        <f>ROUND(E29*U29,2)</f>
        <v>1.3</v>
      </c>
      <c r="W29" s="159"/>
      <c r="X29" s="159" t="s">
        <v>399</v>
      </c>
      <c r="Y29" s="159" t="s">
        <v>322</v>
      </c>
      <c r="Z29" s="148"/>
      <c r="AA29" s="148"/>
      <c r="AB29" s="148"/>
      <c r="AC29" s="148"/>
      <c r="AD29" s="148"/>
      <c r="AE29" s="148"/>
      <c r="AF29" s="148"/>
      <c r="AG29" s="148" t="s">
        <v>1926</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0">
        <v>15</v>
      </c>
      <c r="B30" s="181" t="s">
        <v>2106</v>
      </c>
      <c r="C30" s="189" t="s">
        <v>2208</v>
      </c>
      <c r="D30" s="182" t="s">
        <v>442</v>
      </c>
      <c r="E30" s="183">
        <v>26</v>
      </c>
      <c r="F30" s="184"/>
      <c r="G30" s="185">
        <f>ROUND(E30*F30,2)</f>
        <v>0</v>
      </c>
      <c r="H30" s="184"/>
      <c r="I30" s="185">
        <f>ROUND(E30*H30,2)</f>
        <v>0</v>
      </c>
      <c r="J30" s="184"/>
      <c r="K30" s="185">
        <f>ROUND(E30*J30,2)</f>
        <v>0</v>
      </c>
      <c r="L30" s="185">
        <v>12</v>
      </c>
      <c r="M30" s="185">
        <f>G30*(1+L30/100)</f>
        <v>0</v>
      </c>
      <c r="N30" s="183">
        <v>0</v>
      </c>
      <c r="O30" s="183">
        <f>ROUND(E30*N30,2)</f>
        <v>0</v>
      </c>
      <c r="P30" s="183">
        <v>0</v>
      </c>
      <c r="Q30" s="183">
        <f>ROUND(E30*P30,2)</f>
        <v>0</v>
      </c>
      <c r="R30" s="185"/>
      <c r="S30" s="185" t="s">
        <v>361</v>
      </c>
      <c r="T30" s="186" t="s">
        <v>320</v>
      </c>
      <c r="U30" s="159">
        <v>0.14000000000000001</v>
      </c>
      <c r="V30" s="159">
        <f>ROUND(E30*U30,2)</f>
        <v>3.64</v>
      </c>
      <c r="W30" s="159"/>
      <c r="X30" s="159" t="s">
        <v>399</v>
      </c>
      <c r="Y30" s="159" t="s">
        <v>322</v>
      </c>
      <c r="Z30" s="148"/>
      <c r="AA30" s="148"/>
      <c r="AB30" s="148"/>
      <c r="AC30" s="148"/>
      <c r="AD30" s="148"/>
      <c r="AE30" s="148"/>
      <c r="AF30" s="148"/>
      <c r="AG30" s="148" t="s">
        <v>1926</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x14ac:dyDescent="0.2">
      <c r="A31" s="162" t="s">
        <v>314</v>
      </c>
      <c r="B31" s="163" t="s">
        <v>206</v>
      </c>
      <c r="C31" s="187" t="s">
        <v>207</v>
      </c>
      <c r="D31" s="164"/>
      <c r="E31" s="165"/>
      <c r="F31" s="166"/>
      <c r="G31" s="166">
        <f>SUMIF(AG32:AG45,"&lt;&gt;NOR",G32:G45)</f>
        <v>0</v>
      </c>
      <c r="H31" s="166"/>
      <c r="I31" s="166">
        <f>SUM(I32:I45)</f>
        <v>0</v>
      </c>
      <c r="J31" s="166"/>
      <c r="K31" s="166">
        <f>SUM(K32:K45)</f>
        <v>0</v>
      </c>
      <c r="L31" s="166"/>
      <c r="M31" s="166">
        <f>SUM(M32:M45)</f>
        <v>0</v>
      </c>
      <c r="N31" s="165"/>
      <c r="O31" s="165">
        <f>SUM(O32:O45)</f>
        <v>0</v>
      </c>
      <c r="P31" s="165"/>
      <c r="Q31" s="165">
        <f>SUM(Q32:Q45)</f>
        <v>0</v>
      </c>
      <c r="R31" s="166"/>
      <c r="S31" s="166"/>
      <c r="T31" s="167"/>
      <c r="U31" s="161"/>
      <c r="V31" s="161">
        <f>SUM(V32:V45)</f>
        <v>0</v>
      </c>
      <c r="W31" s="161"/>
      <c r="X31" s="161"/>
      <c r="Y31" s="161"/>
      <c r="AG31" t="s">
        <v>315</v>
      </c>
    </row>
    <row r="32" spans="1:60" outlineLevel="1" x14ac:dyDescent="0.2">
      <c r="A32" s="172">
        <v>16</v>
      </c>
      <c r="B32" s="173" t="s">
        <v>150</v>
      </c>
      <c r="C32" s="188" t="s">
        <v>2209</v>
      </c>
      <c r="D32" s="174" t="s">
        <v>2210</v>
      </c>
      <c r="E32" s="175">
        <v>1</v>
      </c>
      <c r="F32" s="176"/>
      <c r="G32" s="177">
        <f>ROUND(E32*F32,2)</f>
        <v>0</v>
      </c>
      <c r="H32" s="176"/>
      <c r="I32" s="177">
        <f>ROUND(E32*H32,2)</f>
        <v>0</v>
      </c>
      <c r="J32" s="176"/>
      <c r="K32" s="177">
        <f>ROUND(E32*J32,2)</f>
        <v>0</v>
      </c>
      <c r="L32" s="177">
        <v>12</v>
      </c>
      <c r="M32" s="177">
        <f>G32*(1+L32/100)</f>
        <v>0</v>
      </c>
      <c r="N32" s="175">
        <v>0</v>
      </c>
      <c r="O32" s="175">
        <f>ROUND(E32*N32,2)</f>
        <v>0</v>
      </c>
      <c r="P32" s="175">
        <v>0</v>
      </c>
      <c r="Q32" s="175">
        <f>ROUND(E32*P32,2)</f>
        <v>0</v>
      </c>
      <c r="R32" s="177"/>
      <c r="S32" s="177" t="s">
        <v>361</v>
      </c>
      <c r="T32" s="178" t="s">
        <v>320</v>
      </c>
      <c r="U32" s="159">
        <v>0</v>
      </c>
      <c r="V32" s="159">
        <f>ROUND(E32*U32,2)</f>
        <v>0</v>
      </c>
      <c r="W32" s="159"/>
      <c r="X32" s="159" t="s">
        <v>399</v>
      </c>
      <c r="Y32" s="159" t="s">
        <v>322</v>
      </c>
      <c r="Z32" s="148"/>
      <c r="AA32" s="148"/>
      <c r="AB32" s="148"/>
      <c r="AC32" s="148"/>
      <c r="AD32" s="148"/>
      <c r="AE32" s="148"/>
      <c r="AF32" s="148"/>
      <c r="AG32" s="148" t="s">
        <v>1926</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3" t="s">
        <v>2028</v>
      </c>
      <c r="D33" s="264"/>
      <c r="E33" s="264"/>
      <c r="F33" s="264"/>
      <c r="G33" s="264"/>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325</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0">
        <v>17</v>
      </c>
      <c r="B34" s="181" t="s">
        <v>2211</v>
      </c>
      <c r="C34" s="189" t="s">
        <v>2212</v>
      </c>
      <c r="D34" s="182" t="s">
        <v>442</v>
      </c>
      <c r="E34" s="183">
        <v>1</v>
      </c>
      <c r="F34" s="184"/>
      <c r="G34" s="185">
        <f t="shared" ref="G34:G42" si="7">ROUND(E34*F34,2)</f>
        <v>0</v>
      </c>
      <c r="H34" s="184"/>
      <c r="I34" s="185">
        <f t="shared" ref="I34:I42" si="8">ROUND(E34*H34,2)</f>
        <v>0</v>
      </c>
      <c r="J34" s="184"/>
      <c r="K34" s="185">
        <f t="shared" ref="K34:K42" si="9">ROUND(E34*J34,2)</f>
        <v>0</v>
      </c>
      <c r="L34" s="185">
        <v>12</v>
      </c>
      <c r="M34" s="185">
        <f t="shared" ref="M34:M42" si="10">G34*(1+L34/100)</f>
        <v>0</v>
      </c>
      <c r="N34" s="183">
        <v>0</v>
      </c>
      <c r="O34" s="183">
        <f t="shared" ref="O34:O42" si="11">ROUND(E34*N34,2)</f>
        <v>0</v>
      </c>
      <c r="P34" s="183">
        <v>0</v>
      </c>
      <c r="Q34" s="183">
        <f t="shared" ref="Q34:Q42" si="12">ROUND(E34*P34,2)</f>
        <v>0</v>
      </c>
      <c r="R34" s="185"/>
      <c r="S34" s="185" t="s">
        <v>361</v>
      </c>
      <c r="T34" s="186" t="s">
        <v>320</v>
      </c>
      <c r="U34" s="159">
        <v>0</v>
      </c>
      <c r="V34" s="159">
        <f t="shared" ref="V34:V42" si="13">ROUND(E34*U34,2)</f>
        <v>0</v>
      </c>
      <c r="W34" s="159"/>
      <c r="X34" s="159" t="s">
        <v>1147</v>
      </c>
      <c r="Y34" s="159" t="s">
        <v>322</v>
      </c>
      <c r="Z34" s="148"/>
      <c r="AA34" s="148"/>
      <c r="AB34" s="148"/>
      <c r="AC34" s="148"/>
      <c r="AD34" s="148"/>
      <c r="AE34" s="148"/>
      <c r="AF34" s="148"/>
      <c r="AG34" s="148" t="s">
        <v>2033</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0">
        <v>18</v>
      </c>
      <c r="B35" s="181" t="s">
        <v>2213</v>
      </c>
      <c r="C35" s="189" t="s">
        <v>2214</v>
      </c>
      <c r="D35" s="182" t="s">
        <v>442</v>
      </c>
      <c r="E35" s="183">
        <v>2</v>
      </c>
      <c r="F35" s="184"/>
      <c r="G35" s="185">
        <f t="shared" si="7"/>
        <v>0</v>
      </c>
      <c r="H35" s="184"/>
      <c r="I35" s="185">
        <f t="shared" si="8"/>
        <v>0</v>
      </c>
      <c r="J35" s="184"/>
      <c r="K35" s="185">
        <f t="shared" si="9"/>
        <v>0</v>
      </c>
      <c r="L35" s="185">
        <v>12</v>
      </c>
      <c r="M35" s="185">
        <f t="shared" si="10"/>
        <v>0</v>
      </c>
      <c r="N35" s="183">
        <v>0</v>
      </c>
      <c r="O35" s="183">
        <f t="shared" si="11"/>
        <v>0</v>
      </c>
      <c r="P35" s="183">
        <v>0</v>
      </c>
      <c r="Q35" s="183">
        <f t="shared" si="12"/>
        <v>0</v>
      </c>
      <c r="R35" s="185"/>
      <c r="S35" s="185" t="s">
        <v>361</v>
      </c>
      <c r="T35" s="186" t="s">
        <v>320</v>
      </c>
      <c r="U35" s="159">
        <v>0</v>
      </c>
      <c r="V35" s="159">
        <f t="shared" si="13"/>
        <v>0</v>
      </c>
      <c r="W35" s="159"/>
      <c r="X35" s="159" t="s">
        <v>1147</v>
      </c>
      <c r="Y35" s="159" t="s">
        <v>322</v>
      </c>
      <c r="Z35" s="148"/>
      <c r="AA35" s="148"/>
      <c r="AB35" s="148"/>
      <c r="AC35" s="148"/>
      <c r="AD35" s="148"/>
      <c r="AE35" s="148"/>
      <c r="AF35" s="148"/>
      <c r="AG35" s="148" t="s">
        <v>2033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0">
        <v>19</v>
      </c>
      <c r="B36" s="181" t="s">
        <v>2215</v>
      </c>
      <c r="C36" s="189" t="s">
        <v>2216</v>
      </c>
      <c r="D36" s="182" t="s">
        <v>442</v>
      </c>
      <c r="E36" s="183">
        <v>2</v>
      </c>
      <c r="F36" s="184"/>
      <c r="G36" s="185">
        <f t="shared" si="7"/>
        <v>0</v>
      </c>
      <c r="H36" s="184"/>
      <c r="I36" s="185">
        <f t="shared" si="8"/>
        <v>0</v>
      </c>
      <c r="J36" s="184"/>
      <c r="K36" s="185">
        <f t="shared" si="9"/>
        <v>0</v>
      </c>
      <c r="L36" s="185">
        <v>12</v>
      </c>
      <c r="M36" s="185">
        <f t="shared" si="10"/>
        <v>0</v>
      </c>
      <c r="N36" s="183">
        <v>0</v>
      </c>
      <c r="O36" s="183">
        <f t="shared" si="11"/>
        <v>0</v>
      </c>
      <c r="P36" s="183">
        <v>0</v>
      </c>
      <c r="Q36" s="183">
        <f t="shared" si="12"/>
        <v>0</v>
      </c>
      <c r="R36" s="185"/>
      <c r="S36" s="185" t="s">
        <v>361</v>
      </c>
      <c r="T36" s="186" t="s">
        <v>320</v>
      </c>
      <c r="U36" s="159">
        <v>0</v>
      </c>
      <c r="V36" s="159">
        <f t="shared" si="13"/>
        <v>0</v>
      </c>
      <c r="W36" s="159"/>
      <c r="X36" s="159" t="s">
        <v>1147</v>
      </c>
      <c r="Y36" s="159" t="s">
        <v>322</v>
      </c>
      <c r="Z36" s="148"/>
      <c r="AA36" s="148"/>
      <c r="AB36" s="148"/>
      <c r="AC36" s="148"/>
      <c r="AD36" s="148"/>
      <c r="AE36" s="148"/>
      <c r="AF36" s="148"/>
      <c r="AG36" s="148" t="s">
        <v>2033</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0">
        <v>20</v>
      </c>
      <c r="B37" s="181" t="s">
        <v>2217</v>
      </c>
      <c r="C37" s="189" t="s">
        <v>2218</v>
      </c>
      <c r="D37" s="182" t="s">
        <v>442</v>
      </c>
      <c r="E37" s="183">
        <v>3</v>
      </c>
      <c r="F37" s="184"/>
      <c r="G37" s="185">
        <f t="shared" si="7"/>
        <v>0</v>
      </c>
      <c r="H37" s="184"/>
      <c r="I37" s="185">
        <f t="shared" si="8"/>
        <v>0</v>
      </c>
      <c r="J37" s="184"/>
      <c r="K37" s="185">
        <f t="shared" si="9"/>
        <v>0</v>
      </c>
      <c r="L37" s="185">
        <v>12</v>
      </c>
      <c r="M37" s="185">
        <f t="shared" si="10"/>
        <v>0</v>
      </c>
      <c r="N37" s="183">
        <v>0</v>
      </c>
      <c r="O37" s="183">
        <f t="shared" si="11"/>
        <v>0</v>
      </c>
      <c r="P37" s="183">
        <v>0</v>
      </c>
      <c r="Q37" s="183">
        <f t="shared" si="12"/>
        <v>0</v>
      </c>
      <c r="R37" s="185"/>
      <c r="S37" s="185" t="s">
        <v>361</v>
      </c>
      <c r="T37" s="186" t="s">
        <v>320</v>
      </c>
      <c r="U37" s="159">
        <v>0</v>
      </c>
      <c r="V37" s="159">
        <f t="shared" si="13"/>
        <v>0</v>
      </c>
      <c r="W37" s="159"/>
      <c r="X37" s="159" t="s">
        <v>1147</v>
      </c>
      <c r="Y37" s="159" t="s">
        <v>322</v>
      </c>
      <c r="Z37" s="148"/>
      <c r="AA37" s="148"/>
      <c r="AB37" s="148"/>
      <c r="AC37" s="148"/>
      <c r="AD37" s="148"/>
      <c r="AE37" s="148"/>
      <c r="AF37" s="148"/>
      <c r="AG37" s="148" t="s">
        <v>2033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0">
        <v>21</v>
      </c>
      <c r="B38" s="181" t="s">
        <v>2219</v>
      </c>
      <c r="C38" s="189" t="s">
        <v>2220</v>
      </c>
      <c r="D38" s="182" t="s">
        <v>442</v>
      </c>
      <c r="E38" s="183">
        <v>1</v>
      </c>
      <c r="F38" s="184"/>
      <c r="G38" s="185">
        <f t="shared" si="7"/>
        <v>0</v>
      </c>
      <c r="H38" s="184"/>
      <c r="I38" s="185">
        <f t="shared" si="8"/>
        <v>0</v>
      </c>
      <c r="J38" s="184"/>
      <c r="K38" s="185">
        <f t="shared" si="9"/>
        <v>0</v>
      </c>
      <c r="L38" s="185">
        <v>12</v>
      </c>
      <c r="M38" s="185">
        <f t="shared" si="10"/>
        <v>0</v>
      </c>
      <c r="N38" s="183">
        <v>0</v>
      </c>
      <c r="O38" s="183">
        <f t="shared" si="11"/>
        <v>0</v>
      </c>
      <c r="P38" s="183">
        <v>0</v>
      </c>
      <c r="Q38" s="183">
        <f t="shared" si="12"/>
        <v>0</v>
      </c>
      <c r="R38" s="185"/>
      <c r="S38" s="185" t="s">
        <v>361</v>
      </c>
      <c r="T38" s="186" t="s">
        <v>320</v>
      </c>
      <c r="U38" s="159">
        <v>0</v>
      </c>
      <c r="V38" s="159">
        <f t="shared" si="13"/>
        <v>0</v>
      </c>
      <c r="W38" s="159"/>
      <c r="X38" s="159" t="s">
        <v>1147</v>
      </c>
      <c r="Y38" s="159" t="s">
        <v>322</v>
      </c>
      <c r="Z38" s="148"/>
      <c r="AA38" s="148"/>
      <c r="AB38" s="148"/>
      <c r="AC38" s="148"/>
      <c r="AD38" s="148"/>
      <c r="AE38" s="148"/>
      <c r="AF38" s="148"/>
      <c r="AG38" s="148" t="s">
        <v>2033</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0">
        <v>22</v>
      </c>
      <c r="B39" s="181" t="s">
        <v>2221</v>
      </c>
      <c r="C39" s="189" t="s">
        <v>2222</v>
      </c>
      <c r="D39" s="182" t="s">
        <v>442</v>
      </c>
      <c r="E39" s="183">
        <v>1</v>
      </c>
      <c r="F39" s="184"/>
      <c r="G39" s="185">
        <f t="shared" si="7"/>
        <v>0</v>
      </c>
      <c r="H39" s="184"/>
      <c r="I39" s="185">
        <f t="shared" si="8"/>
        <v>0</v>
      </c>
      <c r="J39" s="184"/>
      <c r="K39" s="185">
        <f t="shared" si="9"/>
        <v>0</v>
      </c>
      <c r="L39" s="185">
        <v>12</v>
      </c>
      <c r="M39" s="185">
        <f t="shared" si="10"/>
        <v>0</v>
      </c>
      <c r="N39" s="183">
        <v>0</v>
      </c>
      <c r="O39" s="183">
        <f t="shared" si="11"/>
        <v>0</v>
      </c>
      <c r="P39" s="183">
        <v>0</v>
      </c>
      <c r="Q39" s="183">
        <f t="shared" si="12"/>
        <v>0</v>
      </c>
      <c r="R39" s="185"/>
      <c r="S39" s="185" t="s">
        <v>361</v>
      </c>
      <c r="T39" s="186" t="s">
        <v>320</v>
      </c>
      <c r="U39" s="159">
        <v>0</v>
      </c>
      <c r="V39" s="159">
        <f t="shared" si="13"/>
        <v>0</v>
      </c>
      <c r="W39" s="159"/>
      <c r="X39" s="159" t="s">
        <v>1147</v>
      </c>
      <c r="Y39" s="159" t="s">
        <v>322</v>
      </c>
      <c r="Z39" s="148"/>
      <c r="AA39" s="148"/>
      <c r="AB39" s="148"/>
      <c r="AC39" s="148"/>
      <c r="AD39" s="148"/>
      <c r="AE39" s="148"/>
      <c r="AF39" s="148"/>
      <c r="AG39" s="148" t="s">
        <v>2033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0">
        <v>23</v>
      </c>
      <c r="B40" s="181" t="s">
        <v>2223</v>
      </c>
      <c r="C40" s="189" t="s">
        <v>2224</v>
      </c>
      <c r="D40" s="182" t="s">
        <v>442</v>
      </c>
      <c r="E40" s="183">
        <v>1</v>
      </c>
      <c r="F40" s="184"/>
      <c r="G40" s="185">
        <f t="shared" si="7"/>
        <v>0</v>
      </c>
      <c r="H40" s="184"/>
      <c r="I40" s="185">
        <f t="shared" si="8"/>
        <v>0</v>
      </c>
      <c r="J40" s="184"/>
      <c r="K40" s="185">
        <f t="shared" si="9"/>
        <v>0</v>
      </c>
      <c r="L40" s="185">
        <v>12</v>
      </c>
      <c r="M40" s="185">
        <f t="shared" si="10"/>
        <v>0</v>
      </c>
      <c r="N40" s="183">
        <v>0</v>
      </c>
      <c r="O40" s="183">
        <f t="shared" si="11"/>
        <v>0</v>
      </c>
      <c r="P40" s="183">
        <v>0</v>
      </c>
      <c r="Q40" s="183">
        <f t="shared" si="12"/>
        <v>0</v>
      </c>
      <c r="R40" s="185"/>
      <c r="S40" s="185" t="s">
        <v>361</v>
      </c>
      <c r="T40" s="186" t="s">
        <v>320</v>
      </c>
      <c r="U40" s="159">
        <v>0</v>
      </c>
      <c r="V40" s="159">
        <f t="shared" si="13"/>
        <v>0</v>
      </c>
      <c r="W40" s="159"/>
      <c r="X40" s="159" t="s">
        <v>1147</v>
      </c>
      <c r="Y40" s="159" t="s">
        <v>322</v>
      </c>
      <c r="Z40" s="148"/>
      <c r="AA40" s="148"/>
      <c r="AB40" s="148"/>
      <c r="AC40" s="148"/>
      <c r="AD40" s="148"/>
      <c r="AE40" s="148"/>
      <c r="AF40" s="148"/>
      <c r="AG40" s="148" t="s">
        <v>2033</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0">
        <v>24</v>
      </c>
      <c r="B41" s="181" t="s">
        <v>2225</v>
      </c>
      <c r="C41" s="189" t="s">
        <v>2226</v>
      </c>
      <c r="D41" s="182" t="s">
        <v>442</v>
      </c>
      <c r="E41" s="183">
        <v>1</v>
      </c>
      <c r="F41" s="184"/>
      <c r="G41" s="185">
        <f t="shared" si="7"/>
        <v>0</v>
      </c>
      <c r="H41" s="184"/>
      <c r="I41" s="185">
        <f t="shared" si="8"/>
        <v>0</v>
      </c>
      <c r="J41" s="184"/>
      <c r="K41" s="185">
        <f t="shared" si="9"/>
        <v>0</v>
      </c>
      <c r="L41" s="185">
        <v>12</v>
      </c>
      <c r="M41" s="185">
        <f t="shared" si="10"/>
        <v>0</v>
      </c>
      <c r="N41" s="183">
        <v>0</v>
      </c>
      <c r="O41" s="183">
        <f t="shared" si="11"/>
        <v>0</v>
      </c>
      <c r="P41" s="183">
        <v>0</v>
      </c>
      <c r="Q41" s="183">
        <f t="shared" si="12"/>
        <v>0</v>
      </c>
      <c r="R41" s="185"/>
      <c r="S41" s="185" t="s">
        <v>361</v>
      </c>
      <c r="T41" s="186" t="s">
        <v>320</v>
      </c>
      <c r="U41" s="159">
        <v>0</v>
      </c>
      <c r="V41" s="159">
        <f t="shared" si="13"/>
        <v>0</v>
      </c>
      <c r="W41" s="159"/>
      <c r="X41" s="159" t="s">
        <v>1147</v>
      </c>
      <c r="Y41" s="159" t="s">
        <v>322</v>
      </c>
      <c r="Z41" s="148"/>
      <c r="AA41" s="148"/>
      <c r="AB41" s="148"/>
      <c r="AC41" s="148"/>
      <c r="AD41" s="148"/>
      <c r="AE41" s="148"/>
      <c r="AF41" s="148"/>
      <c r="AG41" s="148" t="s">
        <v>2033</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25</v>
      </c>
      <c r="B42" s="173" t="s">
        <v>156</v>
      </c>
      <c r="C42" s="188" t="s">
        <v>2227</v>
      </c>
      <c r="D42" s="174" t="s">
        <v>2027</v>
      </c>
      <c r="E42" s="175">
        <v>1</v>
      </c>
      <c r="F42" s="176"/>
      <c r="G42" s="177">
        <f t="shared" si="7"/>
        <v>0</v>
      </c>
      <c r="H42" s="176"/>
      <c r="I42" s="177">
        <f t="shared" si="8"/>
        <v>0</v>
      </c>
      <c r="J42" s="176"/>
      <c r="K42" s="177">
        <f t="shared" si="9"/>
        <v>0</v>
      </c>
      <c r="L42" s="177">
        <v>12</v>
      </c>
      <c r="M42" s="177">
        <f t="shared" si="10"/>
        <v>0</v>
      </c>
      <c r="N42" s="175">
        <v>0</v>
      </c>
      <c r="O42" s="175">
        <f t="shared" si="11"/>
        <v>0</v>
      </c>
      <c r="P42" s="175">
        <v>0</v>
      </c>
      <c r="Q42" s="175">
        <f t="shared" si="12"/>
        <v>0</v>
      </c>
      <c r="R42" s="177"/>
      <c r="S42" s="177" t="s">
        <v>361</v>
      </c>
      <c r="T42" s="178" t="s">
        <v>320</v>
      </c>
      <c r="U42" s="159">
        <v>0</v>
      </c>
      <c r="V42" s="159">
        <f t="shared" si="13"/>
        <v>0</v>
      </c>
      <c r="W42" s="159"/>
      <c r="X42" s="159" t="s">
        <v>399</v>
      </c>
      <c r="Y42" s="159" t="s">
        <v>322</v>
      </c>
      <c r="Z42" s="148"/>
      <c r="AA42" s="148"/>
      <c r="AB42" s="148"/>
      <c r="AC42" s="148"/>
      <c r="AD42" s="148"/>
      <c r="AE42" s="148"/>
      <c r="AF42" s="148"/>
      <c r="AG42" s="148" t="s">
        <v>1926</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263" t="s">
        <v>2028</v>
      </c>
      <c r="D43" s="264"/>
      <c r="E43" s="264"/>
      <c r="F43" s="264"/>
      <c r="G43" s="264"/>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325</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26</v>
      </c>
      <c r="B44" s="173" t="s">
        <v>158</v>
      </c>
      <c r="C44" s="188" t="s">
        <v>2228</v>
      </c>
      <c r="D44" s="174" t="s">
        <v>2027</v>
      </c>
      <c r="E44" s="175">
        <v>1</v>
      </c>
      <c r="F44" s="176"/>
      <c r="G44" s="177">
        <f>ROUND(E44*F44,2)</f>
        <v>0</v>
      </c>
      <c r="H44" s="176"/>
      <c r="I44" s="177">
        <f>ROUND(E44*H44,2)</f>
        <v>0</v>
      </c>
      <c r="J44" s="176"/>
      <c r="K44" s="177">
        <f>ROUND(E44*J44,2)</f>
        <v>0</v>
      </c>
      <c r="L44" s="177">
        <v>12</v>
      </c>
      <c r="M44" s="177">
        <f>G44*(1+L44/100)</f>
        <v>0</v>
      </c>
      <c r="N44" s="175">
        <v>0</v>
      </c>
      <c r="O44" s="175">
        <f>ROUND(E44*N44,2)</f>
        <v>0</v>
      </c>
      <c r="P44" s="175">
        <v>0</v>
      </c>
      <c r="Q44" s="175">
        <f>ROUND(E44*P44,2)</f>
        <v>0</v>
      </c>
      <c r="R44" s="177"/>
      <c r="S44" s="177" t="s">
        <v>361</v>
      </c>
      <c r="T44" s="178" t="s">
        <v>320</v>
      </c>
      <c r="U44" s="159">
        <v>0</v>
      </c>
      <c r="V44" s="159">
        <f>ROUND(E44*U44,2)</f>
        <v>0</v>
      </c>
      <c r="W44" s="159"/>
      <c r="X44" s="159" t="s">
        <v>399</v>
      </c>
      <c r="Y44" s="159" t="s">
        <v>322</v>
      </c>
      <c r="Z44" s="148"/>
      <c r="AA44" s="148"/>
      <c r="AB44" s="148"/>
      <c r="AC44" s="148"/>
      <c r="AD44" s="148"/>
      <c r="AE44" s="148"/>
      <c r="AF44" s="148"/>
      <c r="AG44" s="148" t="s">
        <v>1926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63" t="s">
        <v>2028</v>
      </c>
      <c r="D45" s="264"/>
      <c r="E45" s="264"/>
      <c r="F45" s="264"/>
      <c r="G45" s="26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325</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x14ac:dyDescent="0.2">
      <c r="A46" s="162" t="s">
        <v>314</v>
      </c>
      <c r="B46" s="163" t="s">
        <v>208</v>
      </c>
      <c r="C46" s="187" t="s">
        <v>209</v>
      </c>
      <c r="D46" s="164"/>
      <c r="E46" s="165"/>
      <c r="F46" s="166"/>
      <c r="G46" s="166">
        <f>SUMIF(AG47:AG61,"&lt;&gt;NOR",G47:G61)</f>
        <v>0</v>
      </c>
      <c r="H46" s="166"/>
      <c r="I46" s="166">
        <f>SUM(I47:I61)</f>
        <v>0</v>
      </c>
      <c r="J46" s="166"/>
      <c r="K46" s="166">
        <f>SUM(K47:K61)</f>
        <v>0</v>
      </c>
      <c r="L46" s="166"/>
      <c r="M46" s="166">
        <f>SUM(M47:M61)</f>
        <v>0</v>
      </c>
      <c r="N46" s="165"/>
      <c r="O46" s="165">
        <f>SUM(O47:O61)</f>
        <v>9.9999999999999992E-2</v>
      </c>
      <c r="P46" s="165"/>
      <c r="Q46" s="165">
        <f>SUM(Q47:Q61)</f>
        <v>0</v>
      </c>
      <c r="R46" s="166"/>
      <c r="S46" s="166"/>
      <c r="T46" s="167"/>
      <c r="U46" s="161"/>
      <c r="V46" s="161">
        <f>SUM(V47:V61)</f>
        <v>32.81</v>
      </c>
      <c r="W46" s="161"/>
      <c r="X46" s="161"/>
      <c r="Y46" s="161"/>
      <c r="AG46" t="s">
        <v>315</v>
      </c>
    </row>
    <row r="47" spans="1:60" outlineLevel="1" x14ac:dyDescent="0.2">
      <c r="A47" s="172">
        <v>27</v>
      </c>
      <c r="B47" s="173" t="s">
        <v>2229</v>
      </c>
      <c r="C47" s="188" t="s">
        <v>2230</v>
      </c>
      <c r="D47" s="174" t="s">
        <v>478</v>
      </c>
      <c r="E47" s="175">
        <v>11.4</v>
      </c>
      <c r="F47" s="176"/>
      <c r="G47" s="177">
        <f>ROUND(E47*F47,2)</f>
        <v>0</v>
      </c>
      <c r="H47" s="176"/>
      <c r="I47" s="177">
        <f>ROUND(E47*H47,2)</f>
        <v>0</v>
      </c>
      <c r="J47" s="176"/>
      <c r="K47" s="177">
        <f>ROUND(E47*J47,2)</f>
        <v>0</v>
      </c>
      <c r="L47" s="177">
        <v>12</v>
      </c>
      <c r="M47" s="177">
        <f>G47*(1+L47/100)</f>
        <v>0</v>
      </c>
      <c r="N47" s="175">
        <v>1.01E-3</v>
      </c>
      <c r="O47" s="175">
        <f>ROUND(E47*N47,2)</f>
        <v>0.01</v>
      </c>
      <c r="P47" s="175">
        <v>0</v>
      </c>
      <c r="Q47" s="175">
        <f>ROUND(E47*P47,2)</f>
        <v>0</v>
      </c>
      <c r="R47" s="177"/>
      <c r="S47" s="177" t="s">
        <v>361</v>
      </c>
      <c r="T47" s="178" t="s">
        <v>320</v>
      </c>
      <c r="U47" s="159">
        <v>0.31738</v>
      </c>
      <c r="V47" s="159">
        <f>ROUND(E47*U47,2)</f>
        <v>3.62</v>
      </c>
      <c r="W47" s="159"/>
      <c r="X47" s="159" t="s">
        <v>399</v>
      </c>
      <c r="Y47" s="159" t="s">
        <v>322</v>
      </c>
      <c r="Z47" s="148"/>
      <c r="AA47" s="148"/>
      <c r="AB47" s="148"/>
      <c r="AC47" s="148"/>
      <c r="AD47" s="148"/>
      <c r="AE47" s="148"/>
      <c r="AF47" s="148"/>
      <c r="AG47" s="148" t="s">
        <v>1926</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195" t="s">
        <v>2231</v>
      </c>
      <c r="D48" s="193"/>
      <c r="E48" s="194">
        <v>9.5</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404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195" t="s">
        <v>2232</v>
      </c>
      <c r="D49" s="193"/>
      <c r="E49" s="194">
        <v>1.9</v>
      </c>
      <c r="F49" s="159"/>
      <c r="G49" s="159"/>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404</v>
      </c>
      <c r="AH49" s="148">
        <v>0</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72">
        <v>28</v>
      </c>
      <c r="B50" s="173" t="s">
        <v>2233</v>
      </c>
      <c r="C50" s="188" t="s">
        <v>2234</v>
      </c>
      <c r="D50" s="174" t="s">
        <v>478</v>
      </c>
      <c r="E50" s="175">
        <v>6.48</v>
      </c>
      <c r="F50" s="176"/>
      <c r="G50" s="177">
        <f>ROUND(E50*F50,2)</f>
        <v>0</v>
      </c>
      <c r="H50" s="176"/>
      <c r="I50" s="177">
        <f>ROUND(E50*H50,2)</f>
        <v>0</v>
      </c>
      <c r="J50" s="176"/>
      <c r="K50" s="177">
        <f>ROUND(E50*J50,2)</f>
        <v>0</v>
      </c>
      <c r="L50" s="177">
        <v>12</v>
      </c>
      <c r="M50" s="177">
        <f>G50*(1+L50/100)</f>
        <v>0</v>
      </c>
      <c r="N50" s="175">
        <v>1.6000000000000001E-3</v>
      </c>
      <c r="O50" s="175">
        <f>ROUND(E50*N50,2)</f>
        <v>0.01</v>
      </c>
      <c r="P50" s="175">
        <v>0</v>
      </c>
      <c r="Q50" s="175">
        <f>ROUND(E50*P50,2)</f>
        <v>0</v>
      </c>
      <c r="R50" s="177"/>
      <c r="S50" s="177" t="s">
        <v>361</v>
      </c>
      <c r="T50" s="178" t="s">
        <v>320</v>
      </c>
      <c r="U50" s="159">
        <v>0.33332000000000001</v>
      </c>
      <c r="V50" s="159">
        <f>ROUND(E50*U50,2)</f>
        <v>2.16</v>
      </c>
      <c r="W50" s="159"/>
      <c r="X50" s="159" t="s">
        <v>399</v>
      </c>
      <c r="Y50" s="159" t="s">
        <v>322</v>
      </c>
      <c r="Z50" s="148"/>
      <c r="AA50" s="148"/>
      <c r="AB50" s="148"/>
      <c r="AC50" s="148"/>
      <c r="AD50" s="148"/>
      <c r="AE50" s="148"/>
      <c r="AF50" s="148"/>
      <c r="AG50" s="148" t="s">
        <v>1926</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5" t="s">
        <v>2235</v>
      </c>
      <c r="D51" s="193"/>
      <c r="E51" s="194">
        <v>5.4</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404</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3" x14ac:dyDescent="0.2">
      <c r="A52" s="155"/>
      <c r="B52" s="156"/>
      <c r="C52" s="195" t="s">
        <v>2236</v>
      </c>
      <c r="D52" s="193"/>
      <c r="E52" s="194">
        <v>1.08</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404</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29</v>
      </c>
      <c r="B53" s="173" t="s">
        <v>2237</v>
      </c>
      <c r="C53" s="188" t="s">
        <v>2238</v>
      </c>
      <c r="D53" s="174" t="s">
        <v>478</v>
      </c>
      <c r="E53" s="175">
        <v>119.2</v>
      </c>
      <c r="F53" s="176"/>
      <c r="G53" s="177">
        <f>ROUND(E53*F53,2)</f>
        <v>0</v>
      </c>
      <c r="H53" s="176"/>
      <c r="I53" s="177">
        <f>ROUND(E53*H53,2)</f>
        <v>0</v>
      </c>
      <c r="J53" s="176"/>
      <c r="K53" s="177">
        <f>ROUND(E53*J53,2)</f>
        <v>0</v>
      </c>
      <c r="L53" s="177">
        <v>12</v>
      </c>
      <c r="M53" s="177">
        <f>G53*(1+L53/100)</f>
        <v>0</v>
      </c>
      <c r="N53" s="175">
        <v>5.1000000000000004E-4</v>
      </c>
      <c r="O53" s="175">
        <f>ROUND(E53*N53,2)</f>
        <v>0.06</v>
      </c>
      <c r="P53" s="175">
        <v>0</v>
      </c>
      <c r="Q53" s="175">
        <f>ROUND(E53*P53,2)</f>
        <v>0</v>
      </c>
      <c r="R53" s="177"/>
      <c r="S53" s="177" t="s">
        <v>361</v>
      </c>
      <c r="T53" s="178" t="s">
        <v>320</v>
      </c>
      <c r="U53" s="159">
        <v>0.16098999999999999</v>
      </c>
      <c r="V53" s="159">
        <f>ROUND(E53*U53,2)</f>
        <v>19.190000000000001</v>
      </c>
      <c r="W53" s="159"/>
      <c r="X53" s="159" t="s">
        <v>399</v>
      </c>
      <c r="Y53" s="159" t="s">
        <v>322</v>
      </c>
      <c r="Z53" s="148"/>
      <c r="AA53" s="148"/>
      <c r="AB53" s="148"/>
      <c r="AC53" s="148"/>
      <c r="AD53" s="148"/>
      <c r="AE53" s="148"/>
      <c r="AF53" s="148"/>
      <c r="AG53" s="148" t="s">
        <v>1926</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5" t="s">
        <v>2239</v>
      </c>
      <c r="D54" s="193"/>
      <c r="E54" s="194">
        <v>119.2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404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72">
        <v>30</v>
      </c>
      <c r="B55" s="173" t="s">
        <v>2240</v>
      </c>
      <c r="C55" s="188" t="s">
        <v>2241</v>
      </c>
      <c r="D55" s="174" t="s">
        <v>478</v>
      </c>
      <c r="E55" s="175">
        <v>18.2</v>
      </c>
      <c r="F55" s="176"/>
      <c r="G55" s="177">
        <f>ROUND(E55*F55,2)</f>
        <v>0</v>
      </c>
      <c r="H55" s="176"/>
      <c r="I55" s="177">
        <f>ROUND(E55*H55,2)</f>
        <v>0</v>
      </c>
      <c r="J55" s="176"/>
      <c r="K55" s="177">
        <f>ROUND(E55*J55,2)</f>
        <v>0</v>
      </c>
      <c r="L55" s="177">
        <v>12</v>
      </c>
      <c r="M55" s="177">
        <f>G55*(1+L55/100)</f>
        <v>0</v>
      </c>
      <c r="N55" s="175">
        <v>6.2E-4</v>
      </c>
      <c r="O55" s="175">
        <f>ROUND(E55*N55,2)</f>
        <v>0.01</v>
      </c>
      <c r="P55" s="175">
        <v>0</v>
      </c>
      <c r="Q55" s="175">
        <f>ROUND(E55*P55,2)</f>
        <v>0</v>
      </c>
      <c r="R55" s="177"/>
      <c r="S55" s="177" t="s">
        <v>361</v>
      </c>
      <c r="T55" s="178" t="s">
        <v>320</v>
      </c>
      <c r="U55" s="159">
        <v>0.19433</v>
      </c>
      <c r="V55" s="159">
        <f>ROUND(E55*U55,2)</f>
        <v>3.54</v>
      </c>
      <c r="W55" s="159"/>
      <c r="X55" s="159" t="s">
        <v>399</v>
      </c>
      <c r="Y55" s="159" t="s">
        <v>322</v>
      </c>
      <c r="Z55" s="148"/>
      <c r="AA55" s="148"/>
      <c r="AB55" s="148"/>
      <c r="AC55" s="148"/>
      <c r="AD55" s="148"/>
      <c r="AE55" s="148"/>
      <c r="AF55" s="148"/>
      <c r="AG55" s="148" t="s">
        <v>1926</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195" t="s">
        <v>2242</v>
      </c>
      <c r="D56" s="193"/>
      <c r="E56" s="194">
        <v>18.2</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404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31</v>
      </c>
      <c r="B57" s="173" t="s">
        <v>2243</v>
      </c>
      <c r="C57" s="188" t="s">
        <v>2244</v>
      </c>
      <c r="D57" s="174" t="s">
        <v>478</v>
      </c>
      <c r="E57" s="175">
        <v>2.4</v>
      </c>
      <c r="F57" s="176"/>
      <c r="G57" s="177">
        <f>ROUND(E57*F57,2)</f>
        <v>0</v>
      </c>
      <c r="H57" s="176"/>
      <c r="I57" s="177">
        <f>ROUND(E57*H57,2)</f>
        <v>0</v>
      </c>
      <c r="J57" s="176"/>
      <c r="K57" s="177">
        <f>ROUND(E57*J57,2)</f>
        <v>0</v>
      </c>
      <c r="L57" s="177">
        <v>12</v>
      </c>
      <c r="M57" s="177">
        <f>G57*(1+L57/100)</f>
        <v>0</v>
      </c>
      <c r="N57" s="175">
        <v>6.8999999999999997E-4</v>
      </c>
      <c r="O57" s="175">
        <f>ROUND(E57*N57,2)</f>
        <v>0</v>
      </c>
      <c r="P57" s="175">
        <v>0</v>
      </c>
      <c r="Q57" s="175">
        <f>ROUND(E57*P57,2)</f>
        <v>0</v>
      </c>
      <c r="R57" s="177"/>
      <c r="S57" s="177" t="s">
        <v>361</v>
      </c>
      <c r="T57" s="178" t="s">
        <v>320</v>
      </c>
      <c r="U57" s="159">
        <v>0.18387000000000001</v>
      </c>
      <c r="V57" s="159">
        <f>ROUND(E57*U57,2)</f>
        <v>0.44</v>
      </c>
      <c r="W57" s="159"/>
      <c r="X57" s="159" t="s">
        <v>399</v>
      </c>
      <c r="Y57" s="159" t="s">
        <v>322</v>
      </c>
      <c r="Z57" s="148"/>
      <c r="AA57" s="148"/>
      <c r="AB57" s="148"/>
      <c r="AC57" s="148"/>
      <c r="AD57" s="148"/>
      <c r="AE57" s="148"/>
      <c r="AF57" s="148"/>
      <c r="AG57" s="148" t="s">
        <v>1926</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5" t="s">
        <v>2245</v>
      </c>
      <c r="D58" s="193"/>
      <c r="E58" s="194">
        <v>2.4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404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0">
        <v>32</v>
      </c>
      <c r="B59" s="181" t="s">
        <v>2246</v>
      </c>
      <c r="C59" s="189" t="s">
        <v>2247</v>
      </c>
      <c r="D59" s="182" t="s">
        <v>478</v>
      </c>
      <c r="E59" s="183">
        <v>16</v>
      </c>
      <c r="F59" s="184"/>
      <c r="G59" s="185">
        <f>ROUND(E59*F59,2)</f>
        <v>0</v>
      </c>
      <c r="H59" s="184"/>
      <c r="I59" s="185">
        <f>ROUND(E59*H59,2)</f>
        <v>0</v>
      </c>
      <c r="J59" s="184"/>
      <c r="K59" s="185">
        <f>ROUND(E59*J59,2)</f>
        <v>0</v>
      </c>
      <c r="L59" s="185">
        <v>12</v>
      </c>
      <c r="M59" s="185">
        <f>G59*(1+L59/100)</f>
        <v>0</v>
      </c>
      <c r="N59" s="183">
        <v>5.0000000000000001E-4</v>
      </c>
      <c r="O59" s="183">
        <f>ROUND(E59*N59,2)</f>
        <v>0.01</v>
      </c>
      <c r="P59" s="183">
        <v>0</v>
      </c>
      <c r="Q59" s="183">
        <f>ROUND(E59*P59,2)</f>
        <v>0</v>
      </c>
      <c r="R59" s="185"/>
      <c r="S59" s="185" t="s">
        <v>361</v>
      </c>
      <c r="T59" s="186" t="s">
        <v>320</v>
      </c>
      <c r="U59" s="159">
        <v>0</v>
      </c>
      <c r="V59" s="159">
        <f>ROUND(E59*U59,2)</f>
        <v>0</v>
      </c>
      <c r="W59" s="159"/>
      <c r="X59" s="159" t="s">
        <v>1147</v>
      </c>
      <c r="Y59" s="159" t="s">
        <v>322</v>
      </c>
      <c r="Z59" s="148"/>
      <c r="AA59" s="148"/>
      <c r="AB59" s="148"/>
      <c r="AC59" s="148"/>
      <c r="AD59" s="148"/>
      <c r="AE59" s="148"/>
      <c r="AF59" s="148"/>
      <c r="AG59" s="148" t="s">
        <v>2033</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2.5" outlineLevel="1" x14ac:dyDescent="0.2">
      <c r="A60" s="180">
        <v>33</v>
      </c>
      <c r="B60" s="181" t="s">
        <v>2248</v>
      </c>
      <c r="C60" s="189" t="s">
        <v>2249</v>
      </c>
      <c r="D60" s="182" t="s">
        <v>478</v>
      </c>
      <c r="E60" s="183">
        <v>16</v>
      </c>
      <c r="F60" s="184"/>
      <c r="G60" s="185">
        <f>ROUND(E60*F60,2)</f>
        <v>0</v>
      </c>
      <c r="H60" s="184"/>
      <c r="I60" s="185">
        <f>ROUND(E60*H60,2)</f>
        <v>0</v>
      </c>
      <c r="J60" s="184"/>
      <c r="K60" s="185">
        <f>ROUND(E60*J60,2)</f>
        <v>0</v>
      </c>
      <c r="L60" s="185">
        <v>12</v>
      </c>
      <c r="M60" s="185">
        <f>G60*(1+L60/100)</f>
        <v>0</v>
      </c>
      <c r="N60" s="183">
        <v>0</v>
      </c>
      <c r="O60" s="183">
        <f>ROUND(E60*N60,2)</f>
        <v>0</v>
      </c>
      <c r="P60" s="183">
        <v>0</v>
      </c>
      <c r="Q60" s="183">
        <f>ROUND(E60*P60,2)</f>
        <v>0</v>
      </c>
      <c r="R60" s="185"/>
      <c r="S60" s="185" t="s">
        <v>361</v>
      </c>
      <c r="T60" s="186" t="s">
        <v>320</v>
      </c>
      <c r="U60" s="159">
        <v>0.217</v>
      </c>
      <c r="V60" s="159">
        <f>ROUND(E60*U60,2)</f>
        <v>3.47</v>
      </c>
      <c r="W60" s="159"/>
      <c r="X60" s="159" t="s">
        <v>399</v>
      </c>
      <c r="Y60" s="159" t="s">
        <v>322</v>
      </c>
      <c r="Z60" s="148"/>
      <c r="AA60" s="148"/>
      <c r="AB60" s="148"/>
      <c r="AC60" s="148"/>
      <c r="AD60" s="148"/>
      <c r="AE60" s="148"/>
      <c r="AF60" s="148"/>
      <c r="AG60" s="148" t="s">
        <v>1926</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0">
        <v>34</v>
      </c>
      <c r="B61" s="181" t="s">
        <v>2250</v>
      </c>
      <c r="C61" s="189" t="s">
        <v>2251</v>
      </c>
      <c r="D61" s="182" t="s">
        <v>411</v>
      </c>
      <c r="E61" s="183">
        <v>0.12</v>
      </c>
      <c r="F61" s="184"/>
      <c r="G61" s="185">
        <f>ROUND(E61*F61,2)</f>
        <v>0</v>
      </c>
      <c r="H61" s="184"/>
      <c r="I61" s="185">
        <f>ROUND(E61*H61,2)</f>
        <v>0</v>
      </c>
      <c r="J61" s="184"/>
      <c r="K61" s="185">
        <f>ROUND(E61*J61,2)</f>
        <v>0</v>
      </c>
      <c r="L61" s="185">
        <v>12</v>
      </c>
      <c r="M61" s="185">
        <f>G61*(1+L61/100)</f>
        <v>0</v>
      </c>
      <c r="N61" s="183">
        <v>0</v>
      </c>
      <c r="O61" s="183">
        <f>ROUND(E61*N61,2)</f>
        <v>0</v>
      </c>
      <c r="P61" s="183">
        <v>0</v>
      </c>
      <c r="Q61" s="183">
        <f>ROUND(E61*P61,2)</f>
        <v>0</v>
      </c>
      <c r="R61" s="185"/>
      <c r="S61" s="185" t="s">
        <v>361</v>
      </c>
      <c r="T61" s="186" t="s">
        <v>320</v>
      </c>
      <c r="U61" s="159">
        <v>3.246</v>
      </c>
      <c r="V61" s="159">
        <f>ROUND(E61*U61,2)</f>
        <v>0.39</v>
      </c>
      <c r="W61" s="159"/>
      <c r="X61" s="159" t="s">
        <v>399</v>
      </c>
      <c r="Y61" s="159" t="s">
        <v>322</v>
      </c>
      <c r="Z61" s="148"/>
      <c r="AA61" s="148"/>
      <c r="AB61" s="148"/>
      <c r="AC61" s="148"/>
      <c r="AD61" s="148"/>
      <c r="AE61" s="148"/>
      <c r="AF61" s="148"/>
      <c r="AG61" s="148" t="s">
        <v>1926</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x14ac:dyDescent="0.2">
      <c r="A62" s="162" t="s">
        <v>314</v>
      </c>
      <c r="B62" s="163" t="s">
        <v>210</v>
      </c>
      <c r="C62" s="187" t="s">
        <v>211</v>
      </c>
      <c r="D62" s="164"/>
      <c r="E62" s="165"/>
      <c r="F62" s="166"/>
      <c r="G62" s="166">
        <f>SUMIF(AG63:AG69,"&lt;&gt;NOR",G63:G69)</f>
        <v>0</v>
      </c>
      <c r="H62" s="166"/>
      <c r="I62" s="166">
        <f>SUM(I63:I69)</f>
        <v>0</v>
      </c>
      <c r="J62" s="166"/>
      <c r="K62" s="166">
        <f>SUM(K63:K69)</f>
        <v>0</v>
      </c>
      <c r="L62" s="166"/>
      <c r="M62" s="166">
        <f>SUM(M63:M69)</f>
        <v>0</v>
      </c>
      <c r="N62" s="165"/>
      <c r="O62" s="165">
        <f>SUM(O63:O69)</f>
        <v>0.01</v>
      </c>
      <c r="P62" s="165"/>
      <c r="Q62" s="165">
        <f>SUM(Q63:Q69)</f>
        <v>0</v>
      </c>
      <c r="R62" s="166"/>
      <c r="S62" s="166"/>
      <c r="T62" s="167"/>
      <c r="U62" s="161"/>
      <c r="V62" s="161">
        <f>SUM(V63:V69)</f>
        <v>5.0900000000000007</v>
      </c>
      <c r="W62" s="161"/>
      <c r="X62" s="161"/>
      <c r="Y62" s="161"/>
      <c r="AG62" t="s">
        <v>315</v>
      </c>
    </row>
    <row r="63" spans="1:60" outlineLevel="1" x14ac:dyDescent="0.2">
      <c r="A63" s="180">
        <v>35</v>
      </c>
      <c r="B63" s="181" t="s">
        <v>2252</v>
      </c>
      <c r="C63" s="189" t="s">
        <v>2253</v>
      </c>
      <c r="D63" s="182" t="s">
        <v>442</v>
      </c>
      <c r="E63" s="183">
        <v>4</v>
      </c>
      <c r="F63" s="184"/>
      <c r="G63" s="185">
        <f t="shared" ref="G63:G69" si="14">ROUND(E63*F63,2)</f>
        <v>0</v>
      </c>
      <c r="H63" s="184"/>
      <c r="I63" s="185">
        <f t="shared" ref="I63:I69" si="15">ROUND(E63*H63,2)</f>
        <v>0</v>
      </c>
      <c r="J63" s="184"/>
      <c r="K63" s="185">
        <f t="shared" ref="K63:K69" si="16">ROUND(E63*J63,2)</f>
        <v>0</v>
      </c>
      <c r="L63" s="185">
        <v>12</v>
      </c>
      <c r="M63" s="185">
        <f t="shared" ref="M63:M69" si="17">G63*(1+L63/100)</f>
        <v>0</v>
      </c>
      <c r="N63" s="183">
        <v>3.2000000000000003E-4</v>
      </c>
      <c r="O63" s="183">
        <f t="shared" ref="O63:O69" si="18">ROUND(E63*N63,2)</f>
        <v>0</v>
      </c>
      <c r="P63" s="183">
        <v>0</v>
      </c>
      <c r="Q63" s="183">
        <f t="shared" ref="Q63:Q69" si="19">ROUND(E63*P63,2)</f>
        <v>0</v>
      </c>
      <c r="R63" s="185"/>
      <c r="S63" s="185" t="s">
        <v>361</v>
      </c>
      <c r="T63" s="186" t="s">
        <v>320</v>
      </c>
      <c r="U63" s="159">
        <v>0.22700000000000001</v>
      </c>
      <c r="V63" s="159">
        <f t="shared" ref="V63:V69" si="20">ROUND(E63*U63,2)</f>
        <v>0.91</v>
      </c>
      <c r="W63" s="159"/>
      <c r="X63" s="159" t="s">
        <v>399</v>
      </c>
      <c r="Y63" s="159" t="s">
        <v>322</v>
      </c>
      <c r="Z63" s="148"/>
      <c r="AA63" s="148"/>
      <c r="AB63" s="148"/>
      <c r="AC63" s="148"/>
      <c r="AD63" s="148"/>
      <c r="AE63" s="148"/>
      <c r="AF63" s="148"/>
      <c r="AG63" s="148" t="s">
        <v>1926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0">
        <v>36</v>
      </c>
      <c r="B64" s="181" t="s">
        <v>2254</v>
      </c>
      <c r="C64" s="189" t="s">
        <v>2255</v>
      </c>
      <c r="D64" s="182" t="s">
        <v>442</v>
      </c>
      <c r="E64" s="183">
        <v>1</v>
      </c>
      <c r="F64" s="184"/>
      <c r="G64" s="185">
        <f t="shared" si="14"/>
        <v>0</v>
      </c>
      <c r="H64" s="184"/>
      <c r="I64" s="185">
        <f t="shared" si="15"/>
        <v>0</v>
      </c>
      <c r="J64" s="184"/>
      <c r="K64" s="185">
        <f t="shared" si="16"/>
        <v>0</v>
      </c>
      <c r="L64" s="185">
        <v>12</v>
      </c>
      <c r="M64" s="185">
        <f t="shared" si="17"/>
        <v>0</v>
      </c>
      <c r="N64" s="183">
        <v>5.0000000000000001E-4</v>
      </c>
      <c r="O64" s="183">
        <f t="shared" si="18"/>
        <v>0</v>
      </c>
      <c r="P64" s="183">
        <v>0</v>
      </c>
      <c r="Q64" s="183">
        <f t="shared" si="19"/>
        <v>0</v>
      </c>
      <c r="R64" s="185"/>
      <c r="S64" s="185" t="s">
        <v>361</v>
      </c>
      <c r="T64" s="186" t="s">
        <v>320</v>
      </c>
      <c r="U64" s="159">
        <v>0.22700000000000001</v>
      </c>
      <c r="V64" s="159">
        <f t="shared" si="20"/>
        <v>0.23</v>
      </c>
      <c r="W64" s="159"/>
      <c r="X64" s="159" t="s">
        <v>399</v>
      </c>
      <c r="Y64" s="159" t="s">
        <v>322</v>
      </c>
      <c r="Z64" s="148"/>
      <c r="AA64" s="148"/>
      <c r="AB64" s="148"/>
      <c r="AC64" s="148"/>
      <c r="AD64" s="148"/>
      <c r="AE64" s="148"/>
      <c r="AF64" s="148"/>
      <c r="AG64" s="148" t="s">
        <v>1926</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0">
        <v>37</v>
      </c>
      <c r="B65" s="181" t="s">
        <v>2256</v>
      </c>
      <c r="C65" s="189" t="s">
        <v>2257</v>
      </c>
      <c r="D65" s="182" t="s">
        <v>442</v>
      </c>
      <c r="E65" s="183">
        <v>10</v>
      </c>
      <c r="F65" s="184"/>
      <c r="G65" s="185">
        <f t="shared" si="14"/>
        <v>0</v>
      </c>
      <c r="H65" s="184"/>
      <c r="I65" s="185">
        <f t="shared" si="15"/>
        <v>0</v>
      </c>
      <c r="J65" s="184"/>
      <c r="K65" s="185">
        <f t="shared" si="16"/>
        <v>0</v>
      </c>
      <c r="L65" s="185">
        <v>12</v>
      </c>
      <c r="M65" s="185">
        <f t="shared" si="17"/>
        <v>0</v>
      </c>
      <c r="N65" s="183">
        <v>4.4999999999999999E-4</v>
      </c>
      <c r="O65" s="183">
        <f t="shared" si="18"/>
        <v>0</v>
      </c>
      <c r="P65" s="183">
        <v>0</v>
      </c>
      <c r="Q65" s="183">
        <f t="shared" si="19"/>
        <v>0</v>
      </c>
      <c r="R65" s="185"/>
      <c r="S65" s="185" t="s">
        <v>361</v>
      </c>
      <c r="T65" s="186" t="s">
        <v>320</v>
      </c>
      <c r="U65" s="159">
        <v>0.16400000000000001</v>
      </c>
      <c r="V65" s="159">
        <f t="shared" si="20"/>
        <v>1.64</v>
      </c>
      <c r="W65" s="159"/>
      <c r="X65" s="159" t="s">
        <v>399</v>
      </c>
      <c r="Y65" s="159" t="s">
        <v>322</v>
      </c>
      <c r="Z65" s="148"/>
      <c r="AA65" s="148"/>
      <c r="AB65" s="148"/>
      <c r="AC65" s="148"/>
      <c r="AD65" s="148"/>
      <c r="AE65" s="148"/>
      <c r="AF65" s="148"/>
      <c r="AG65" s="148" t="s">
        <v>1926</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0">
        <v>38</v>
      </c>
      <c r="B66" s="181" t="s">
        <v>2258</v>
      </c>
      <c r="C66" s="189" t="s">
        <v>2259</v>
      </c>
      <c r="D66" s="182" t="s">
        <v>442</v>
      </c>
      <c r="E66" s="183">
        <v>2</v>
      </c>
      <c r="F66" s="184"/>
      <c r="G66" s="185">
        <f t="shared" si="14"/>
        <v>0</v>
      </c>
      <c r="H66" s="184"/>
      <c r="I66" s="185">
        <f t="shared" si="15"/>
        <v>0</v>
      </c>
      <c r="J66" s="184"/>
      <c r="K66" s="185">
        <f t="shared" si="16"/>
        <v>0</v>
      </c>
      <c r="L66" s="185">
        <v>12</v>
      </c>
      <c r="M66" s="185">
        <f t="shared" si="17"/>
        <v>0</v>
      </c>
      <c r="N66" s="183">
        <v>2.5000000000000001E-4</v>
      </c>
      <c r="O66" s="183">
        <f t="shared" si="18"/>
        <v>0</v>
      </c>
      <c r="P66" s="183">
        <v>0</v>
      </c>
      <c r="Q66" s="183">
        <f t="shared" si="19"/>
        <v>0</v>
      </c>
      <c r="R66" s="185"/>
      <c r="S66" s="185" t="s">
        <v>361</v>
      </c>
      <c r="T66" s="186" t="s">
        <v>320</v>
      </c>
      <c r="U66" s="159">
        <v>8.2000000000000003E-2</v>
      </c>
      <c r="V66" s="159">
        <f t="shared" si="20"/>
        <v>0.16</v>
      </c>
      <c r="W66" s="159"/>
      <c r="X66" s="159" t="s">
        <v>399</v>
      </c>
      <c r="Y66" s="159" t="s">
        <v>322</v>
      </c>
      <c r="Z66" s="148"/>
      <c r="AA66" s="148"/>
      <c r="AB66" s="148"/>
      <c r="AC66" s="148"/>
      <c r="AD66" s="148"/>
      <c r="AE66" s="148"/>
      <c r="AF66" s="148"/>
      <c r="AG66" s="148" t="s">
        <v>1926</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0">
        <v>39</v>
      </c>
      <c r="B67" s="181" t="s">
        <v>2260</v>
      </c>
      <c r="C67" s="189" t="s">
        <v>2261</v>
      </c>
      <c r="D67" s="182" t="s">
        <v>442</v>
      </c>
      <c r="E67" s="183">
        <v>2</v>
      </c>
      <c r="F67" s="184"/>
      <c r="G67" s="185">
        <f t="shared" si="14"/>
        <v>0</v>
      </c>
      <c r="H67" s="184"/>
      <c r="I67" s="185">
        <f t="shared" si="15"/>
        <v>0</v>
      </c>
      <c r="J67" s="184"/>
      <c r="K67" s="185">
        <f t="shared" si="16"/>
        <v>0</v>
      </c>
      <c r="L67" s="185">
        <v>12</v>
      </c>
      <c r="M67" s="185">
        <f t="shared" si="17"/>
        <v>0</v>
      </c>
      <c r="N67" s="183">
        <v>2.0000000000000001E-4</v>
      </c>
      <c r="O67" s="183">
        <f t="shared" si="18"/>
        <v>0</v>
      </c>
      <c r="P67" s="183">
        <v>0</v>
      </c>
      <c r="Q67" s="183">
        <f t="shared" si="19"/>
        <v>0</v>
      </c>
      <c r="R67" s="185"/>
      <c r="S67" s="185" t="s">
        <v>361</v>
      </c>
      <c r="T67" s="186" t="s">
        <v>320</v>
      </c>
      <c r="U67" s="159">
        <v>0.17499999999999999</v>
      </c>
      <c r="V67" s="159">
        <f t="shared" si="20"/>
        <v>0.35</v>
      </c>
      <c r="W67" s="159"/>
      <c r="X67" s="159" t="s">
        <v>399</v>
      </c>
      <c r="Y67" s="159" t="s">
        <v>322</v>
      </c>
      <c r="Z67" s="148"/>
      <c r="AA67" s="148"/>
      <c r="AB67" s="148"/>
      <c r="AC67" s="148"/>
      <c r="AD67" s="148"/>
      <c r="AE67" s="148"/>
      <c r="AF67" s="148"/>
      <c r="AG67" s="148" t="s">
        <v>1926</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0">
        <v>40</v>
      </c>
      <c r="B68" s="181" t="s">
        <v>2262</v>
      </c>
      <c r="C68" s="189" t="s">
        <v>2263</v>
      </c>
      <c r="D68" s="182" t="s">
        <v>442</v>
      </c>
      <c r="E68" s="183">
        <v>24</v>
      </c>
      <c r="F68" s="184"/>
      <c r="G68" s="185">
        <f t="shared" si="14"/>
        <v>0</v>
      </c>
      <c r="H68" s="184"/>
      <c r="I68" s="185">
        <f t="shared" si="15"/>
        <v>0</v>
      </c>
      <c r="J68" s="184"/>
      <c r="K68" s="185">
        <f t="shared" si="16"/>
        <v>0</v>
      </c>
      <c r="L68" s="185">
        <v>12</v>
      </c>
      <c r="M68" s="185">
        <f t="shared" si="17"/>
        <v>0</v>
      </c>
      <c r="N68" s="183">
        <v>2.9999999999999997E-4</v>
      </c>
      <c r="O68" s="183">
        <f t="shared" si="18"/>
        <v>0.01</v>
      </c>
      <c r="P68" s="183">
        <v>0</v>
      </c>
      <c r="Q68" s="183">
        <f t="shared" si="19"/>
        <v>0</v>
      </c>
      <c r="R68" s="185"/>
      <c r="S68" s="185" t="s">
        <v>361</v>
      </c>
      <c r="T68" s="186" t="s">
        <v>320</v>
      </c>
      <c r="U68" s="159">
        <v>6.5000000000000002E-2</v>
      </c>
      <c r="V68" s="159">
        <f t="shared" si="20"/>
        <v>1.56</v>
      </c>
      <c r="W68" s="159"/>
      <c r="X68" s="159" t="s">
        <v>399</v>
      </c>
      <c r="Y68" s="159" t="s">
        <v>322</v>
      </c>
      <c r="Z68" s="148"/>
      <c r="AA68" s="148"/>
      <c r="AB68" s="148"/>
      <c r="AC68" s="148"/>
      <c r="AD68" s="148"/>
      <c r="AE68" s="148"/>
      <c r="AF68" s="148"/>
      <c r="AG68" s="148" t="s">
        <v>1926</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80">
        <v>41</v>
      </c>
      <c r="B69" s="181" t="s">
        <v>2264</v>
      </c>
      <c r="C69" s="189" t="s">
        <v>2265</v>
      </c>
      <c r="D69" s="182" t="s">
        <v>411</v>
      </c>
      <c r="E69" s="183">
        <v>0.1</v>
      </c>
      <c r="F69" s="184"/>
      <c r="G69" s="185">
        <f t="shared" si="14"/>
        <v>0</v>
      </c>
      <c r="H69" s="184"/>
      <c r="I69" s="185">
        <f t="shared" si="15"/>
        <v>0</v>
      </c>
      <c r="J69" s="184"/>
      <c r="K69" s="185">
        <f t="shared" si="16"/>
        <v>0</v>
      </c>
      <c r="L69" s="185">
        <v>12</v>
      </c>
      <c r="M69" s="185">
        <f t="shared" si="17"/>
        <v>0</v>
      </c>
      <c r="N69" s="183">
        <v>0</v>
      </c>
      <c r="O69" s="183">
        <f t="shared" si="18"/>
        <v>0</v>
      </c>
      <c r="P69" s="183">
        <v>0</v>
      </c>
      <c r="Q69" s="183">
        <f t="shared" si="19"/>
        <v>0</v>
      </c>
      <c r="R69" s="185"/>
      <c r="S69" s="185" t="s">
        <v>361</v>
      </c>
      <c r="T69" s="186" t="s">
        <v>320</v>
      </c>
      <c r="U69" s="159">
        <v>2.351</v>
      </c>
      <c r="V69" s="159">
        <f t="shared" si="20"/>
        <v>0.24</v>
      </c>
      <c r="W69" s="159"/>
      <c r="X69" s="159" t="s">
        <v>399</v>
      </c>
      <c r="Y69" s="159" t="s">
        <v>322</v>
      </c>
      <c r="Z69" s="148"/>
      <c r="AA69" s="148"/>
      <c r="AB69" s="148"/>
      <c r="AC69" s="148"/>
      <c r="AD69" s="148"/>
      <c r="AE69" s="148"/>
      <c r="AF69" s="148"/>
      <c r="AG69" s="148" t="s">
        <v>1926</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62" t="s">
        <v>314</v>
      </c>
      <c r="B70" s="163" t="s">
        <v>212</v>
      </c>
      <c r="C70" s="187" t="s">
        <v>213</v>
      </c>
      <c r="D70" s="164"/>
      <c r="E70" s="165"/>
      <c r="F70" s="166"/>
      <c r="G70" s="166">
        <f>SUMIF(AG71:AG81,"&lt;&gt;NOR",G71:G81)</f>
        <v>0</v>
      </c>
      <c r="H70" s="166"/>
      <c r="I70" s="166">
        <f>SUM(I71:I81)</f>
        <v>0</v>
      </c>
      <c r="J70" s="166"/>
      <c r="K70" s="166">
        <f>SUM(K71:K81)</f>
        <v>0</v>
      </c>
      <c r="L70" s="166"/>
      <c r="M70" s="166">
        <f>SUM(M71:M81)</f>
        <v>0</v>
      </c>
      <c r="N70" s="165"/>
      <c r="O70" s="165">
        <f>SUM(O71:O81)</f>
        <v>0.24</v>
      </c>
      <c r="P70" s="165"/>
      <c r="Q70" s="165">
        <f>SUM(Q71:Q81)</f>
        <v>0</v>
      </c>
      <c r="R70" s="166"/>
      <c r="S70" s="166"/>
      <c r="T70" s="167"/>
      <c r="U70" s="161"/>
      <c r="V70" s="161">
        <f>SUM(V71:V81)</f>
        <v>22.619999999999994</v>
      </c>
      <c r="W70" s="161"/>
      <c r="X70" s="161"/>
      <c r="Y70" s="161"/>
      <c r="AG70" t="s">
        <v>315</v>
      </c>
    </row>
    <row r="71" spans="1:60" outlineLevel="1" x14ac:dyDescent="0.2">
      <c r="A71" s="180">
        <v>42</v>
      </c>
      <c r="B71" s="181" t="s">
        <v>2266</v>
      </c>
      <c r="C71" s="189" t="s">
        <v>2267</v>
      </c>
      <c r="D71" s="182" t="s">
        <v>442</v>
      </c>
      <c r="E71" s="183">
        <v>1</v>
      </c>
      <c r="F71" s="184"/>
      <c r="G71" s="185">
        <f t="shared" ref="G71:G81" si="21">ROUND(E71*F71,2)</f>
        <v>0</v>
      </c>
      <c r="H71" s="184"/>
      <c r="I71" s="185">
        <f t="shared" ref="I71:I81" si="22">ROUND(E71*H71,2)</f>
        <v>0</v>
      </c>
      <c r="J71" s="184"/>
      <c r="K71" s="185">
        <f t="shared" ref="K71:K81" si="23">ROUND(E71*J71,2)</f>
        <v>0</v>
      </c>
      <c r="L71" s="185">
        <v>12</v>
      </c>
      <c r="M71" s="185">
        <f t="shared" ref="M71:M81" si="24">G71*(1+L71/100)</f>
        <v>0</v>
      </c>
      <c r="N71" s="183">
        <v>1.728E-2</v>
      </c>
      <c r="O71" s="183">
        <f t="shared" ref="O71:O81" si="25">ROUND(E71*N71,2)</f>
        <v>0.02</v>
      </c>
      <c r="P71" s="183">
        <v>0</v>
      </c>
      <c r="Q71" s="183">
        <f t="shared" ref="Q71:Q81" si="26">ROUND(E71*P71,2)</f>
        <v>0</v>
      </c>
      <c r="R71" s="185"/>
      <c r="S71" s="185" t="s">
        <v>361</v>
      </c>
      <c r="T71" s="186" t="s">
        <v>320</v>
      </c>
      <c r="U71" s="159">
        <v>0.86299999999999999</v>
      </c>
      <c r="V71" s="159">
        <f t="shared" ref="V71:V81" si="27">ROUND(E71*U71,2)</f>
        <v>0.86</v>
      </c>
      <c r="W71" s="159"/>
      <c r="X71" s="159" t="s">
        <v>399</v>
      </c>
      <c r="Y71" s="159" t="s">
        <v>322</v>
      </c>
      <c r="Z71" s="148"/>
      <c r="AA71" s="148"/>
      <c r="AB71" s="148"/>
      <c r="AC71" s="148"/>
      <c r="AD71" s="148"/>
      <c r="AE71" s="148"/>
      <c r="AF71" s="148"/>
      <c r="AG71" s="148" t="s">
        <v>1926</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0">
        <v>43</v>
      </c>
      <c r="B72" s="181" t="s">
        <v>2268</v>
      </c>
      <c r="C72" s="189" t="s">
        <v>2269</v>
      </c>
      <c r="D72" s="182" t="s">
        <v>442</v>
      </c>
      <c r="E72" s="183">
        <v>4</v>
      </c>
      <c r="F72" s="184"/>
      <c r="G72" s="185">
        <f t="shared" si="21"/>
        <v>0</v>
      </c>
      <c r="H72" s="184"/>
      <c r="I72" s="185">
        <f t="shared" si="22"/>
        <v>0</v>
      </c>
      <c r="J72" s="184"/>
      <c r="K72" s="185">
        <f t="shared" si="23"/>
        <v>0</v>
      </c>
      <c r="L72" s="185">
        <v>12</v>
      </c>
      <c r="M72" s="185">
        <f t="shared" si="24"/>
        <v>0</v>
      </c>
      <c r="N72" s="183">
        <v>1.9439999999999999E-2</v>
      </c>
      <c r="O72" s="183">
        <f t="shared" si="25"/>
        <v>0.08</v>
      </c>
      <c r="P72" s="183">
        <v>0</v>
      </c>
      <c r="Q72" s="183">
        <f t="shared" si="26"/>
        <v>0</v>
      </c>
      <c r="R72" s="185"/>
      <c r="S72" s="185" t="s">
        <v>361</v>
      </c>
      <c r="T72" s="186" t="s">
        <v>320</v>
      </c>
      <c r="U72" s="159">
        <v>0.86299999999999999</v>
      </c>
      <c r="V72" s="159">
        <f t="shared" si="27"/>
        <v>3.45</v>
      </c>
      <c r="W72" s="159"/>
      <c r="X72" s="159" t="s">
        <v>399</v>
      </c>
      <c r="Y72" s="159" t="s">
        <v>322</v>
      </c>
      <c r="Z72" s="148"/>
      <c r="AA72" s="148"/>
      <c r="AB72" s="148"/>
      <c r="AC72" s="148"/>
      <c r="AD72" s="148"/>
      <c r="AE72" s="148"/>
      <c r="AF72" s="148"/>
      <c r="AG72" s="148" t="s">
        <v>1926</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80">
        <v>44</v>
      </c>
      <c r="B73" s="181" t="s">
        <v>2270</v>
      </c>
      <c r="C73" s="189" t="s">
        <v>2271</v>
      </c>
      <c r="D73" s="182" t="s">
        <v>442</v>
      </c>
      <c r="E73" s="183">
        <v>2</v>
      </c>
      <c r="F73" s="184"/>
      <c r="G73" s="185">
        <f t="shared" si="21"/>
        <v>0</v>
      </c>
      <c r="H73" s="184"/>
      <c r="I73" s="185">
        <f t="shared" si="22"/>
        <v>0</v>
      </c>
      <c r="J73" s="184"/>
      <c r="K73" s="185">
        <f t="shared" si="23"/>
        <v>0</v>
      </c>
      <c r="L73" s="185">
        <v>12</v>
      </c>
      <c r="M73" s="185">
        <f t="shared" si="24"/>
        <v>0</v>
      </c>
      <c r="N73" s="183">
        <v>2.0420000000000001E-2</v>
      </c>
      <c r="O73" s="183">
        <f t="shared" si="25"/>
        <v>0.04</v>
      </c>
      <c r="P73" s="183">
        <v>0</v>
      </c>
      <c r="Q73" s="183">
        <f t="shared" si="26"/>
        <v>0</v>
      </c>
      <c r="R73" s="185"/>
      <c r="S73" s="185" t="s">
        <v>361</v>
      </c>
      <c r="T73" s="186" t="s">
        <v>320</v>
      </c>
      <c r="U73" s="159">
        <v>0.94499999999999995</v>
      </c>
      <c r="V73" s="159">
        <f t="shared" si="27"/>
        <v>1.89</v>
      </c>
      <c r="W73" s="159"/>
      <c r="X73" s="159" t="s">
        <v>399</v>
      </c>
      <c r="Y73" s="159" t="s">
        <v>322</v>
      </c>
      <c r="Z73" s="148"/>
      <c r="AA73" s="148"/>
      <c r="AB73" s="148"/>
      <c r="AC73" s="148"/>
      <c r="AD73" s="148"/>
      <c r="AE73" s="148"/>
      <c r="AF73" s="148"/>
      <c r="AG73" s="148" t="s">
        <v>1926</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0">
        <v>45</v>
      </c>
      <c r="B74" s="181" t="s">
        <v>2272</v>
      </c>
      <c r="C74" s="189" t="s">
        <v>2273</v>
      </c>
      <c r="D74" s="182" t="s">
        <v>442</v>
      </c>
      <c r="E74" s="183">
        <v>1</v>
      </c>
      <c r="F74" s="184"/>
      <c r="G74" s="185">
        <f t="shared" si="21"/>
        <v>0</v>
      </c>
      <c r="H74" s="184"/>
      <c r="I74" s="185">
        <f t="shared" si="22"/>
        <v>0</v>
      </c>
      <c r="J74" s="184"/>
      <c r="K74" s="185">
        <f t="shared" si="23"/>
        <v>0</v>
      </c>
      <c r="L74" s="185">
        <v>12</v>
      </c>
      <c r="M74" s="185">
        <f t="shared" si="24"/>
        <v>0</v>
      </c>
      <c r="N74" s="183">
        <v>3.0499999999999999E-2</v>
      </c>
      <c r="O74" s="183">
        <f t="shared" si="25"/>
        <v>0.03</v>
      </c>
      <c r="P74" s="183">
        <v>0</v>
      </c>
      <c r="Q74" s="183">
        <f t="shared" si="26"/>
        <v>0</v>
      </c>
      <c r="R74" s="185"/>
      <c r="S74" s="185" t="s">
        <v>361</v>
      </c>
      <c r="T74" s="186" t="s">
        <v>320</v>
      </c>
      <c r="U74" s="159">
        <v>0.95299999999999996</v>
      </c>
      <c r="V74" s="159">
        <f t="shared" si="27"/>
        <v>0.95</v>
      </c>
      <c r="W74" s="159"/>
      <c r="X74" s="159" t="s">
        <v>399</v>
      </c>
      <c r="Y74" s="159" t="s">
        <v>322</v>
      </c>
      <c r="Z74" s="148"/>
      <c r="AA74" s="148"/>
      <c r="AB74" s="148"/>
      <c r="AC74" s="148"/>
      <c r="AD74" s="148"/>
      <c r="AE74" s="148"/>
      <c r="AF74" s="148"/>
      <c r="AG74" s="148" t="s">
        <v>1926</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0">
        <v>46</v>
      </c>
      <c r="B75" s="181" t="s">
        <v>2274</v>
      </c>
      <c r="C75" s="189" t="s">
        <v>2275</v>
      </c>
      <c r="D75" s="182" t="s">
        <v>442</v>
      </c>
      <c r="E75" s="183">
        <v>1</v>
      </c>
      <c r="F75" s="184"/>
      <c r="G75" s="185">
        <f t="shared" si="21"/>
        <v>0</v>
      </c>
      <c r="H75" s="184"/>
      <c r="I75" s="185">
        <f t="shared" si="22"/>
        <v>0</v>
      </c>
      <c r="J75" s="184"/>
      <c r="K75" s="185">
        <f t="shared" si="23"/>
        <v>0</v>
      </c>
      <c r="L75" s="185">
        <v>12</v>
      </c>
      <c r="M75" s="185">
        <f t="shared" si="24"/>
        <v>0</v>
      </c>
      <c r="N75" s="183">
        <v>1.8149999999999999E-2</v>
      </c>
      <c r="O75" s="183">
        <f t="shared" si="25"/>
        <v>0.02</v>
      </c>
      <c r="P75" s="183">
        <v>0</v>
      </c>
      <c r="Q75" s="183">
        <f t="shared" si="26"/>
        <v>0</v>
      </c>
      <c r="R75" s="185"/>
      <c r="S75" s="185" t="s">
        <v>361</v>
      </c>
      <c r="T75" s="186" t="s">
        <v>320</v>
      </c>
      <c r="U75" s="159">
        <v>0.91300000000000003</v>
      </c>
      <c r="V75" s="159">
        <f t="shared" si="27"/>
        <v>0.91</v>
      </c>
      <c r="W75" s="159"/>
      <c r="X75" s="159" t="s">
        <v>399</v>
      </c>
      <c r="Y75" s="159" t="s">
        <v>322</v>
      </c>
      <c r="Z75" s="148"/>
      <c r="AA75" s="148"/>
      <c r="AB75" s="148"/>
      <c r="AC75" s="148"/>
      <c r="AD75" s="148"/>
      <c r="AE75" s="148"/>
      <c r="AF75" s="148"/>
      <c r="AG75" s="148" t="s">
        <v>1926</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0">
        <v>47</v>
      </c>
      <c r="B76" s="181" t="s">
        <v>2276</v>
      </c>
      <c r="C76" s="189" t="s">
        <v>2277</v>
      </c>
      <c r="D76" s="182" t="s">
        <v>442</v>
      </c>
      <c r="E76" s="183">
        <v>1</v>
      </c>
      <c r="F76" s="184"/>
      <c r="G76" s="185">
        <f t="shared" si="21"/>
        <v>0</v>
      </c>
      <c r="H76" s="184"/>
      <c r="I76" s="185">
        <f t="shared" si="22"/>
        <v>0</v>
      </c>
      <c r="J76" s="184"/>
      <c r="K76" s="185">
        <f t="shared" si="23"/>
        <v>0</v>
      </c>
      <c r="L76" s="185">
        <v>12</v>
      </c>
      <c r="M76" s="185">
        <f t="shared" si="24"/>
        <v>0</v>
      </c>
      <c r="N76" s="183">
        <v>2.904E-2</v>
      </c>
      <c r="O76" s="183">
        <f t="shared" si="25"/>
        <v>0.03</v>
      </c>
      <c r="P76" s="183">
        <v>0</v>
      </c>
      <c r="Q76" s="183">
        <f t="shared" si="26"/>
        <v>0</v>
      </c>
      <c r="R76" s="185"/>
      <c r="S76" s="185" t="s">
        <v>361</v>
      </c>
      <c r="T76" s="186" t="s">
        <v>320</v>
      </c>
      <c r="U76" s="159">
        <v>0.94499999999999995</v>
      </c>
      <c r="V76" s="159">
        <f t="shared" si="27"/>
        <v>0.95</v>
      </c>
      <c r="W76" s="159"/>
      <c r="X76" s="159" t="s">
        <v>399</v>
      </c>
      <c r="Y76" s="159" t="s">
        <v>322</v>
      </c>
      <c r="Z76" s="148"/>
      <c r="AA76" s="148"/>
      <c r="AB76" s="148"/>
      <c r="AC76" s="148"/>
      <c r="AD76" s="148"/>
      <c r="AE76" s="148"/>
      <c r="AF76" s="148"/>
      <c r="AG76" s="148" t="s">
        <v>1926</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0">
        <v>48</v>
      </c>
      <c r="B77" s="181" t="s">
        <v>2278</v>
      </c>
      <c r="C77" s="189" t="s">
        <v>2279</v>
      </c>
      <c r="D77" s="182" t="s">
        <v>442</v>
      </c>
      <c r="E77" s="183">
        <v>10</v>
      </c>
      <c r="F77" s="184"/>
      <c r="G77" s="185">
        <f t="shared" si="21"/>
        <v>0</v>
      </c>
      <c r="H77" s="184"/>
      <c r="I77" s="185">
        <f t="shared" si="22"/>
        <v>0</v>
      </c>
      <c r="J77" s="184"/>
      <c r="K77" s="185">
        <f t="shared" si="23"/>
        <v>0</v>
      </c>
      <c r="L77" s="185">
        <v>12</v>
      </c>
      <c r="M77" s="185">
        <f t="shared" si="24"/>
        <v>0</v>
      </c>
      <c r="N77" s="183">
        <v>0</v>
      </c>
      <c r="O77" s="183">
        <f t="shared" si="25"/>
        <v>0</v>
      </c>
      <c r="P77" s="183">
        <v>0</v>
      </c>
      <c r="Q77" s="183">
        <f t="shared" si="26"/>
        <v>0</v>
      </c>
      <c r="R77" s="185"/>
      <c r="S77" s="185" t="s">
        <v>361</v>
      </c>
      <c r="T77" s="186" t="s">
        <v>320</v>
      </c>
      <c r="U77" s="159">
        <v>0.86799999999999999</v>
      </c>
      <c r="V77" s="159">
        <f t="shared" si="27"/>
        <v>8.68</v>
      </c>
      <c r="W77" s="159"/>
      <c r="X77" s="159" t="s">
        <v>399</v>
      </c>
      <c r="Y77" s="159" t="s">
        <v>322</v>
      </c>
      <c r="Z77" s="148"/>
      <c r="AA77" s="148"/>
      <c r="AB77" s="148"/>
      <c r="AC77" s="148"/>
      <c r="AD77" s="148"/>
      <c r="AE77" s="148"/>
      <c r="AF77" s="148"/>
      <c r="AG77" s="148" t="s">
        <v>1926</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0">
        <v>49</v>
      </c>
      <c r="B78" s="181" t="s">
        <v>2280</v>
      </c>
      <c r="C78" s="189" t="s">
        <v>2281</v>
      </c>
      <c r="D78" s="182" t="s">
        <v>442</v>
      </c>
      <c r="E78" s="183">
        <v>2</v>
      </c>
      <c r="F78" s="184"/>
      <c r="G78" s="185">
        <f t="shared" si="21"/>
        <v>0</v>
      </c>
      <c r="H78" s="184"/>
      <c r="I78" s="185">
        <f t="shared" si="22"/>
        <v>0</v>
      </c>
      <c r="J78" s="184"/>
      <c r="K78" s="185">
        <f t="shared" si="23"/>
        <v>0</v>
      </c>
      <c r="L78" s="185">
        <v>12</v>
      </c>
      <c r="M78" s="185">
        <f t="shared" si="24"/>
        <v>0</v>
      </c>
      <c r="N78" s="183">
        <v>1.09E-2</v>
      </c>
      <c r="O78" s="183">
        <f t="shared" si="25"/>
        <v>0.02</v>
      </c>
      <c r="P78" s="183">
        <v>0</v>
      </c>
      <c r="Q78" s="183">
        <f t="shared" si="26"/>
        <v>0</v>
      </c>
      <c r="R78" s="185"/>
      <c r="S78" s="185" t="s">
        <v>361</v>
      </c>
      <c r="T78" s="186" t="s">
        <v>320</v>
      </c>
      <c r="U78" s="159">
        <v>0.91300000000000003</v>
      </c>
      <c r="V78" s="159">
        <f t="shared" si="27"/>
        <v>1.83</v>
      </c>
      <c r="W78" s="159"/>
      <c r="X78" s="159" t="s">
        <v>399</v>
      </c>
      <c r="Y78" s="159" t="s">
        <v>322</v>
      </c>
      <c r="Z78" s="148"/>
      <c r="AA78" s="148"/>
      <c r="AB78" s="148"/>
      <c r="AC78" s="148"/>
      <c r="AD78" s="148"/>
      <c r="AE78" s="148"/>
      <c r="AF78" s="148"/>
      <c r="AG78" s="148" t="s">
        <v>1926</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0">
        <v>50</v>
      </c>
      <c r="B79" s="181" t="s">
        <v>2282</v>
      </c>
      <c r="C79" s="189" t="s">
        <v>2283</v>
      </c>
      <c r="D79" s="182" t="s">
        <v>442</v>
      </c>
      <c r="E79" s="183">
        <v>2</v>
      </c>
      <c r="F79" s="184"/>
      <c r="G79" s="185">
        <f t="shared" si="21"/>
        <v>0</v>
      </c>
      <c r="H79" s="184"/>
      <c r="I79" s="185">
        <f t="shared" si="22"/>
        <v>0</v>
      </c>
      <c r="J79" s="184"/>
      <c r="K79" s="185">
        <f t="shared" si="23"/>
        <v>0</v>
      </c>
      <c r="L79" s="185">
        <v>12</v>
      </c>
      <c r="M79" s="185">
        <f t="shared" si="24"/>
        <v>0</v>
      </c>
      <c r="N79" s="183">
        <v>0</v>
      </c>
      <c r="O79" s="183">
        <f t="shared" si="25"/>
        <v>0</v>
      </c>
      <c r="P79" s="183">
        <v>0</v>
      </c>
      <c r="Q79" s="183">
        <f t="shared" si="26"/>
        <v>0</v>
      </c>
      <c r="R79" s="185"/>
      <c r="S79" s="185" t="s">
        <v>361</v>
      </c>
      <c r="T79" s="186" t="s">
        <v>320</v>
      </c>
      <c r="U79" s="159">
        <v>0.86799999999999999</v>
      </c>
      <c r="V79" s="159">
        <f t="shared" si="27"/>
        <v>1.74</v>
      </c>
      <c r="W79" s="159"/>
      <c r="X79" s="159" t="s">
        <v>399</v>
      </c>
      <c r="Y79" s="159" t="s">
        <v>322</v>
      </c>
      <c r="Z79" s="148"/>
      <c r="AA79" s="148"/>
      <c r="AB79" s="148"/>
      <c r="AC79" s="148"/>
      <c r="AD79" s="148"/>
      <c r="AE79" s="148"/>
      <c r="AF79" s="148"/>
      <c r="AG79" s="148" t="s">
        <v>1926</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80">
        <v>51</v>
      </c>
      <c r="B80" s="181" t="s">
        <v>2284</v>
      </c>
      <c r="C80" s="189" t="s">
        <v>2285</v>
      </c>
      <c r="D80" s="182" t="s">
        <v>442</v>
      </c>
      <c r="E80" s="183">
        <v>12</v>
      </c>
      <c r="F80" s="184"/>
      <c r="G80" s="185">
        <f t="shared" si="21"/>
        <v>0</v>
      </c>
      <c r="H80" s="184"/>
      <c r="I80" s="185">
        <f t="shared" si="22"/>
        <v>0</v>
      </c>
      <c r="J80" s="184"/>
      <c r="K80" s="185">
        <f t="shared" si="23"/>
        <v>0</v>
      </c>
      <c r="L80" s="185">
        <v>12</v>
      </c>
      <c r="M80" s="185">
        <f t="shared" si="24"/>
        <v>0</v>
      </c>
      <c r="N80" s="183">
        <v>2.0000000000000001E-4</v>
      </c>
      <c r="O80" s="183">
        <f t="shared" si="25"/>
        <v>0</v>
      </c>
      <c r="P80" s="183">
        <v>0</v>
      </c>
      <c r="Q80" s="183">
        <f t="shared" si="26"/>
        <v>0</v>
      </c>
      <c r="R80" s="185"/>
      <c r="S80" s="185" t="s">
        <v>361</v>
      </c>
      <c r="T80" s="186" t="s">
        <v>320</v>
      </c>
      <c r="U80" s="159">
        <v>0</v>
      </c>
      <c r="V80" s="159">
        <f t="shared" si="27"/>
        <v>0</v>
      </c>
      <c r="W80" s="159"/>
      <c r="X80" s="159" t="s">
        <v>1147</v>
      </c>
      <c r="Y80" s="159" t="s">
        <v>322</v>
      </c>
      <c r="Z80" s="148"/>
      <c r="AA80" s="148"/>
      <c r="AB80" s="148"/>
      <c r="AC80" s="148"/>
      <c r="AD80" s="148"/>
      <c r="AE80" s="148"/>
      <c r="AF80" s="148"/>
      <c r="AG80" s="148" t="s">
        <v>2033</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80">
        <v>52</v>
      </c>
      <c r="B81" s="181" t="s">
        <v>2286</v>
      </c>
      <c r="C81" s="189" t="s">
        <v>2287</v>
      </c>
      <c r="D81" s="182" t="s">
        <v>411</v>
      </c>
      <c r="E81" s="183">
        <v>0.5</v>
      </c>
      <c r="F81" s="184"/>
      <c r="G81" s="185">
        <f t="shared" si="21"/>
        <v>0</v>
      </c>
      <c r="H81" s="184"/>
      <c r="I81" s="185">
        <f t="shared" si="22"/>
        <v>0</v>
      </c>
      <c r="J81" s="184"/>
      <c r="K81" s="185">
        <f t="shared" si="23"/>
        <v>0</v>
      </c>
      <c r="L81" s="185">
        <v>12</v>
      </c>
      <c r="M81" s="185">
        <f t="shared" si="24"/>
        <v>0</v>
      </c>
      <c r="N81" s="183">
        <v>0</v>
      </c>
      <c r="O81" s="183">
        <f t="shared" si="25"/>
        <v>0</v>
      </c>
      <c r="P81" s="183">
        <v>0</v>
      </c>
      <c r="Q81" s="183">
        <f t="shared" si="26"/>
        <v>0</v>
      </c>
      <c r="R81" s="185"/>
      <c r="S81" s="185" t="s">
        <v>361</v>
      </c>
      <c r="T81" s="186" t="s">
        <v>320</v>
      </c>
      <c r="U81" s="159">
        <v>2.72</v>
      </c>
      <c r="V81" s="159">
        <f t="shared" si="27"/>
        <v>1.36</v>
      </c>
      <c r="W81" s="159"/>
      <c r="X81" s="159" t="s">
        <v>399</v>
      </c>
      <c r="Y81" s="159" t="s">
        <v>322</v>
      </c>
      <c r="Z81" s="148"/>
      <c r="AA81" s="148"/>
      <c r="AB81" s="148"/>
      <c r="AC81" s="148"/>
      <c r="AD81" s="148"/>
      <c r="AE81" s="148"/>
      <c r="AF81" s="148"/>
      <c r="AG81" s="148" t="s">
        <v>1926</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x14ac:dyDescent="0.2">
      <c r="A82" s="162" t="s">
        <v>314</v>
      </c>
      <c r="B82" s="163" t="s">
        <v>214</v>
      </c>
      <c r="C82" s="187" t="s">
        <v>215</v>
      </c>
      <c r="D82" s="164"/>
      <c r="E82" s="165"/>
      <c r="F82" s="166"/>
      <c r="G82" s="166">
        <f>SUMIF(AG83:AG90,"&lt;&gt;NOR",G83:G90)</f>
        <v>0</v>
      </c>
      <c r="H82" s="166"/>
      <c r="I82" s="166">
        <f>SUM(I83:I90)</f>
        <v>0</v>
      </c>
      <c r="J82" s="166"/>
      <c r="K82" s="166">
        <f>SUM(K83:K90)</f>
        <v>0</v>
      </c>
      <c r="L82" s="166"/>
      <c r="M82" s="166">
        <f>SUM(M83:M90)</f>
        <v>0</v>
      </c>
      <c r="N82" s="165"/>
      <c r="O82" s="165">
        <f>SUM(O83:O90)</f>
        <v>0</v>
      </c>
      <c r="P82" s="165"/>
      <c r="Q82" s="165">
        <f>SUM(Q83:Q90)</f>
        <v>0</v>
      </c>
      <c r="R82" s="166"/>
      <c r="S82" s="166"/>
      <c r="T82" s="167"/>
      <c r="U82" s="161"/>
      <c r="V82" s="161">
        <f>SUM(V83:V90)</f>
        <v>0</v>
      </c>
      <c r="W82" s="161"/>
      <c r="X82" s="161"/>
      <c r="Y82" s="161"/>
      <c r="AG82" t="s">
        <v>315</v>
      </c>
    </row>
    <row r="83" spans="1:60" outlineLevel="1" x14ac:dyDescent="0.2">
      <c r="A83" s="172">
        <v>53</v>
      </c>
      <c r="B83" s="173" t="s">
        <v>162</v>
      </c>
      <c r="C83" s="188" t="s">
        <v>2288</v>
      </c>
      <c r="D83" s="174" t="s">
        <v>2210</v>
      </c>
      <c r="E83" s="175">
        <v>1</v>
      </c>
      <c r="F83" s="176"/>
      <c r="G83" s="177">
        <f>ROUND(E83*F83,2)</f>
        <v>0</v>
      </c>
      <c r="H83" s="176"/>
      <c r="I83" s="177">
        <f>ROUND(E83*H83,2)</f>
        <v>0</v>
      </c>
      <c r="J83" s="176"/>
      <c r="K83" s="177">
        <f>ROUND(E83*J83,2)</f>
        <v>0</v>
      </c>
      <c r="L83" s="177">
        <v>12</v>
      </c>
      <c r="M83" s="177">
        <f>G83*(1+L83/100)</f>
        <v>0</v>
      </c>
      <c r="N83" s="175">
        <v>0</v>
      </c>
      <c r="O83" s="175">
        <f>ROUND(E83*N83,2)</f>
        <v>0</v>
      </c>
      <c r="P83" s="175">
        <v>0</v>
      </c>
      <c r="Q83" s="175">
        <f>ROUND(E83*P83,2)</f>
        <v>0</v>
      </c>
      <c r="R83" s="177"/>
      <c r="S83" s="177" t="s">
        <v>361</v>
      </c>
      <c r="T83" s="178" t="s">
        <v>320</v>
      </c>
      <c r="U83" s="159">
        <v>0</v>
      </c>
      <c r="V83" s="159">
        <f>ROUND(E83*U83,2)</f>
        <v>0</v>
      </c>
      <c r="W83" s="159"/>
      <c r="X83" s="159" t="s">
        <v>399</v>
      </c>
      <c r="Y83" s="159" t="s">
        <v>322</v>
      </c>
      <c r="Z83" s="148"/>
      <c r="AA83" s="148"/>
      <c r="AB83" s="148"/>
      <c r="AC83" s="148"/>
      <c r="AD83" s="148"/>
      <c r="AE83" s="148"/>
      <c r="AF83" s="148"/>
      <c r="AG83" s="148" t="s">
        <v>1926</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2" x14ac:dyDescent="0.2">
      <c r="A84" s="155"/>
      <c r="B84" s="156"/>
      <c r="C84" s="263" t="s">
        <v>2028</v>
      </c>
      <c r="D84" s="264"/>
      <c r="E84" s="264"/>
      <c r="F84" s="264"/>
      <c r="G84" s="264"/>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325</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72">
        <v>54</v>
      </c>
      <c r="B85" s="173" t="s">
        <v>169</v>
      </c>
      <c r="C85" s="188" t="s">
        <v>2289</v>
      </c>
      <c r="D85" s="174" t="s">
        <v>2210</v>
      </c>
      <c r="E85" s="175">
        <v>1</v>
      </c>
      <c r="F85" s="176"/>
      <c r="G85" s="177">
        <f>ROUND(E85*F85,2)</f>
        <v>0</v>
      </c>
      <c r="H85" s="176"/>
      <c r="I85" s="177">
        <f>ROUND(E85*H85,2)</f>
        <v>0</v>
      </c>
      <c r="J85" s="176"/>
      <c r="K85" s="177">
        <f>ROUND(E85*J85,2)</f>
        <v>0</v>
      </c>
      <c r="L85" s="177">
        <v>12</v>
      </c>
      <c r="M85" s="177">
        <f>G85*(1+L85/100)</f>
        <v>0</v>
      </c>
      <c r="N85" s="175">
        <v>0</v>
      </c>
      <c r="O85" s="175">
        <f>ROUND(E85*N85,2)</f>
        <v>0</v>
      </c>
      <c r="P85" s="175">
        <v>0</v>
      </c>
      <c r="Q85" s="175">
        <f>ROUND(E85*P85,2)</f>
        <v>0</v>
      </c>
      <c r="R85" s="177"/>
      <c r="S85" s="177" t="s">
        <v>361</v>
      </c>
      <c r="T85" s="178" t="s">
        <v>320</v>
      </c>
      <c r="U85" s="159">
        <v>0</v>
      </c>
      <c r="V85" s="159">
        <f>ROUND(E85*U85,2)</f>
        <v>0</v>
      </c>
      <c r="W85" s="159"/>
      <c r="X85" s="159" t="s">
        <v>399</v>
      </c>
      <c r="Y85" s="159" t="s">
        <v>322</v>
      </c>
      <c r="Z85" s="148"/>
      <c r="AA85" s="148"/>
      <c r="AB85" s="148"/>
      <c r="AC85" s="148"/>
      <c r="AD85" s="148"/>
      <c r="AE85" s="148"/>
      <c r="AF85" s="148"/>
      <c r="AG85" s="148" t="s">
        <v>1926</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2" x14ac:dyDescent="0.2">
      <c r="A86" s="155"/>
      <c r="B86" s="156"/>
      <c r="C86" s="263" t="s">
        <v>2028</v>
      </c>
      <c r="D86" s="264"/>
      <c r="E86" s="264"/>
      <c r="F86" s="264"/>
      <c r="G86" s="264"/>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325</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55</v>
      </c>
      <c r="B87" s="173" t="s">
        <v>2061</v>
      </c>
      <c r="C87" s="188" t="s">
        <v>2290</v>
      </c>
      <c r="D87" s="174" t="s">
        <v>2210</v>
      </c>
      <c r="E87" s="175">
        <v>1</v>
      </c>
      <c r="F87" s="176"/>
      <c r="G87" s="177">
        <f>ROUND(E87*F87,2)</f>
        <v>0</v>
      </c>
      <c r="H87" s="176"/>
      <c r="I87" s="177">
        <f>ROUND(E87*H87,2)</f>
        <v>0</v>
      </c>
      <c r="J87" s="176"/>
      <c r="K87" s="177">
        <f>ROUND(E87*J87,2)</f>
        <v>0</v>
      </c>
      <c r="L87" s="177">
        <v>12</v>
      </c>
      <c r="M87" s="177">
        <f>G87*(1+L87/100)</f>
        <v>0</v>
      </c>
      <c r="N87" s="175">
        <v>0</v>
      </c>
      <c r="O87" s="175">
        <f>ROUND(E87*N87,2)</f>
        <v>0</v>
      </c>
      <c r="P87" s="175">
        <v>0</v>
      </c>
      <c r="Q87" s="175">
        <f>ROUND(E87*P87,2)</f>
        <v>0</v>
      </c>
      <c r="R87" s="177"/>
      <c r="S87" s="177" t="s">
        <v>361</v>
      </c>
      <c r="T87" s="178" t="s">
        <v>320</v>
      </c>
      <c r="U87" s="159">
        <v>0</v>
      </c>
      <c r="V87" s="159">
        <f>ROUND(E87*U87,2)</f>
        <v>0</v>
      </c>
      <c r="W87" s="159"/>
      <c r="X87" s="159" t="s">
        <v>399</v>
      </c>
      <c r="Y87" s="159" t="s">
        <v>322</v>
      </c>
      <c r="Z87" s="148"/>
      <c r="AA87" s="148"/>
      <c r="AB87" s="148"/>
      <c r="AC87" s="148"/>
      <c r="AD87" s="148"/>
      <c r="AE87" s="148"/>
      <c r="AF87" s="148"/>
      <c r="AG87" s="148" t="s">
        <v>1926</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2" x14ac:dyDescent="0.2">
      <c r="A88" s="155"/>
      <c r="B88" s="156"/>
      <c r="C88" s="263" t="s">
        <v>2028</v>
      </c>
      <c r="D88" s="264"/>
      <c r="E88" s="264"/>
      <c r="F88" s="264"/>
      <c r="G88" s="264"/>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325</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2">
        <v>56</v>
      </c>
      <c r="B89" s="173" t="s">
        <v>2065</v>
      </c>
      <c r="C89" s="188" t="s">
        <v>2291</v>
      </c>
      <c r="D89" s="174" t="s">
        <v>2210</v>
      </c>
      <c r="E89" s="175">
        <v>1</v>
      </c>
      <c r="F89" s="176"/>
      <c r="G89" s="177">
        <f>ROUND(E89*F89,2)</f>
        <v>0</v>
      </c>
      <c r="H89" s="176"/>
      <c r="I89" s="177">
        <f>ROUND(E89*H89,2)</f>
        <v>0</v>
      </c>
      <c r="J89" s="176"/>
      <c r="K89" s="177">
        <f>ROUND(E89*J89,2)</f>
        <v>0</v>
      </c>
      <c r="L89" s="177">
        <v>12</v>
      </c>
      <c r="M89" s="177">
        <f>G89*(1+L89/100)</f>
        <v>0</v>
      </c>
      <c r="N89" s="175">
        <v>0</v>
      </c>
      <c r="O89" s="175">
        <f>ROUND(E89*N89,2)</f>
        <v>0</v>
      </c>
      <c r="P89" s="175">
        <v>0</v>
      </c>
      <c r="Q89" s="175">
        <f>ROUND(E89*P89,2)</f>
        <v>0</v>
      </c>
      <c r="R89" s="177"/>
      <c r="S89" s="177" t="s">
        <v>361</v>
      </c>
      <c r="T89" s="178" t="s">
        <v>320</v>
      </c>
      <c r="U89" s="159">
        <v>0</v>
      </c>
      <c r="V89" s="159">
        <f>ROUND(E89*U89,2)</f>
        <v>0</v>
      </c>
      <c r="W89" s="159"/>
      <c r="X89" s="159" t="s">
        <v>399</v>
      </c>
      <c r="Y89" s="159" t="s">
        <v>322</v>
      </c>
      <c r="Z89" s="148"/>
      <c r="AA89" s="148"/>
      <c r="AB89" s="148"/>
      <c r="AC89" s="148"/>
      <c r="AD89" s="148"/>
      <c r="AE89" s="148"/>
      <c r="AF89" s="148"/>
      <c r="AG89" s="148" t="s">
        <v>1926</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263" t="s">
        <v>2028</v>
      </c>
      <c r="D90" s="264"/>
      <c r="E90" s="264"/>
      <c r="F90" s="264"/>
      <c r="G90" s="264"/>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325</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x14ac:dyDescent="0.2">
      <c r="A91" s="3"/>
      <c r="B91" s="4"/>
      <c r="C91" s="190"/>
      <c r="D91" s="6"/>
      <c r="E91" s="3"/>
      <c r="F91" s="3"/>
      <c r="G91" s="3"/>
      <c r="H91" s="3"/>
      <c r="I91" s="3"/>
      <c r="J91" s="3"/>
      <c r="K91" s="3"/>
      <c r="L91" s="3"/>
      <c r="M91" s="3"/>
      <c r="N91" s="3"/>
      <c r="O91" s="3"/>
      <c r="P91" s="3"/>
      <c r="Q91" s="3"/>
      <c r="R91" s="3"/>
      <c r="S91" s="3"/>
      <c r="T91" s="3"/>
      <c r="U91" s="3"/>
      <c r="V91" s="3"/>
      <c r="W91" s="3"/>
      <c r="X91" s="3"/>
      <c r="Y91" s="3"/>
      <c r="AE91">
        <v>12</v>
      </c>
      <c r="AF91">
        <v>21</v>
      </c>
      <c r="AG91" t="s">
        <v>300</v>
      </c>
    </row>
    <row r="92" spans="1:60" x14ac:dyDescent="0.2">
      <c r="A92" s="151"/>
      <c r="B92" s="152" t="s">
        <v>29</v>
      </c>
      <c r="C92" s="191"/>
      <c r="D92" s="153"/>
      <c r="E92" s="154"/>
      <c r="F92" s="154"/>
      <c r="G92" s="171">
        <f>G8+G12+G26+G31+G46+G62+G70+G82</f>
        <v>0</v>
      </c>
      <c r="H92" s="3"/>
      <c r="I92" s="3"/>
      <c r="J92" s="3"/>
      <c r="K92" s="3"/>
      <c r="L92" s="3"/>
      <c r="M92" s="3"/>
      <c r="N92" s="3"/>
      <c r="O92" s="3"/>
      <c r="P92" s="3"/>
      <c r="Q92" s="3"/>
      <c r="R92" s="3"/>
      <c r="S92" s="3"/>
      <c r="T92" s="3"/>
      <c r="U92" s="3"/>
      <c r="V92" s="3"/>
      <c r="W92" s="3"/>
      <c r="X92" s="3"/>
      <c r="Y92" s="3"/>
      <c r="AE92">
        <f>SUMIF(L7:L90,AE91,G7:G90)</f>
        <v>0</v>
      </c>
      <c r="AF92">
        <f>SUMIF(L7:L90,AF91,G7:G90)</f>
        <v>0</v>
      </c>
      <c r="AG92" t="s">
        <v>392</v>
      </c>
    </row>
    <row r="93" spans="1:60" x14ac:dyDescent="0.2">
      <c r="C93" s="192"/>
      <c r="D93" s="10"/>
      <c r="AG93" t="s">
        <v>394</v>
      </c>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fvhcn24MbnCZvtxKmYSdWvZZLgb2UEOUU/gHrhyZir3WXfWyP/ViXHbIHZ6eseBxECL7RnIR/geooDB7koSvA==" saltValue="7HrBQFvz+9sxlPZ6HIQKLg==" spinCount="100000" sheet="1" formatRows="0"/>
  <mergeCells count="11">
    <mergeCell ref="C43:G43"/>
    <mergeCell ref="A1:G1"/>
    <mergeCell ref="C2:G2"/>
    <mergeCell ref="C3:G3"/>
    <mergeCell ref="C4:G4"/>
    <mergeCell ref="C33:G33"/>
    <mergeCell ref="C45:G45"/>
    <mergeCell ref="C84:G84"/>
    <mergeCell ref="C86:G86"/>
    <mergeCell ref="C88:G88"/>
    <mergeCell ref="C90:G9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78</v>
      </c>
      <c r="C4" s="269" t="s">
        <v>79</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171</v>
      </c>
      <c r="C8" s="187" t="s">
        <v>172</v>
      </c>
      <c r="D8" s="164"/>
      <c r="E8" s="165"/>
      <c r="F8" s="166"/>
      <c r="G8" s="166">
        <f>SUMIF(AG9:AG10,"&lt;&gt;NOR",G9:G10)</f>
        <v>0</v>
      </c>
      <c r="H8" s="166"/>
      <c r="I8" s="166">
        <f>SUM(I9:I10)</f>
        <v>0</v>
      </c>
      <c r="J8" s="166"/>
      <c r="K8" s="166">
        <f>SUM(K9:K10)</f>
        <v>0</v>
      </c>
      <c r="L8" s="166"/>
      <c r="M8" s="166">
        <f>SUM(M9:M10)</f>
        <v>0</v>
      </c>
      <c r="N8" s="165"/>
      <c r="O8" s="165">
        <f>SUM(O9:O10)</f>
        <v>0.01</v>
      </c>
      <c r="P8" s="165"/>
      <c r="Q8" s="165">
        <f>SUM(Q9:Q10)</f>
        <v>0</v>
      </c>
      <c r="R8" s="166"/>
      <c r="S8" s="166"/>
      <c r="T8" s="167"/>
      <c r="U8" s="161"/>
      <c r="V8" s="161">
        <f>SUM(V9:V10)</f>
        <v>0.08</v>
      </c>
      <c r="W8" s="161"/>
      <c r="X8" s="161"/>
      <c r="Y8" s="161"/>
      <c r="AG8" t="s">
        <v>315</v>
      </c>
    </row>
    <row r="9" spans="1:60" outlineLevel="1" x14ac:dyDescent="0.2">
      <c r="A9" s="172">
        <v>1</v>
      </c>
      <c r="B9" s="173" t="s">
        <v>1938</v>
      </c>
      <c r="C9" s="188" t="s">
        <v>1939</v>
      </c>
      <c r="D9" s="174" t="s">
        <v>379</v>
      </c>
      <c r="E9" s="175">
        <v>0.11700000000000001</v>
      </c>
      <c r="F9" s="176"/>
      <c r="G9" s="177">
        <f>ROUND(E9*F9,2)</f>
        <v>0</v>
      </c>
      <c r="H9" s="176"/>
      <c r="I9" s="177">
        <f>ROUND(E9*H9,2)</f>
        <v>0</v>
      </c>
      <c r="J9" s="176"/>
      <c r="K9" s="177">
        <f>ROUND(E9*J9,2)</f>
        <v>0</v>
      </c>
      <c r="L9" s="177">
        <v>12</v>
      </c>
      <c r="M9" s="177">
        <f>G9*(1+L9/100)</f>
        <v>0</v>
      </c>
      <c r="N9" s="175">
        <v>0.10712000000000001</v>
      </c>
      <c r="O9" s="175">
        <f>ROUND(E9*N9,2)</f>
        <v>0.01</v>
      </c>
      <c r="P9" s="175">
        <v>0</v>
      </c>
      <c r="Q9" s="175">
        <f>ROUND(E9*P9,2)</f>
        <v>0</v>
      </c>
      <c r="R9" s="177"/>
      <c r="S9" s="177" t="s">
        <v>361</v>
      </c>
      <c r="T9" s="178" t="s">
        <v>320</v>
      </c>
      <c r="U9" s="159">
        <v>0.69998000000000005</v>
      </c>
      <c r="V9" s="159">
        <f>ROUND(E9*U9,2)</f>
        <v>0.08</v>
      </c>
      <c r="W9" s="159"/>
      <c r="X9" s="159" t="s">
        <v>399</v>
      </c>
      <c r="Y9" s="159" t="s">
        <v>322</v>
      </c>
      <c r="Z9" s="148"/>
      <c r="AA9" s="148"/>
      <c r="AB9" s="148"/>
      <c r="AC9" s="148"/>
      <c r="AD9" s="148"/>
      <c r="AE9" s="148"/>
      <c r="AF9" s="148"/>
      <c r="AG9" s="148" t="s">
        <v>1926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5" t="s">
        <v>2194</v>
      </c>
      <c r="D10" s="193"/>
      <c r="E10" s="194">
        <v>0.12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404</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x14ac:dyDescent="0.2">
      <c r="A11" s="162" t="s">
        <v>314</v>
      </c>
      <c r="B11" s="163" t="s">
        <v>192</v>
      </c>
      <c r="C11" s="187" t="s">
        <v>193</v>
      </c>
      <c r="D11" s="164"/>
      <c r="E11" s="165"/>
      <c r="F11" s="166"/>
      <c r="G11" s="166">
        <f>SUMIF(AG12:AG20,"&lt;&gt;NOR",G12:G20)</f>
        <v>0</v>
      </c>
      <c r="H11" s="166"/>
      <c r="I11" s="166">
        <f>SUM(I12:I20)</f>
        <v>0</v>
      </c>
      <c r="J11" s="166"/>
      <c r="K11" s="166">
        <f>SUM(K12:K20)</f>
        <v>0</v>
      </c>
      <c r="L11" s="166"/>
      <c r="M11" s="166">
        <f>SUM(M12:M20)</f>
        <v>0</v>
      </c>
      <c r="N11" s="165"/>
      <c r="O11" s="165">
        <f>SUM(O12:O20)</f>
        <v>0</v>
      </c>
      <c r="P11" s="165"/>
      <c r="Q11" s="165">
        <f>SUM(Q12:Q20)</f>
        <v>0.08</v>
      </c>
      <c r="R11" s="166"/>
      <c r="S11" s="166"/>
      <c r="T11" s="167"/>
      <c r="U11" s="161"/>
      <c r="V11" s="161">
        <f>SUM(V12:V20)</f>
        <v>1.6600000000000004</v>
      </c>
      <c r="W11" s="161"/>
      <c r="X11" s="161"/>
      <c r="Y11" s="161"/>
      <c r="AG11" t="s">
        <v>315</v>
      </c>
    </row>
    <row r="12" spans="1:60" outlineLevel="1" x14ac:dyDescent="0.2">
      <c r="A12" s="180">
        <v>2</v>
      </c>
      <c r="B12" s="181" t="s">
        <v>1955</v>
      </c>
      <c r="C12" s="189" t="s">
        <v>1956</v>
      </c>
      <c r="D12" s="182" t="s">
        <v>442</v>
      </c>
      <c r="E12" s="183">
        <v>1</v>
      </c>
      <c r="F12" s="184"/>
      <c r="G12" s="185">
        <f>ROUND(E12*F12,2)</f>
        <v>0</v>
      </c>
      <c r="H12" s="184"/>
      <c r="I12" s="185">
        <f>ROUND(E12*H12,2)</f>
        <v>0</v>
      </c>
      <c r="J12" s="184"/>
      <c r="K12" s="185">
        <f>ROUND(E12*J12,2)</f>
        <v>0</v>
      </c>
      <c r="L12" s="185">
        <v>12</v>
      </c>
      <c r="M12" s="185">
        <f>G12*(1+L12/100)</f>
        <v>0</v>
      </c>
      <c r="N12" s="183">
        <v>6.7000000000000002E-4</v>
      </c>
      <c r="O12" s="183">
        <f>ROUND(E12*N12,2)</f>
        <v>0</v>
      </c>
      <c r="P12" s="183">
        <v>1.2E-2</v>
      </c>
      <c r="Q12" s="183">
        <f>ROUND(E12*P12,2)</f>
        <v>0.01</v>
      </c>
      <c r="R12" s="185"/>
      <c r="S12" s="185" t="s">
        <v>361</v>
      </c>
      <c r="T12" s="186" t="s">
        <v>320</v>
      </c>
      <c r="U12" s="159">
        <v>0.61399999999999999</v>
      </c>
      <c r="V12" s="159">
        <f>ROUND(E12*U12,2)</f>
        <v>0.61</v>
      </c>
      <c r="W12" s="159"/>
      <c r="X12" s="159" t="s">
        <v>399</v>
      </c>
      <c r="Y12" s="159" t="s">
        <v>322</v>
      </c>
      <c r="Z12" s="148"/>
      <c r="AA12" s="148"/>
      <c r="AB12" s="148"/>
      <c r="AC12" s="148"/>
      <c r="AD12" s="148"/>
      <c r="AE12" s="148"/>
      <c r="AF12" s="148"/>
      <c r="AG12" s="148" t="s">
        <v>1926</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0">
        <v>3</v>
      </c>
      <c r="B13" s="181" t="s">
        <v>2292</v>
      </c>
      <c r="C13" s="189" t="s">
        <v>2293</v>
      </c>
      <c r="D13" s="182" t="s">
        <v>442</v>
      </c>
      <c r="E13" s="183">
        <v>1</v>
      </c>
      <c r="F13" s="184"/>
      <c r="G13" s="185">
        <f>ROUND(E13*F13,2)</f>
        <v>0</v>
      </c>
      <c r="H13" s="184"/>
      <c r="I13" s="185">
        <f>ROUND(E13*H13,2)</f>
        <v>0</v>
      </c>
      <c r="J13" s="184"/>
      <c r="K13" s="185">
        <f>ROUND(E13*J13,2)</f>
        <v>0</v>
      </c>
      <c r="L13" s="185">
        <v>12</v>
      </c>
      <c r="M13" s="185">
        <f>G13*(1+L13/100)</f>
        <v>0</v>
      </c>
      <c r="N13" s="183">
        <v>1.33E-3</v>
      </c>
      <c r="O13" s="183">
        <f>ROUND(E13*N13,2)</f>
        <v>0</v>
      </c>
      <c r="P13" s="183">
        <v>7.3999999999999996E-2</v>
      </c>
      <c r="Q13" s="183">
        <f>ROUND(E13*P13,2)</f>
        <v>7.0000000000000007E-2</v>
      </c>
      <c r="R13" s="185"/>
      <c r="S13" s="185" t="s">
        <v>361</v>
      </c>
      <c r="T13" s="186" t="s">
        <v>320</v>
      </c>
      <c r="U13" s="159">
        <v>0.79600000000000004</v>
      </c>
      <c r="V13" s="159">
        <f>ROUND(E13*U13,2)</f>
        <v>0.8</v>
      </c>
      <c r="W13" s="159"/>
      <c r="X13" s="159" t="s">
        <v>399</v>
      </c>
      <c r="Y13" s="159" t="s">
        <v>322</v>
      </c>
      <c r="Z13" s="148"/>
      <c r="AA13" s="148"/>
      <c r="AB13" s="148"/>
      <c r="AC13" s="148"/>
      <c r="AD13" s="148"/>
      <c r="AE13" s="148"/>
      <c r="AF13" s="148"/>
      <c r="AG13" s="148" t="s">
        <v>1926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0">
        <v>4</v>
      </c>
      <c r="B14" s="181" t="s">
        <v>737</v>
      </c>
      <c r="C14" s="189" t="s">
        <v>1963</v>
      </c>
      <c r="D14" s="182" t="s">
        <v>411</v>
      </c>
      <c r="E14" s="183">
        <v>0.1</v>
      </c>
      <c r="F14" s="184"/>
      <c r="G14" s="185">
        <f>ROUND(E14*F14,2)</f>
        <v>0</v>
      </c>
      <c r="H14" s="184"/>
      <c r="I14" s="185">
        <f>ROUND(E14*H14,2)</f>
        <v>0</v>
      </c>
      <c r="J14" s="184"/>
      <c r="K14" s="185">
        <f>ROUND(E14*J14,2)</f>
        <v>0</v>
      </c>
      <c r="L14" s="185">
        <v>12</v>
      </c>
      <c r="M14" s="185">
        <f>G14*(1+L14/100)</f>
        <v>0</v>
      </c>
      <c r="N14" s="183">
        <v>0</v>
      </c>
      <c r="O14" s="183">
        <f>ROUND(E14*N14,2)</f>
        <v>0</v>
      </c>
      <c r="P14" s="183">
        <v>0</v>
      </c>
      <c r="Q14" s="183">
        <f>ROUND(E14*P14,2)</f>
        <v>0</v>
      </c>
      <c r="R14" s="185"/>
      <c r="S14" s="185" t="s">
        <v>361</v>
      </c>
      <c r="T14" s="186" t="s">
        <v>320</v>
      </c>
      <c r="U14" s="159">
        <v>0.94199999999999995</v>
      </c>
      <c r="V14" s="159">
        <f>ROUND(E14*U14,2)</f>
        <v>0.09</v>
      </c>
      <c r="W14" s="159"/>
      <c r="X14" s="159" t="s">
        <v>399</v>
      </c>
      <c r="Y14" s="159" t="s">
        <v>322</v>
      </c>
      <c r="Z14" s="148"/>
      <c r="AA14" s="148"/>
      <c r="AB14" s="148"/>
      <c r="AC14" s="148"/>
      <c r="AD14" s="148"/>
      <c r="AE14" s="148"/>
      <c r="AF14" s="148"/>
      <c r="AG14" s="148" t="s">
        <v>1926</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5</v>
      </c>
      <c r="B15" s="173" t="s">
        <v>739</v>
      </c>
      <c r="C15" s="188" t="s">
        <v>1965</v>
      </c>
      <c r="D15" s="174" t="s">
        <v>411</v>
      </c>
      <c r="E15" s="175">
        <v>1</v>
      </c>
      <c r="F15" s="176"/>
      <c r="G15" s="177">
        <f>ROUND(E15*F15,2)</f>
        <v>0</v>
      </c>
      <c r="H15" s="176"/>
      <c r="I15" s="177">
        <f>ROUND(E15*H15,2)</f>
        <v>0</v>
      </c>
      <c r="J15" s="176"/>
      <c r="K15" s="177">
        <f>ROUND(E15*J15,2)</f>
        <v>0</v>
      </c>
      <c r="L15" s="177">
        <v>12</v>
      </c>
      <c r="M15" s="177">
        <f>G15*(1+L15/100)</f>
        <v>0</v>
      </c>
      <c r="N15" s="175">
        <v>0</v>
      </c>
      <c r="O15" s="175">
        <f>ROUND(E15*N15,2)</f>
        <v>0</v>
      </c>
      <c r="P15" s="175">
        <v>0</v>
      </c>
      <c r="Q15" s="175">
        <f>ROUND(E15*P15,2)</f>
        <v>0</v>
      </c>
      <c r="R15" s="177"/>
      <c r="S15" s="177" t="s">
        <v>361</v>
      </c>
      <c r="T15" s="178" t="s">
        <v>320</v>
      </c>
      <c r="U15" s="159">
        <v>0.105</v>
      </c>
      <c r="V15" s="159">
        <f>ROUND(E15*U15,2)</f>
        <v>0.11</v>
      </c>
      <c r="W15" s="159"/>
      <c r="X15" s="159" t="s">
        <v>399</v>
      </c>
      <c r="Y15" s="159" t="s">
        <v>322</v>
      </c>
      <c r="Z15" s="148"/>
      <c r="AA15" s="148"/>
      <c r="AB15" s="148"/>
      <c r="AC15" s="148"/>
      <c r="AD15" s="148"/>
      <c r="AE15" s="148"/>
      <c r="AF15" s="148"/>
      <c r="AG15" s="148" t="s">
        <v>1926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5" t="s">
        <v>2294</v>
      </c>
      <c r="D16" s="193"/>
      <c r="E16" s="194">
        <v>1</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404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0">
        <v>6</v>
      </c>
      <c r="B17" s="181" t="s">
        <v>1967</v>
      </c>
      <c r="C17" s="189" t="s">
        <v>1968</v>
      </c>
      <c r="D17" s="182" t="s">
        <v>411</v>
      </c>
      <c r="E17" s="183">
        <v>0.1</v>
      </c>
      <c r="F17" s="184"/>
      <c r="G17" s="185">
        <f>ROUND(E17*F17,2)</f>
        <v>0</v>
      </c>
      <c r="H17" s="184"/>
      <c r="I17" s="185">
        <f>ROUND(E17*H17,2)</f>
        <v>0</v>
      </c>
      <c r="J17" s="184"/>
      <c r="K17" s="185">
        <f>ROUND(E17*J17,2)</f>
        <v>0</v>
      </c>
      <c r="L17" s="185">
        <v>12</v>
      </c>
      <c r="M17" s="185">
        <f>G17*(1+L17/100)</f>
        <v>0</v>
      </c>
      <c r="N17" s="183">
        <v>0</v>
      </c>
      <c r="O17" s="183">
        <f>ROUND(E17*N17,2)</f>
        <v>0</v>
      </c>
      <c r="P17" s="183">
        <v>0</v>
      </c>
      <c r="Q17" s="183">
        <f>ROUND(E17*P17,2)</f>
        <v>0</v>
      </c>
      <c r="R17" s="185"/>
      <c r="S17" s="185" t="s">
        <v>361</v>
      </c>
      <c r="T17" s="186" t="s">
        <v>320</v>
      </c>
      <c r="U17" s="159">
        <v>0.49</v>
      </c>
      <c r="V17" s="159">
        <f>ROUND(E17*U17,2)</f>
        <v>0.05</v>
      </c>
      <c r="W17" s="159"/>
      <c r="X17" s="159" t="s">
        <v>399</v>
      </c>
      <c r="Y17" s="159" t="s">
        <v>322</v>
      </c>
      <c r="Z17" s="148"/>
      <c r="AA17" s="148"/>
      <c r="AB17" s="148"/>
      <c r="AC17" s="148"/>
      <c r="AD17" s="148"/>
      <c r="AE17" s="148"/>
      <c r="AF17" s="148"/>
      <c r="AG17" s="148" t="s">
        <v>1926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72">
        <v>7</v>
      </c>
      <c r="B18" s="173" t="s">
        <v>734</v>
      </c>
      <c r="C18" s="188" t="s">
        <v>1969</v>
      </c>
      <c r="D18" s="174" t="s">
        <v>411</v>
      </c>
      <c r="E18" s="175">
        <v>3</v>
      </c>
      <c r="F18" s="176"/>
      <c r="G18" s="177">
        <f>ROUND(E18*F18,2)</f>
        <v>0</v>
      </c>
      <c r="H18" s="176"/>
      <c r="I18" s="177">
        <f>ROUND(E18*H18,2)</f>
        <v>0</v>
      </c>
      <c r="J18" s="176"/>
      <c r="K18" s="177">
        <f>ROUND(E18*J18,2)</f>
        <v>0</v>
      </c>
      <c r="L18" s="177">
        <v>12</v>
      </c>
      <c r="M18" s="177">
        <f>G18*(1+L18/100)</f>
        <v>0</v>
      </c>
      <c r="N18" s="175">
        <v>0</v>
      </c>
      <c r="O18" s="175">
        <f>ROUND(E18*N18,2)</f>
        <v>0</v>
      </c>
      <c r="P18" s="175">
        <v>0</v>
      </c>
      <c r="Q18" s="175">
        <f>ROUND(E18*P18,2)</f>
        <v>0</v>
      </c>
      <c r="R18" s="177"/>
      <c r="S18" s="177" t="s">
        <v>361</v>
      </c>
      <c r="T18" s="178" t="s">
        <v>320</v>
      </c>
      <c r="U18" s="159">
        <v>0</v>
      </c>
      <c r="V18" s="159">
        <f>ROUND(E18*U18,2)</f>
        <v>0</v>
      </c>
      <c r="W18" s="159"/>
      <c r="X18" s="159" t="s">
        <v>399</v>
      </c>
      <c r="Y18" s="159" t="s">
        <v>322</v>
      </c>
      <c r="Z18" s="148"/>
      <c r="AA18" s="148"/>
      <c r="AB18" s="148"/>
      <c r="AC18" s="148"/>
      <c r="AD18" s="148"/>
      <c r="AE18" s="148"/>
      <c r="AF18" s="148"/>
      <c r="AG18" s="148" t="s">
        <v>1926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5" t="s">
        <v>2295</v>
      </c>
      <c r="D19" s="193"/>
      <c r="E19" s="194">
        <v>3</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404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0">
        <v>8</v>
      </c>
      <c r="B20" s="181" t="s">
        <v>742</v>
      </c>
      <c r="C20" s="189" t="s">
        <v>1971</v>
      </c>
      <c r="D20" s="182" t="s">
        <v>411</v>
      </c>
      <c r="E20" s="183">
        <v>0.1</v>
      </c>
      <c r="F20" s="184"/>
      <c r="G20" s="185">
        <f>ROUND(E20*F20,2)</f>
        <v>0</v>
      </c>
      <c r="H20" s="184"/>
      <c r="I20" s="185">
        <f>ROUND(E20*H20,2)</f>
        <v>0</v>
      </c>
      <c r="J20" s="184"/>
      <c r="K20" s="185">
        <f>ROUND(E20*J20,2)</f>
        <v>0</v>
      </c>
      <c r="L20" s="185">
        <v>12</v>
      </c>
      <c r="M20" s="185">
        <f>G20*(1+L20/100)</f>
        <v>0</v>
      </c>
      <c r="N20" s="183">
        <v>0</v>
      </c>
      <c r="O20" s="183">
        <f>ROUND(E20*N20,2)</f>
        <v>0</v>
      </c>
      <c r="P20" s="183">
        <v>0</v>
      </c>
      <c r="Q20" s="183">
        <f>ROUND(E20*P20,2)</f>
        <v>0</v>
      </c>
      <c r="R20" s="185"/>
      <c r="S20" s="185" t="s">
        <v>361</v>
      </c>
      <c r="T20" s="186" t="s">
        <v>320</v>
      </c>
      <c r="U20" s="159">
        <v>0</v>
      </c>
      <c r="V20" s="159">
        <f>ROUND(E20*U20,2)</f>
        <v>0</v>
      </c>
      <c r="W20" s="159"/>
      <c r="X20" s="159" t="s">
        <v>399</v>
      </c>
      <c r="Y20" s="159" t="s">
        <v>322</v>
      </c>
      <c r="Z20" s="148"/>
      <c r="AA20" s="148"/>
      <c r="AB20" s="148"/>
      <c r="AC20" s="148"/>
      <c r="AD20" s="148"/>
      <c r="AE20" s="148"/>
      <c r="AF20" s="148"/>
      <c r="AG20" s="148" t="s">
        <v>1926</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x14ac:dyDescent="0.2">
      <c r="A21" s="162" t="s">
        <v>314</v>
      </c>
      <c r="B21" s="163" t="s">
        <v>206</v>
      </c>
      <c r="C21" s="187" t="s">
        <v>207</v>
      </c>
      <c r="D21" s="164"/>
      <c r="E21" s="165"/>
      <c r="F21" s="166"/>
      <c r="G21" s="166">
        <f>SUMIF(AG22:AG30,"&lt;&gt;NOR",G22:G30)</f>
        <v>0</v>
      </c>
      <c r="H21" s="166"/>
      <c r="I21" s="166">
        <f>SUM(I22:I30)</f>
        <v>0</v>
      </c>
      <c r="J21" s="166"/>
      <c r="K21" s="166">
        <f>SUM(K22:K30)</f>
        <v>0</v>
      </c>
      <c r="L21" s="166"/>
      <c r="M21" s="166">
        <f>SUM(M22:M30)</f>
        <v>0</v>
      </c>
      <c r="N21" s="165"/>
      <c r="O21" s="165">
        <f>SUM(O22:O30)</f>
        <v>0</v>
      </c>
      <c r="P21" s="165"/>
      <c r="Q21" s="165">
        <f>SUM(Q22:Q30)</f>
        <v>0</v>
      </c>
      <c r="R21" s="166"/>
      <c r="S21" s="166"/>
      <c r="T21" s="167"/>
      <c r="U21" s="161"/>
      <c r="V21" s="161">
        <f>SUM(V22:V30)</f>
        <v>1.24</v>
      </c>
      <c r="W21" s="161"/>
      <c r="X21" s="161"/>
      <c r="Y21" s="161"/>
      <c r="AG21" t="s">
        <v>315</v>
      </c>
    </row>
    <row r="22" spans="1:60" outlineLevel="1" x14ac:dyDescent="0.2">
      <c r="A22" s="172">
        <v>9</v>
      </c>
      <c r="B22" s="173" t="s">
        <v>150</v>
      </c>
      <c r="C22" s="188" t="s">
        <v>2296</v>
      </c>
      <c r="D22" s="174" t="s">
        <v>2210</v>
      </c>
      <c r="E22" s="175">
        <v>1</v>
      </c>
      <c r="F22" s="176"/>
      <c r="G22" s="177">
        <f>ROUND(E22*F22,2)</f>
        <v>0</v>
      </c>
      <c r="H22" s="176"/>
      <c r="I22" s="177">
        <f>ROUND(E22*H22,2)</f>
        <v>0</v>
      </c>
      <c r="J22" s="176"/>
      <c r="K22" s="177">
        <f>ROUND(E22*J22,2)</f>
        <v>0</v>
      </c>
      <c r="L22" s="177">
        <v>12</v>
      </c>
      <c r="M22" s="177">
        <f>G22*(1+L22/100)</f>
        <v>0</v>
      </c>
      <c r="N22" s="175">
        <v>0</v>
      </c>
      <c r="O22" s="175">
        <f>ROUND(E22*N22,2)</f>
        <v>0</v>
      </c>
      <c r="P22" s="175">
        <v>0</v>
      </c>
      <c r="Q22" s="175">
        <f>ROUND(E22*P22,2)</f>
        <v>0</v>
      </c>
      <c r="R22" s="177"/>
      <c r="S22" s="177" t="s">
        <v>361</v>
      </c>
      <c r="T22" s="178" t="s">
        <v>320</v>
      </c>
      <c r="U22" s="159">
        <v>0</v>
      </c>
      <c r="V22" s="159">
        <f>ROUND(E22*U22,2)</f>
        <v>0</v>
      </c>
      <c r="W22" s="159"/>
      <c r="X22" s="159" t="s">
        <v>399</v>
      </c>
      <c r="Y22" s="159" t="s">
        <v>322</v>
      </c>
      <c r="Z22" s="148"/>
      <c r="AA22" s="148"/>
      <c r="AB22" s="148"/>
      <c r="AC22" s="148"/>
      <c r="AD22" s="148"/>
      <c r="AE22" s="148"/>
      <c r="AF22" s="148"/>
      <c r="AG22" s="148" t="s">
        <v>1926</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263" t="s">
        <v>2176</v>
      </c>
      <c r="D23" s="264"/>
      <c r="E23" s="264"/>
      <c r="F23" s="264"/>
      <c r="G23" s="264"/>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325</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2.5" outlineLevel="1" x14ac:dyDescent="0.2">
      <c r="A24" s="172">
        <v>10</v>
      </c>
      <c r="B24" s="173" t="s">
        <v>156</v>
      </c>
      <c r="C24" s="188" t="s">
        <v>2297</v>
      </c>
      <c r="D24" s="174" t="s">
        <v>2210</v>
      </c>
      <c r="E24" s="175">
        <v>5</v>
      </c>
      <c r="F24" s="176"/>
      <c r="G24" s="177">
        <f>ROUND(E24*F24,2)</f>
        <v>0</v>
      </c>
      <c r="H24" s="176"/>
      <c r="I24" s="177">
        <f>ROUND(E24*H24,2)</f>
        <v>0</v>
      </c>
      <c r="J24" s="176"/>
      <c r="K24" s="177">
        <f>ROUND(E24*J24,2)</f>
        <v>0</v>
      </c>
      <c r="L24" s="177">
        <v>12</v>
      </c>
      <c r="M24" s="177">
        <f>G24*(1+L24/100)</f>
        <v>0</v>
      </c>
      <c r="N24" s="175">
        <v>0</v>
      </c>
      <c r="O24" s="175">
        <f>ROUND(E24*N24,2)</f>
        <v>0</v>
      </c>
      <c r="P24" s="175">
        <v>0</v>
      </c>
      <c r="Q24" s="175">
        <f>ROUND(E24*P24,2)</f>
        <v>0</v>
      </c>
      <c r="R24" s="177"/>
      <c r="S24" s="177" t="s">
        <v>361</v>
      </c>
      <c r="T24" s="178" t="s">
        <v>320</v>
      </c>
      <c r="U24" s="159">
        <v>0</v>
      </c>
      <c r="V24" s="159">
        <f>ROUND(E24*U24,2)</f>
        <v>0</v>
      </c>
      <c r="W24" s="159"/>
      <c r="X24" s="159" t="s">
        <v>399</v>
      </c>
      <c r="Y24" s="159" t="s">
        <v>322</v>
      </c>
      <c r="Z24" s="148"/>
      <c r="AA24" s="148"/>
      <c r="AB24" s="148"/>
      <c r="AC24" s="148"/>
      <c r="AD24" s="148"/>
      <c r="AE24" s="148"/>
      <c r="AF24" s="148"/>
      <c r="AG24" s="148" t="s">
        <v>1926</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3" t="s">
        <v>2176</v>
      </c>
      <c r="D25" s="264"/>
      <c r="E25" s="264"/>
      <c r="F25" s="264"/>
      <c r="G25" s="264"/>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325</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72">
        <v>11</v>
      </c>
      <c r="B26" s="173" t="s">
        <v>158</v>
      </c>
      <c r="C26" s="188" t="s">
        <v>2298</v>
      </c>
      <c r="D26" s="174" t="s">
        <v>2027</v>
      </c>
      <c r="E26" s="175">
        <v>1</v>
      </c>
      <c r="F26" s="176"/>
      <c r="G26" s="177">
        <f>ROUND(E26*F26,2)</f>
        <v>0</v>
      </c>
      <c r="H26" s="176"/>
      <c r="I26" s="177">
        <f>ROUND(E26*H26,2)</f>
        <v>0</v>
      </c>
      <c r="J26" s="176"/>
      <c r="K26" s="177">
        <f>ROUND(E26*J26,2)</f>
        <v>0</v>
      </c>
      <c r="L26" s="177">
        <v>12</v>
      </c>
      <c r="M26" s="177">
        <f>G26*(1+L26/100)</f>
        <v>0</v>
      </c>
      <c r="N26" s="175">
        <v>0</v>
      </c>
      <c r="O26" s="175">
        <f>ROUND(E26*N26,2)</f>
        <v>0</v>
      </c>
      <c r="P26" s="175">
        <v>0</v>
      </c>
      <c r="Q26" s="175">
        <f>ROUND(E26*P26,2)</f>
        <v>0</v>
      </c>
      <c r="R26" s="177"/>
      <c r="S26" s="177" t="s">
        <v>361</v>
      </c>
      <c r="T26" s="178" t="s">
        <v>320</v>
      </c>
      <c r="U26" s="159">
        <v>0</v>
      </c>
      <c r="V26" s="159">
        <f>ROUND(E26*U26,2)</f>
        <v>0</v>
      </c>
      <c r="W26" s="159"/>
      <c r="X26" s="159" t="s">
        <v>399</v>
      </c>
      <c r="Y26" s="159" t="s">
        <v>322</v>
      </c>
      <c r="Z26" s="148"/>
      <c r="AA26" s="148"/>
      <c r="AB26" s="148"/>
      <c r="AC26" s="148"/>
      <c r="AD26" s="148"/>
      <c r="AE26" s="148"/>
      <c r="AF26" s="148"/>
      <c r="AG26" s="148" t="s">
        <v>1926</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263" t="s">
        <v>2176</v>
      </c>
      <c r="D27" s="264"/>
      <c r="E27" s="264"/>
      <c r="F27" s="264"/>
      <c r="G27" s="264"/>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325</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72">
        <v>12</v>
      </c>
      <c r="B28" s="173" t="s">
        <v>162</v>
      </c>
      <c r="C28" s="188" t="s">
        <v>2299</v>
      </c>
      <c r="D28" s="174" t="s">
        <v>2027</v>
      </c>
      <c r="E28" s="175">
        <v>1</v>
      </c>
      <c r="F28" s="176"/>
      <c r="G28" s="177">
        <f>ROUND(E28*F28,2)</f>
        <v>0</v>
      </c>
      <c r="H28" s="176"/>
      <c r="I28" s="177">
        <f>ROUND(E28*H28,2)</f>
        <v>0</v>
      </c>
      <c r="J28" s="176"/>
      <c r="K28" s="177">
        <f>ROUND(E28*J28,2)</f>
        <v>0</v>
      </c>
      <c r="L28" s="177">
        <v>12</v>
      </c>
      <c r="M28" s="177">
        <f>G28*(1+L28/100)</f>
        <v>0</v>
      </c>
      <c r="N28" s="175">
        <v>0</v>
      </c>
      <c r="O28" s="175">
        <f>ROUND(E28*N28,2)</f>
        <v>0</v>
      </c>
      <c r="P28" s="175">
        <v>0</v>
      </c>
      <c r="Q28" s="175">
        <f>ROUND(E28*P28,2)</f>
        <v>0</v>
      </c>
      <c r="R28" s="177"/>
      <c r="S28" s="177" t="s">
        <v>361</v>
      </c>
      <c r="T28" s="178" t="s">
        <v>320</v>
      </c>
      <c r="U28" s="159">
        <v>0</v>
      </c>
      <c r="V28" s="159">
        <f>ROUND(E28*U28,2)</f>
        <v>0</v>
      </c>
      <c r="W28" s="159"/>
      <c r="X28" s="159" t="s">
        <v>399</v>
      </c>
      <c r="Y28" s="159" t="s">
        <v>322</v>
      </c>
      <c r="Z28" s="148"/>
      <c r="AA28" s="148"/>
      <c r="AB28" s="148"/>
      <c r="AC28" s="148"/>
      <c r="AD28" s="148"/>
      <c r="AE28" s="148"/>
      <c r="AF28" s="148"/>
      <c r="AG28" s="148" t="s">
        <v>1926</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63" t="s">
        <v>2176</v>
      </c>
      <c r="D29" s="264"/>
      <c r="E29" s="264"/>
      <c r="F29" s="264"/>
      <c r="G29" s="264"/>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325</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0">
        <v>13</v>
      </c>
      <c r="B30" s="181" t="s">
        <v>2300</v>
      </c>
      <c r="C30" s="189" t="s">
        <v>2301</v>
      </c>
      <c r="D30" s="182" t="s">
        <v>411</v>
      </c>
      <c r="E30" s="183">
        <v>0.5</v>
      </c>
      <c r="F30" s="184"/>
      <c r="G30" s="185">
        <f>ROUND(E30*F30,2)</f>
        <v>0</v>
      </c>
      <c r="H30" s="184"/>
      <c r="I30" s="185">
        <f>ROUND(E30*H30,2)</f>
        <v>0</v>
      </c>
      <c r="J30" s="184"/>
      <c r="K30" s="185">
        <f>ROUND(E30*J30,2)</f>
        <v>0</v>
      </c>
      <c r="L30" s="185">
        <v>12</v>
      </c>
      <c r="M30" s="185">
        <f>G30*(1+L30/100)</f>
        <v>0</v>
      </c>
      <c r="N30" s="183">
        <v>0</v>
      </c>
      <c r="O30" s="183">
        <f>ROUND(E30*N30,2)</f>
        <v>0</v>
      </c>
      <c r="P30" s="183">
        <v>0</v>
      </c>
      <c r="Q30" s="183">
        <f>ROUND(E30*P30,2)</f>
        <v>0</v>
      </c>
      <c r="R30" s="185"/>
      <c r="S30" s="185" t="s">
        <v>361</v>
      </c>
      <c r="T30" s="186" t="s">
        <v>320</v>
      </c>
      <c r="U30" s="159">
        <v>2.4700000000000002</v>
      </c>
      <c r="V30" s="159">
        <f>ROUND(E30*U30,2)</f>
        <v>1.24</v>
      </c>
      <c r="W30" s="159"/>
      <c r="X30" s="159" t="s">
        <v>399</v>
      </c>
      <c r="Y30" s="159" t="s">
        <v>322</v>
      </c>
      <c r="Z30" s="148"/>
      <c r="AA30" s="148"/>
      <c r="AB30" s="148"/>
      <c r="AC30" s="148"/>
      <c r="AD30" s="148"/>
      <c r="AE30" s="148"/>
      <c r="AF30" s="148"/>
      <c r="AG30" s="148" t="s">
        <v>1926</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x14ac:dyDescent="0.2">
      <c r="A31" s="162" t="s">
        <v>314</v>
      </c>
      <c r="B31" s="163" t="s">
        <v>208</v>
      </c>
      <c r="C31" s="187" t="s">
        <v>209</v>
      </c>
      <c r="D31" s="164"/>
      <c r="E31" s="165"/>
      <c r="F31" s="166"/>
      <c r="G31" s="166">
        <f>SUMIF(AG32:AG38,"&lt;&gt;NOR",G32:G38)</f>
        <v>0</v>
      </c>
      <c r="H31" s="166"/>
      <c r="I31" s="166">
        <f>SUM(I32:I38)</f>
        <v>0</v>
      </c>
      <c r="J31" s="166"/>
      <c r="K31" s="166">
        <f>SUM(K32:K38)</f>
        <v>0</v>
      </c>
      <c r="L31" s="166"/>
      <c r="M31" s="166">
        <f>SUM(M32:M38)</f>
        <v>0</v>
      </c>
      <c r="N31" s="165"/>
      <c r="O31" s="165">
        <f>SUM(O32:O38)</f>
        <v>0</v>
      </c>
      <c r="P31" s="165"/>
      <c r="Q31" s="165">
        <f>SUM(Q32:Q38)</f>
        <v>0</v>
      </c>
      <c r="R31" s="166"/>
      <c r="S31" s="166"/>
      <c r="T31" s="167"/>
      <c r="U31" s="161"/>
      <c r="V31" s="161">
        <f>SUM(V32:V38)</f>
        <v>0</v>
      </c>
      <c r="W31" s="161"/>
      <c r="X31" s="161"/>
      <c r="Y31" s="161"/>
      <c r="AG31" t="s">
        <v>315</v>
      </c>
    </row>
    <row r="32" spans="1:60" outlineLevel="1" x14ac:dyDescent="0.2">
      <c r="A32" s="172">
        <v>14</v>
      </c>
      <c r="B32" s="173" t="s">
        <v>169</v>
      </c>
      <c r="C32" s="188" t="s">
        <v>2302</v>
      </c>
      <c r="D32" s="174" t="s">
        <v>478</v>
      </c>
      <c r="E32" s="175">
        <v>78.900000000000006</v>
      </c>
      <c r="F32" s="176"/>
      <c r="G32" s="177">
        <f>ROUND(E32*F32,2)</f>
        <v>0</v>
      </c>
      <c r="H32" s="176"/>
      <c r="I32" s="177">
        <f>ROUND(E32*H32,2)</f>
        <v>0</v>
      </c>
      <c r="J32" s="176"/>
      <c r="K32" s="177">
        <f>ROUND(E32*J32,2)</f>
        <v>0</v>
      </c>
      <c r="L32" s="177">
        <v>12</v>
      </c>
      <c r="M32" s="177">
        <f>G32*(1+L32/100)</f>
        <v>0</v>
      </c>
      <c r="N32" s="175">
        <v>0</v>
      </c>
      <c r="O32" s="175">
        <f>ROUND(E32*N32,2)</f>
        <v>0</v>
      </c>
      <c r="P32" s="175">
        <v>0</v>
      </c>
      <c r="Q32" s="175">
        <f>ROUND(E32*P32,2)</f>
        <v>0</v>
      </c>
      <c r="R32" s="177"/>
      <c r="S32" s="177" t="s">
        <v>361</v>
      </c>
      <c r="T32" s="178" t="s">
        <v>320</v>
      </c>
      <c r="U32" s="159">
        <v>0</v>
      </c>
      <c r="V32" s="159">
        <f>ROUND(E32*U32,2)</f>
        <v>0</v>
      </c>
      <c r="W32" s="159"/>
      <c r="X32" s="159" t="s">
        <v>399</v>
      </c>
      <c r="Y32" s="159" t="s">
        <v>322</v>
      </c>
      <c r="Z32" s="148"/>
      <c r="AA32" s="148"/>
      <c r="AB32" s="148"/>
      <c r="AC32" s="148"/>
      <c r="AD32" s="148"/>
      <c r="AE32" s="148"/>
      <c r="AF32" s="148"/>
      <c r="AG32" s="148" t="s">
        <v>1926</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3" t="s">
        <v>2176</v>
      </c>
      <c r="D33" s="264"/>
      <c r="E33" s="264"/>
      <c r="F33" s="264"/>
      <c r="G33" s="264"/>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325</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195" t="s">
        <v>2303</v>
      </c>
      <c r="D34" s="193"/>
      <c r="E34" s="194">
        <v>21</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404</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5" t="s">
        <v>2304</v>
      </c>
      <c r="D35" s="193"/>
      <c r="E35" s="194">
        <v>20</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404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5" t="s">
        <v>2305</v>
      </c>
      <c r="D36" s="193"/>
      <c r="E36" s="194">
        <v>18</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404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195" t="s">
        <v>2306</v>
      </c>
      <c r="D37" s="193"/>
      <c r="E37" s="194">
        <v>11.5</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404</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195" t="s">
        <v>2307</v>
      </c>
      <c r="D38" s="193"/>
      <c r="E38" s="194">
        <v>8.4</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404</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x14ac:dyDescent="0.2">
      <c r="A39" s="162" t="s">
        <v>314</v>
      </c>
      <c r="B39" s="163" t="s">
        <v>214</v>
      </c>
      <c r="C39" s="187" t="s">
        <v>215</v>
      </c>
      <c r="D39" s="164"/>
      <c r="E39" s="165"/>
      <c r="F39" s="166"/>
      <c r="G39" s="166">
        <f>SUMIF(AG40:AG47,"&lt;&gt;NOR",G40:G47)</f>
        <v>0</v>
      </c>
      <c r="H39" s="166"/>
      <c r="I39" s="166">
        <f>SUM(I40:I47)</f>
        <v>0</v>
      </c>
      <c r="J39" s="166"/>
      <c r="K39" s="166">
        <f>SUM(K40:K47)</f>
        <v>0</v>
      </c>
      <c r="L39" s="166"/>
      <c r="M39" s="166">
        <f>SUM(M40:M47)</f>
        <v>0</v>
      </c>
      <c r="N39" s="165"/>
      <c r="O39" s="165">
        <f>SUM(O40:O47)</f>
        <v>0</v>
      </c>
      <c r="P39" s="165"/>
      <c r="Q39" s="165">
        <f>SUM(Q40:Q47)</f>
        <v>0</v>
      </c>
      <c r="R39" s="166"/>
      <c r="S39" s="166"/>
      <c r="T39" s="167"/>
      <c r="U39" s="161"/>
      <c r="V39" s="161">
        <f>SUM(V40:V47)</f>
        <v>0</v>
      </c>
      <c r="W39" s="161"/>
      <c r="X39" s="161"/>
      <c r="Y39" s="161"/>
      <c r="AG39" t="s">
        <v>315</v>
      </c>
    </row>
    <row r="40" spans="1:60" outlineLevel="1" x14ac:dyDescent="0.2">
      <c r="A40" s="172">
        <v>15</v>
      </c>
      <c r="B40" s="173" t="s">
        <v>2061</v>
      </c>
      <c r="C40" s="188" t="s">
        <v>2308</v>
      </c>
      <c r="D40" s="174" t="s">
        <v>2210</v>
      </c>
      <c r="E40" s="175">
        <v>1</v>
      </c>
      <c r="F40" s="176"/>
      <c r="G40" s="177">
        <f>ROUND(E40*F40,2)</f>
        <v>0</v>
      </c>
      <c r="H40" s="176"/>
      <c r="I40" s="177">
        <f>ROUND(E40*H40,2)</f>
        <v>0</v>
      </c>
      <c r="J40" s="176"/>
      <c r="K40" s="177">
        <f>ROUND(E40*J40,2)</f>
        <v>0</v>
      </c>
      <c r="L40" s="177">
        <v>12</v>
      </c>
      <c r="M40" s="177">
        <f>G40*(1+L40/100)</f>
        <v>0</v>
      </c>
      <c r="N40" s="175">
        <v>0</v>
      </c>
      <c r="O40" s="175">
        <f>ROUND(E40*N40,2)</f>
        <v>0</v>
      </c>
      <c r="P40" s="175">
        <v>0</v>
      </c>
      <c r="Q40" s="175">
        <f>ROUND(E40*P40,2)</f>
        <v>0</v>
      </c>
      <c r="R40" s="177"/>
      <c r="S40" s="177" t="s">
        <v>361</v>
      </c>
      <c r="T40" s="178" t="s">
        <v>320</v>
      </c>
      <c r="U40" s="159">
        <v>0</v>
      </c>
      <c r="V40" s="159">
        <f>ROUND(E40*U40,2)</f>
        <v>0</v>
      </c>
      <c r="W40" s="159"/>
      <c r="X40" s="159" t="s">
        <v>399</v>
      </c>
      <c r="Y40" s="159" t="s">
        <v>322</v>
      </c>
      <c r="Z40" s="148"/>
      <c r="AA40" s="148"/>
      <c r="AB40" s="148"/>
      <c r="AC40" s="148"/>
      <c r="AD40" s="148"/>
      <c r="AE40" s="148"/>
      <c r="AF40" s="148"/>
      <c r="AG40" s="148" t="s">
        <v>1926</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
      <c r="A41" s="155"/>
      <c r="B41" s="156"/>
      <c r="C41" s="263" t="s">
        <v>2176</v>
      </c>
      <c r="D41" s="264"/>
      <c r="E41" s="264"/>
      <c r="F41" s="264"/>
      <c r="G41" s="264"/>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325</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16</v>
      </c>
      <c r="B42" s="173" t="s">
        <v>2065</v>
      </c>
      <c r="C42" s="188" t="s">
        <v>2309</v>
      </c>
      <c r="D42" s="174" t="s">
        <v>2210</v>
      </c>
      <c r="E42" s="175">
        <v>1</v>
      </c>
      <c r="F42" s="176"/>
      <c r="G42" s="177">
        <f>ROUND(E42*F42,2)</f>
        <v>0</v>
      </c>
      <c r="H42" s="176"/>
      <c r="I42" s="177">
        <f>ROUND(E42*H42,2)</f>
        <v>0</v>
      </c>
      <c r="J42" s="176"/>
      <c r="K42" s="177">
        <f>ROUND(E42*J42,2)</f>
        <v>0</v>
      </c>
      <c r="L42" s="177">
        <v>12</v>
      </c>
      <c r="M42" s="177">
        <f>G42*(1+L42/100)</f>
        <v>0</v>
      </c>
      <c r="N42" s="175">
        <v>0</v>
      </c>
      <c r="O42" s="175">
        <f>ROUND(E42*N42,2)</f>
        <v>0</v>
      </c>
      <c r="P42" s="175">
        <v>0</v>
      </c>
      <c r="Q42" s="175">
        <f>ROUND(E42*P42,2)</f>
        <v>0</v>
      </c>
      <c r="R42" s="177"/>
      <c r="S42" s="177" t="s">
        <v>361</v>
      </c>
      <c r="T42" s="178" t="s">
        <v>320</v>
      </c>
      <c r="U42" s="159">
        <v>0</v>
      </c>
      <c r="V42" s="159">
        <f>ROUND(E42*U42,2)</f>
        <v>0</v>
      </c>
      <c r="W42" s="159"/>
      <c r="X42" s="159" t="s">
        <v>399</v>
      </c>
      <c r="Y42" s="159" t="s">
        <v>322</v>
      </c>
      <c r="Z42" s="148"/>
      <c r="AA42" s="148"/>
      <c r="AB42" s="148"/>
      <c r="AC42" s="148"/>
      <c r="AD42" s="148"/>
      <c r="AE42" s="148"/>
      <c r="AF42" s="148"/>
      <c r="AG42" s="148" t="s">
        <v>1926</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263" t="s">
        <v>2176</v>
      </c>
      <c r="D43" s="264"/>
      <c r="E43" s="264"/>
      <c r="F43" s="264"/>
      <c r="G43" s="264"/>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325</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17</v>
      </c>
      <c r="B44" s="173" t="s">
        <v>2183</v>
      </c>
      <c r="C44" s="188" t="s">
        <v>2310</v>
      </c>
      <c r="D44" s="174" t="s">
        <v>2210</v>
      </c>
      <c r="E44" s="175">
        <v>1</v>
      </c>
      <c r="F44" s="176"/>
      <c r="G44" s="177">
        <f>ROUND(E44*F44,2)</f>
        <v>0</v>
      </c>
      <c r="H44" s="176"/>
      <c r="I44" s="177">
        <f>ROUND(E44*H44,2)</f>
        <v>0</v>
      </c>
      <c r="J44" s="176"/>
      <c r="K44" s="177">
        <f>ROUND(E44*J44,2)</f>
        <v>0</v>
      </c>
      <c r="L44" s="177">
        <v>12</v>
      </c>
      <c r="M44" s="177">
        <f>G44*(1+L44/100)</f>
        <v>0</v>
      </c>
      <c r="N44" s="175">
        <v>0</v>
      </c>
      <c r="O44" s="175">
        <f>ROUND(E44*N44,2)</f>
        <v>0</v>
      </c>
      <c r="P44" s="175">
        <v>0</v>
      </c>
      <c r="Q44" s="175">
        <f>ROUND(E44*P44,2)</f>
        <v>0</v>
      </c>
      <c r="R44" s="177"/>
      <c r="S44" s="177" t="s">
        <v>361</v>
      </c>
      <c r="T44" s="178" t="s">
        <v>320</v>
      </c>
      <c r="U44" s="159">
        <v>0</v>
      </c>
      <c r="V44" s="159">
        <f>ROUND(E44*U44,2)</f>
        <v>0</v>
      </c>
      <c r="W44" s="159"/>
      <c r="X44" s="159" t="s">
        <v>399</v>
      </c>
      <c r="Y44" s="159" t="s">
        <v>322</v>
      </c>
      <c r="Z44" s="148"/>
      <c r="AA44" s="148"/>
      <c r="AB44" s="148"/>
      <c r="AC44" s="148"/>
      <c r="AD44" s="148"/>
      <c r="AE44" s="148"/>
      <c r="AF44" s="148"/>
      <c r="AG44" s="148" t="s">
        <v>1926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63" t="s">
        <v>2176</v>
      </c>
      <c r="D45" s="264"/>
      <c r="E45" s="264"/>
      <c r="F45" s="264"/>
      <c r="G45" s="26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325</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72">
        <v>18</v>
      </c>
      <c r="B46" s="173" t="s">
        <v>184</v>
      </c>
      <c r="C46" s="188" t="s">
        <v>2291</v>
      </c>
      <c r="D46" s="174" t="s">
        <v>2210</v>
      </c>
      <c r="E46" s="175">
        <v>1</v>
      </c>
      <c r="F46" s="176"/>
      <c r="G46" s="177">
        <f>ROUND(E46*F46,2)</f>
        <v>0</v>
      </c>
      <c r="H46" s="176"/>
      <c r="I46" s="177">
        <f>ROUND(E46*H46,2)</f>
        <v>0</v>
      </c>
      <c r="J46" s="176"/>
      <c r="K46" s="177">
        <f>ROUND(E46*J46,2)</f>
        <v>0</v>
      </c>
      <c r="L46" s="177">
        <v>12</v>
      </c>
      <c r="M46" s="177">
        <f>G46*(1+L46/100)</f>
        <v>0</v>
      </c>
      <c r="N46" s="175">
        <v>0</v>
      </c>
      <c r="O46" s="175">
        <f>ROUND(E46*N46,2)</f>
        <v>0</v>
      </c>
      <c r="P46" s="175">
        <v>0</v>
      </c>
      <c r="Q46" s="175">
        <f>ROUND(E46*P46,2)</f>
        <v>0</v>
      </c>
      <c r="R46" s="177"/>
      <c r="S46" s="177" t="s">
        <v>361</v>
      </c>
      <c r="T46" s="178" t="s">
        <v>320</v>
      </c>
      <c r="U46" s="159">
        <v>0</v>
      </c>
      <c r="V46" s="159">
        <f>ROUND(E46*U46,2)</f>
        <v>0</v>
      </c>
      <c r="W46" s="159"/>
      <c r="X46" s="159" t="s">
        <v>399</v>
      </c>
      <c r="Y46" s="159" t="s">
        <v>322</v>
      </c>
      <c r="Z46" s="148"/>
      <c r="AA46" s="148"/>
      <c r="AB46" s="148"/>
      <c r="AC46" s="148"/>
      <c r="AD46" s="148"/>
      <c r="AE46" s="148"/>
      <c r="AF46" s="148"/>
      <c r="AG46" s="148" t="s">
        <v>1926</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263" t="s">
        <v>2176</v>
      </c>
      <c r="D47" s="264"/>
      <c r="E47" s="264"/>
      <c r="F47" s="264"/>
      <c r="G47" s="264"/>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325</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x14ac:dyDescent="0.2">
      <c r="A48" s="3"/>
      <c r="B48" s="4"/>
      <c r="C48" s="190"/>
      <c r="D48" s="6"/>
      <c r="E48" s="3"/>
      <c r="F48" s="3"/>
      <c r="G48" s="3"/>
      <c r="H48" s="3"/>
      <c r="I48" s="3"/>
      <c r="J48" s="3"/>
      <c r="K48" s="3"/>
      <c r="L48" s="3"/>
      <c r="M48" s="3"/>
      <c r="N48" s="3"/>
      <c r="O48" s="3"/>
      <c r="P48" s="3"/>
      <c r="Q48" s="3"/>
      <c r="R48" s="3"/>
      <c r="S48" s="3"/>
      <c r="T48" s="3"/>
      <c r="U48" s="3"/>
      <c r="V48" s="3"/>
      <c r="W48" s="3"/>
      <c r="X48" s="3"/>
      <c r="Y48" s="3"/>
      <c r="AE48">
        <v>12</v>
      </c>
      <c r="AF48">
        <v>21</v>
      </c>
      <c r="AG48" t="s">
        <v>300</v>
      </c>
    </row>
    <row r="49" spans="1:33" x14ac:dyDescent="0.2">
      <c r="A49" s="151"/>
      <c r="B49" s="152" t="s">
        <v>29</v>
      </c>
      <c r="C49" s="191"/>
      <c r="D49" s="153"/>
      <c r="E49" s="154"/>
      <c r="F49" s="154"/>
      <c r="G49" s="171">
        <f>G8+G11+G21+G31+G39</f>
        <v>0</v>
      </c>
      <c r="H49" s="3"/>
      <c r="I49" s="3"/>
      <c r="J49" s="3"/>
      <c r="K49" s="3"/>
      <c r="L49" s="3"/>
      <c r="M49" s="3"/>
      <c r="N49" s="3"/>
      <c r="O49" s="3"/>
      <c r="P49" s="3"/>
      <c r="Q49" s="3"/>
      <c r="R49" s="3"/>
      <c r="S49" s="3"/>
      <c r="T49" s="3"/>
      <c r="U49" s="3"/>
      <c r="V49" s="3"/>
      <c r="W49" s="3"/>
      <c r="X49" s="3"/>
      <c r="Y49" s="3"/>
      <c r="AE49">
        <f>SUMIF(L7:L47,AE48,G7:G47)</f>
        <v>0</v>
      </c>
      <c r="AF49">
        <f>SUMIF(L7:L47,AF48,G7:G47)</f>
        <v>0</v>
      </c>
      <c r="AG49" t="s">
        <v>392</v>
      </c>
    </row>
    <row r="50" spans="1:33" x14ac:dyDescent="0.2">
      <c r="C50" s="192"/>
      <c r="D50" s="10"/>
      <c r="AG50" t="s">
        <v>394</v>
      </c>
    </row>
    <row r="51" spans="1:33" x14ac:dyDescent="0.2">
      <c r="D51" s="10"/>
    </row>
    <row r="52" spans="1:33" x14ac:dyDescent="0.2">
      <c r="D52" s="10"/>
    </row>
    <row r="53" spans="1:33" x14ac:dyDescent="0.2">
      <c r="D53" s="10"/>
    </row>
    <row r="54" spans="1:33" x14ac:dyDescent="0.2">
      <c r="D54" s="10"/>
    </row>
    <row r="55" spans="1:33" x14ac:dyDescent="0.2">
      <c r="D55" s="10"/>
    </row>
    <row r="56" spans="1:33" x14ac:dyDescent="0.2">
      <c r="D56" s="10"/>
    </row>
    <row r="57" spans="1:33" x14ac:dyDescent="0.2">
      <c r="D57" s="10"/>
    </row>
    <row r="58" spans="1:33" x14ac:dyDescent="0.2">
      <c r="D58" s="10"/>
    </row>
    <row r="59" spans="1:33" x14ac:dyDescent="0.2">
      <c r="D59" s="10"/>
    </row>
    <row r="60" spans="1:33" x14ac:dyDescent="0.2">
      <c r="D60" s="10"/>
    </row>
    <row r="61" spans="1:33" x14ac:dyDescent="0.2">
      <c r="D61" s="10"/>
    </row>
    <row r="62" spans="1:33" x14ac:dyDescent="0.2">
      <c r="D62" s="10"/>
    </row>
    <row r="63" spans="1:33" x14ac:dyDescent="0.2">
      <c r="D63" s="10"/>
    </row>
    <row r="64" spans="1: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YW/sEJswZ/EKBpL0EyJd6LgHBJgwM6h/qkdXO4OIGGJh1xwLPySjPnPlqw8U6djFCh/ZdeRUhfSsgQ3STjx1Q==" saltValue="+AJ974Xursi7uxpHsXV1Rw==" spinCount="100000" sheet="1" formatRows="0"/>
  <mergeCells count="13">
    <mergeCell ref="C25:G25"/>
    <mergeCell ref="A1:G1"/>
    <mergeCell ref="C2:G2"/>
    <mergeCell ref="C3:G3"/>
    <mergeCell ref="C4:G4"/>
    <mergeCell ref="C23:G23"/>
    <mergeCell ref="C47:G47"/>
    <mergeCell ref="C27:G27"/>
    <mergeCell ref="C29:G29"/>
    <mergeCell ref="C33:G33"/>
    <mergeCell ref="C41:G41"/>
    <mergeCell ref="C43:G43"/>
    <mergeCell ref="C45:G4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80</v>
      </c>
      <c r="C4" s="269" t="s">
        <v>81</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216</v>
      </c>
      <c r="C8" s="187" t="s">
        <v>217</v>
      </c>
      <c r="D8" s="164"/>
      <c r="E8" s="165"/>
      <c r="F8" s="166"/>
      <c r="G8" s="166">
        <f>SUMIF(AG9:AG19,"&lt;&gt;NOR",G9:G19)</f>
        <v>0</v>
      </c>
      <c r="H8" s="166"/>
      <c r="I8" s="166">
        <f>SUM(I9:I19)</f>
        <v>0</v>
      </c>
      <c r="J8" s="166"/>
      <c r="K8" s="166">
        <f>SUM(K9:K19)</f>
        <v>0</v>
      </c>
      <c r="L8" s="166"/>
      <c r="M8" s="166">
        <f>SUM(M9:M19)</f>
        <v>0</v>
      </c>
      <c r="N8" s="165"/>
      <c r="O8" s="165">
        <f>SUM(O9:O19)</f>
        <v>0</v>
      </c>
      <c r="P8" s="165"/>
      <c r="Q8" s="165">
        <f>SUM(Q9:Q19)</f>
        <v>0.02</v>
      </c>
      <c r="R8" s="166"/>
      <c r="S8" s="166"/>
      <c r="T8" s="167"/>
      <c r="U8" s="161"/>
      <c r="V8" s="161">
        <f>SUM(V9:V19)</f>
        <v>0</v>
      </c>
      <c r="W8" s="161"/>
      <c r="X8" s="161"/>
      <c r="Y8" s="161"/>
      <c r="AG8" t="s">
        <v>315</v>
      </c>
    </row>
    <row r="9" spans="1:60" ht="22.5" outlineLevel="1" x14ac:dyDescent="0.2">
      <c r="A9" s="180">
        <v>1</v>
      </c>
      <c r="B9" s="181" t="s">
        <v>2311</v>
      </c>
      <c r="C9" s="189" t="s">
        <v>2312</v>
      </c>
      <c r="D9" s="182" t="s">
        <v>2210</v>
      </c>
      <c r="E9" s="183">
        <v>1</v>
      </c>
      <c r="F9" s="184"/>
      <c r="G9" s="185">
        <f>ROUND(E9*F9,2)</f>
        <v>0</v>
      </c>
      <c r="H9" s="184"/>
      <c r="I9" s="185">
        <f>ROUND(E9*H9,2)</f>
        <v>0</v>
      </c>
      <c r="J9" s="184"/>
      <c r="K9" s="185">
        <f>ROUND(E9*J9,2)</f>
        <v>0</v>
      </c>
      <c r="L9" s="185">
        <v>12</v>
      </c>
      <c r="M9" s="185">
        <f>G9*(1+L9/100)</f>
        <v>0</v>
      </c>
      <c r="N9" s="183">
        <v>0</v>
      </c>
      <c r="O9" s="183">
        <f>ROUND(E9*N9,2)</f>
        <v>0</v>
      </c>
      <c r="P9" s="183">
        <v>0</v>
      </c>
      <c r="Q9" s="183">
        <f>ROUND(E9*P9,2)</f>
        <v>0</v>
      </c>
      <c r="R9" s="185"/>
      <c r="S9" s="185" t="s">
        <v>361</v>
      </c>
      <c r="T9" s="186" t="s">
        <v>320</v>
      </c>
      <c r="U9" s="159">
        <v>0</v>
      </c>
      <c r="V9" s="159">
        <f>ROUND(E9*U9,2)</f>
        <v>0</v>
      </c>
      <c r="W9" s="159"/>
      <c r="X9" s="159" t="s">
        <v>399</v>
      </c>
      <c r="Y9" s="159" t="s">
        <v>322</v>
      </c>
      <c r="Z9" s="148"/>
      <c r="AA9" s="148"/>
      <c r="AB9" s="148"/>
      <c r="AC9" s="148"/>
      <c r="AD9" s="148"/>
      <c r="AE9" s="148"/>
      <c r="AF9" s="148"/>
      <c r="AG9" s="148" t="s">
        <v>2313</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1" x14ac:dyDescent="0.2">
      <c r="A10" s="172">
        <v>2</v>
      </c>
      <c r="B10" s="173" t="s">
        <v>2314</v>
      </c>
      <c r="C10" s="188" t="s">
        <v>2315</v>
      </c>
      <c r="D10" s="174" t="s">
        <v>442</v>
      </c>
      <c r="E10" s="175">
        <v>2</v>
      </c>
      <c r="F10" s="176"/>
      <c r="G10" s="177">
        <f>ROUND(E10*F10,2)</f>
        <v>0</v>
      </c>
      <c r="H10" s="176"/>
      <c r="I10" s="177">
        <f>ROUND(E10*H10,2)</f>
        <v>0</v>
      </c>
      <c r="J10" s="176"/>
      <c r="K10" s="177">
        <f>ROUND(E10*J10,2)</f>
        <v>0</v>
      </c>
      <c r="L10" s="177">
        <v>12</v>
      </c>
      <c r="M10" s="177">
        <f>G10*(1+L10/100)</f>
        <v>0</v>
      </c>
      <c r="N10" s="175">
        <v>0</v>
      </c>
      <c r="O10" s="175">
        <f>ROUND(E10*N10,2)</f>
        <v>0</v>
      </c>
      <c r="P10" s="175">
        <v>2.3000000000000001E-4</v>
      </c>
      <c r="Q10" s="175">
        <f>ROUND(E10*P10,2)</f>
        <v>0</v>
      </c>
      <c r="R10" s="177"/>
      <c r="S10" s="177" t="s">
        <v>2316</v>
      </c>
      <c r="T10" s="178" t="s">
        <v>2317</v>
      </c>
      <c r="U10" s="159">
        <v>0</v>
      </c>
      <c r="V10" s="159">
        <f>ROUND(E10*U10,2)</f>
        <v>0</v>
      </c>
      <c r="W10" s="159"/>
      <c r="X10" s="159" t="s">
        <v>399</v>
      </c>
      <c r="Y10" s="159" t="s">
        <v>322</v>
      </c>
      <c r="Z10" s="148"/>
      <c r="AA10" s="148"/>
      <c r="AB10" s="148"/>
      <c r="AC10" s="148"/>
      <c r="AD10" s="148"/>
      <c r="AE10" s="148"/>
      <c r="AF10" s="148"/>
      <c r="AG10" s="148" t="s">
        <v>2313</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2" x14ac:dyDescent="0.2">
      <c r="A11" s="155"/>
      <c r="B11" s="156"/>
      <c r="C11" s="263" t="s">
        <v>2318</v>
      </c>
      <c r="D11" s="264"/>
      <c r="E11" s="264"/>
      <c r="F11" s="264"/>
      <c r="G11" s="264"/>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325</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3</v>
      </c>
      <c r="B12" s="173" t="s">
        <v>2319</v>
      </c>
      <c r="C12" s="188" t="s">
        <v>2320</v>
      </c>
      <c r="D12" s="174" t="s">
        <v>442</v>
      </c>
      <c r="E12" s="175">
        <v>2</v>
      </c>
      <c r="F12" s="176"/>
      <c r="G12" s="177">
        <f>ROUND(E12*F12,2)</f>
        <v>0</v>
      </c>
      <c r="H12" s="176"/>
      <c r="I12" s="177">
        <f>ROUND(E12*H12,2)</f>
        <v>0</v>
      </c>
      <c r="J12" s="176"/>
      <c r="K12" s="177">
        <f>ROUND(E12*J12,2)</f>
        <v>0</v>
      </c>
      <c r="L12" s="177">
        <v>12</v>
      </c>
      <c r="M12" s="177">
        <f>G12*(1+L12/100)</f>
        <v>0</v>
      </c>
      <c r="N12" s="175">
        <v>0</v>
      </c>
      <c r="O12" s="175">
        <f>ROUND(E12*N12,2)</f>
        <v>0</v>
      </c>
      <c r="P12" s="175">
        <v>6.3000000000000003E-4</v>
      </c>
      <c r="Q12" s="175">
        <f>ROUND(E12*P12,2)</f>
        <v>0</v>
      </c>
      <c r="R12" s="177"/>
      <c r="S12" s="177" t="s">
        <v>2316</v>
      </c>
      <c r="T12" s="178" t="s">
        <v>2317</v>
      </c>
      <c r="U12" s="159">
        <v>0</v>
      </c>
      <c r="V12" s="159">
        <f>ROUND(E12*U12,2)</f>
        <v>0</v>
      </c>
      <c r="W12" s="159"/>
      <c r="X12" s="159" t="s">
        <v>399</v>
      </c>
      <c r="Y12" s="159" t="s">
        <v>322</v>
      </c>
      <c r="Z12" s="148"/>
      <c r="AA12" s="148"/>
      <c r="AB12" s="148"/>
      <c r="AC12" s="148"/>
      <c r="AD12" s="148"/>
      <c r="AE12" s="148"/>
      <c r="AF12" s="148"/>
      <c r="AG12" s="148" t="s">
        <v>2313</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263" t="s">
        <v>2321</v>
      </c>
      <c r="D13" s="264"/>
      <c r="E13" s="264"/>
      <c r="F13" s="264"/>
      <c r="G13" s="264"/>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325</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33.75" outlineLevel="1" x14ac:dyDescent="0.2">
      <c r="A14" s="172">
        <v>4</v>
      </c>
      <c r="B14" s="173" t="s">
        <v>2322</v>
      </c>
      <c r="C14" s="188" t="s">
        <v>2323</v>
      </c>
      <c r="D14" s="174" t="s">
        <v>442</v>
      </c>
      <c r="E14" s="175">
        <v>24</v>
      </c>
      <c r="F14" s="176"/>
      <c r="G14" s="177">
        <f>ROUND(E14*F14,2)</f>
        <v>0</v>
      </c>
      <c r="H14" s="176"/>
      <c r="I14" s="177">
        <f>ROUND(E14*H14,2)</f>
        <v>0</v>
      </c>
      <c r="J14" s="176"/>
      <c r="K14" s="177">
        <f>ROUND(E14*J14,2)</f>
        <v>0</v>
      </c>
      <c r="L14" s="177">
        <v>12</v>
      </c>
      <c r="M14" s="177">
        <f>G14*(1+L14/100)</f>
        <v>0</v>
      </c>
      <c r="N14" s="175">
        <v>0</v>
      </c>
      <c r="O14" s="175">
        <f>ROUND(E14*N14,2)</f>
        <v>0</v>
      </c>
      <c r="P14" s="175">
        <v>1E-3</v>
      </c>
      <c r="Q14" s="175">
        <f>ROUND(E14*P14,2)</f>
        <v>0.02</v>
      </c>
      <c r="R14" s="177"/>
      <c r="S14" s="177" t="s">
        <v>2316</v>
      </c>
      <c r="T14" s="178" t="s">
        <v>2317</v>
      </c>
      <c r="U14" s="159">
        <v>0</v>
      </c>
      <c r="V14" s="159">
        <f>ROUND(E14*U14,2)</f>
        <v>0</v>
      </c>
      <c r="W14" s="159"/>
      <c r="X14" s="159" t="s">
        <v>399</v>
      </c>
      <c r="Y14" s="159" t="s">
        <v>322</v>
      </c>
      <c r="Z14" s="148"/>
      <c r="AA14" s="148"/>
      <c r="AB14" s="148"/>
      <c r="AC14" s="148"/>
      <c r="AD14" s="148"/>
      <c r="AE14" s="148"/>
      <c r="AF14" s="148"/>
      <c r="AG14" s="148" t="s">
        <v>2313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263" t="s">
        <v>2324</v>
      </c>
      <c r="D15" s="264"/>
      <c r="E15" s="264"/>
      <c r="F15" s="264"/>
      <c r="G15" s="264"/>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325</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33.75" outlineLevel="1" x14ac:dyDescent="0.2">
      <c r="A16" s="172">
        <v>5</v>
      </c>
      <c r="B16" s="173" t="s">
        <v>2325</v>
      </c>
      <c r="C16" s="188" t="s">
        <v>2326</v>
      </c>
      <c r="D16" s="174" t="s">
        <v>442</v>
      </c>
      <c r="E16" s="175">
        <v>6</v>
      </c>
      <c r="F16" s="176"/>
      <c r="G16" s="177">
        <f>ROUND(E16*F16,2)</f>
        <v>0</v>
      </c>
      <c r="H16" s="176"/>
      <c r="I16" s="177">
        <f>ROUND(E16*H16,2)</f>
        <v>0</v>
      </c>
      <c r="J16" s="176"/>
      <c r="K16" s="177">
        <f>ROUND(E16*J16,2)</f>
        <v>0</v>
      </c>
      <c r="L16" s="177">
        <v>12</v>
      </c>
      <c r="M16" s="177">
        <f>G16*(1+L16/100)</f>
        <v>0</v>
      </c>
      <c r="N16" s="175">
        <v>0</v>
      </c>
      <c r="O16" s="175">
        <f>ROUND(E16*N16,2)</f>
        <v>0</v>
      </c>
      <c r="P16" s="175">
        <v>0</v>
      </c>
      <c r="Q16" s="175">
        <f>ROUND(E16*P16,2)</f>
        <v>0</v>
      </c>
      <c r="R16" s="177"/>
      <c r="S16" s="177" t="s">
        <v>2316</v>
      </c>
      <c r="T16" s="178" t="s">
        <v>2317</v>
      </c>
      <c r="U16" s="159">
        <v>0</v>
      </c>
      <c r="V16" s="159">
        <f>ROUND(E16*U16,2)</f>
        <v>0</v>
      </c>
      <c r="W16" s="159"/>
      <c r="X16" s="159" t="s">
        <v>399</v>
      </c>
      <c r="Y16" s="159" t="s">
        <v>322</v>
      </c>
      <c r="Z16" s="148"/>
      <c r="AA16" s="148"/>
      <c r="AB16" s="148"/>
      <c r="AC16" s="148"/>
      <c r="AD16" s="148"/>
      <c r="AE16" s="148"/>
      <c r="AF16" s="148"/>
      <c r="AG16" s="148" t="s">
        <v>2313</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63" t="s">
        <v>2327</v>
      </c>
      <c r="D17" s="264"/>
      <c r="E17" s="264"/>
      <c r="F17" s="264"/>
      <c r="G17" s="264"/>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325</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3" x14ac:dyDescent="0.2">
      <c r="A18" s="155"/>
      <c r="B18" s="156"/>
      <c r="C18" s="261" t="s">
        <v>2328</v>
      </c>
      <c r="D18" s="262"/>
      <c r="E18" s="262"/>
      <c r="F18" s="262"/>
      <c r="G18" s="262"/>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325</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261" t="s">
        <v>2329</v>
      </c>
      <c r="D19" s="262"/>
      <c r="E19" s="262"/>
      <c r="F19" s="262"/>
      <c r="G19" s="262"/>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325</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x14ac:dyDescent="0.2">
      <c r="A20" s="162" t="s">
        <v>314</v>
      </c>
      <c r="B20" s="163" t="s">
        <v>218</v>
      </c>
      <c r="C20" s="187" t="s">
        <v>215</v>
      </c>
      <c r="D20" s="164"/>
      <c r="E20" s="165"/>
      <c r="F20" s="166"/>
      <c r="G20" s="166">
        <f>SUMIF(AG21:AG47,"&lt;&gt;NOR",G21:G47)</f>
        <v>0</v>
      </c>
      <c r="H20" s="166"/>
      <c r="I20" s="166">
        <f>SUM(I21:I47)</f>
        <v>0</v>
      </c>
      <c r="J20" s="166"/>
      <c r="K20" s="166">
        <f>SUM(K21:K47)</f>
        <v>0</v>
      </c>
      <c r="L20" s="166"/>
      <c r="M20" s="166">
        <f>SUM(M21:M47)</f>
        <v>0</v>
      </c>
      <c r="N20" s="165"/>
      <c r="O20" s="165">
        <f>SUM(O21:O47)</f>
        <v>0</v>
      </c>
      <c r="P20" s="165"/>
      <c r="Q20" s="165">
        <f>SUM(Q21:Q47)</f>
        <v>0</v>
      </c>
      <c r="R20" s="166"/>
      <c r="S20" s="166"/>
      <c r="T20" s="167"/>
      <c r="U20" s="161"/>
      <c r="V20" s="161">
        <f>SUM(V21:V47)</f>
        <v>0</v>
      </c>
      <c r="W20" s="161"/>
      <c r="X20" s="161"/>
      <c r="Y20" s="161"/>
      <c r="AG20" t="s">
        <v>315</v>
      </c>
    </row>
    <row r="21" spans="1:60" ht="22.5" outlineLevel="1" x14ac:dyDescent="0.2">
      <c r="A21" s="172">
        <v>6</v>
      </c>
      <c r="B21" s="173" t="s">
        <v>2330</v>
      </c>
      <c r="C21" s="188" t="s">
        <v>2331</v>
      </c>
      <c r="D21" s="174" t="s">
        <v>442</v>
      </c>
      <c r="E21" s="175">
        <v>1</v>
      </c>
      <c r="F21" s="176"/>
      <c r="G21" s="177">
        <f>ROUND(E21*F21,2)</f>
        <v>0</v>
      </c>
      <c r="H21" s="176"/>
      <c r="I21" s="177">
        <f>ROUND(E21*H21,2)</f>
        <v>0</v>
      </c>
      <c r="J21" s="176"/>
      <c r="K21" s="177">
        <f>ROUND(E21*J21,2)</f>
        <v>0</v>
      </c>
      <c r="L21" s="177">
        <v>12</v>
      </c>
      <c r="M21" s="177">
        <f>G21*(1+L21/100)</f>
        <v>0</v>
      </c>
      <c r="N21" s="175">
        <v>0</v>
      </c>
      <c r="O21" s="175">
        <f>ROUND(E21*N21,2)</f>
        <v>0</v>
      </c>
      <c r="P21" s="175">
        <v>0</v>
      </c>
      <c r="Q21" s="175">
        <f>ROUND(E21*P21,2)</f>
        <v>0</v>
      </c>
      <c r="R21" s="177"/>
      <c r="S21" s="177" t="s">
        <v>2316</v>
      </c>
      <c r="T21" s="178" t="s">
        <v>2317</v>
      </c>
      <c r="U21" s="159">
        <v>0</v>
      </c>
      <c r="V21" s="159">
        <f>ROUND(E21*U21,2)</f>
        <v>0</v>
      </c>
      <c r="W21" s="159"/>
      <c r="X21" s="159" t="s">
        <v>399</v>
      </c>
      <c r="Y21" s="159" t="s">
        <v>322</v>
      </c>
      <c r="Z21" s="148"/>
      <c r="AA21" s="148"/>
      <c r="AB21" s="148"/>
      <c r="AC21" s="148"/>
      <c r="AD21" s="148"/>
      <c r="AE21" s="148"/>
      <c r="AF21" s="148"/>
      <c r="AG21" s="148" t="s">
        <v>2313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63" t="s">
        <v>2332</v>
      </c>
      <c r="D22" s="264"/>
      <c r="E22" s="264"/>
      <c r="F22" s="264"/>
      <c r="G22" s="264"/>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325</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2.5" outlineLevel="1" x14ac:dyDescent="0.2">
      <c r="A23" s="172">
        <v>7</v>
      </c>
      <c r="B23" s="173" t="s">
        <v>2333</v>
      </c>
      <c r="C23" s="188" t="s">
        <v>2334</v>
      </c>
      <c r="D23" s="174" t="s">
        <v>411</v>
      </c>
      <c r="E23" s="175">
        <v>0.36599999999999999</v>
      </c>
      <c r="F23" s="176"/>
      <c r="G23" s="177">
        <f>ROUND(E23*F23,2)</f>
        <v>0</v>
      </c>
      <c r="H23" s="176"/>
      <c r="I23" s="177">
        <f>ROUND(E23*H23,2)</f>
        <v>0</v>
      </c>
      <c r="J23" s="176"/>
      <c r="K23" s="177">
        <f>ROUND(E23*J23,2)</f>
        <v>0</v>
      </c>
      <c r="L23" s="177">
        <v>12</v>
      </c>
      <c r="M23" s="177">
        <f>G23*(1+L23/100)</f>
        <v>0</v>
      </c>
      <c r="N23" s="175">
        <v>0</v>
      </c>
      <c r="O23" s="175">
        <f>ROUND(E23*N23,2)</f>
        <v>0</v>
      </c>
      <c r="P23" s="175">
        <v>0</v>
      </c>
      <c r="Q23" s="175">
        <f>ROUND(E23*P23,2)</f>
        <v>0</v>
      </c>
      <c r="R23" s="177"/>
      <c r="S23" s="177" t="s">
        <v>2316</v>
      </c>
      <c r="T23" s="178" t="s">
        <v>2317</v>
      </c>
      <c r="U23" s="159">
        <v>0</v>
      </c>
      <c r="V23" s="159">
        <f>ROUND(E23*U23,2)</f>
        <v>0</v>
      </c>
      <c r="W23" s="159"/>
      <c r="X23" s="159" t="s">
        <v>399</v>
      </c>
      <c r="Y23" s="159" t="s">
        <v>322</v>
      </c>
      <c r="Z23" s="148"/>
      <c r="AA23" s="148"/>
      <c r="AB23" s="148"/>
      <c r="AC23" s="148"/>
      <c r="AD23" s="148"/>
      <c r="AE23" s="148"/>
      <c r="AF23" s="148"/>
      <c r="AG23" s="148" t="s">
        <v>2313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263" t="s">
        <v>2335</v>
      </c>
      <c r="D24" s="264"/>
      <c r="E24" s="264"/>
      <c r="F24" s="264"/>
      <c r="G24" s="264"/>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325</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261" t="s">
        <v>2328</v>
      </c>
      <c r="D25" s="262"/>
      <c r="E25" s="262"/>
      <c r="F25" s="262"/>
      <c r="G25" s="262"/>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325</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261" t="s">
        <v>2336</v>
      </c>
      <c r="D26" s="262"/>
      <c r="E26" s="262"/>
      <c r="F26" s="262"/>
      <c r="G26" s="262"/>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325</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2">
        <v>8</v>
      </c>
      <c r="B27" s="173" t="s">
        <v>2337</v>
      </c>
      <c r="C27" s="188" t="s">
        <v>2338</v>
      </c>
      <c r="D27" s="174" t="s">
        <v>2210</v>
      </c>
      <c r="E27" s="175">
        <v>1</v>
      </c>
      <c r="F27" s="176"/>
      <c r="G27" s="177">
        <f>ROUND(E27*F27,2)</f>
        <v>0</v>
      </c>
      <c r="H27" s="176"/>
      <c r="I27" s="177">
        <f>ROUND(E27*H27,2)</f>
        <v>0</v>
      </c>
      <c r="J27" s="176"/>
      <c r="K27" s="177">
        <f>ROUND(E27*J27,2)</f>
        <v>0</v>
      </c>
      <c r="L27" s="177">
        <v>12</v>
      </c>
      <c r="M27" s="177">
        <f>G27*(1+L27/100)</f>
        <v>0</v>
      </c>
      <c r="N27" s="175">
        <v>0</v>
      </c>
      <c r="O27" s="175">
        <f>ROUND(E27*N27,2)</f>
        <v>0</v>
      </c>
      <c r="P27" s="175">
        <v>0</v>
      </c>
      <c r="Q27" s="175">
        <f>ROUND(E27*P27,2)</f>
        <v>0</v>
      </c>
      <c r="R27" s="177"/>
      <c r="S27" s="177" t="s">
        <v>361</v>
      </c>
      <c r="T27" s="178" t="s">
        <v>320</v>
      </c>
      <c r="U27" s="159">
        <v>0</v>
      </c>
      <c r="V27" s="159">
        <f>ROUND(E27*U27,2)</f>
        <v>0</v>
      </c>
      <c r="W27" s="159"/>
      <c r="X27" s="159" t="s">
        <v>399</v>
      </c>
      <c r="Y27" s="159" t="s">
        <v>322</v>
      </c>
      <c r="Z27" s="148"/>
      <c r="AA27" s="148"/>
      <c r="AB27" s="148"/>
      <c r="AC27" s="148"/>
      <c r="AD27" s="148"/>
      <c r="AE27" s="148"/>
      <c r="AF27" s="148"/>
      <c r="AG27" s="148" t="s">
        <v>2313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63" t="s">
        <v>2328</v>
      </c>
      <c r="D28" s="264"/>
      <c r="E28" s="264"/>
      <c r="F28" s="264"/>
      <c r="G28" s="264"/>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325</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3" x14ac:dyDescent="0.2">
      <c r="A29" s="155"/>
      <c r="B29" s="156"/>
      <c r="C29" s="261" t="s">
        <v>2339</v>
      </c>
      <c r="D29" s="262"/>
      <c r="E29" s="262"/>
      <c r="F29" s="262"/>
      <c r="G29" s="262"/>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325</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
      <c r="A30" s="155"/>
      <c r="B30" s="156"/>
      <c r="C30" s="261" t="s">
        <v>2340</v>
      </c>
      <c r="D30" s="262"/>
      <c r="E30" s="262"/>
      <c r="F30" s="262"/>
      <c r="G30" s="262"/>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325</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261" t="s">
        <v>2341</v>
      </c>
      <c r="D31" s="262"/>
      <c r="E31" s="262"/>
      <c r="F31" s="262"/>
      <c r="G31" s="262"/>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325</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261" t="s">
        <v>2342</v>
      </c>
      <c r="D32" s="262"/>
      <c r="E32" s="262"/>
      <c r="F32" s="262"/>
      <c r="G32" s="262"/>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325</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261" t="s">
        <v>2343</v>
      </c>
      <c r="D33" s="262"/>
      <c r="E33" s="262"/>
      <c r="F33" s="262"/>
      <c r="G33" s="262"/>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325</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261" t="s">
        <v>2344</v>
      </c>
      <c r="D34" s="262"/>
      <c r="E34" s="262"/>
      <c r="F34" s="262"/>
      <c r="G34" s="262"/>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325</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261" t="s">
        <v>2345</v>
      </c>
      <c r="D35" s="262"/>
      <c r="E35" s="262"/>
      <c r="F35" s="262"/>
      <c r="G35" s="262"/>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325</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261" t="s">
        <v>2346</v>
      </c>
      <c r="D36" s="262"/>
      <c r="E36" s="262"/>
      <c r="F36" s="262"/>
      <c r="G36" s="262"/>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325</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261" t="s">
        <v>2347</v>
      </c>
      <c r="D37" s="262"/>
      <c r="E37" s="262"/>
      <c r="F37" s="262"/>
      <c r="G37" s="262"/>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325</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3" x14ac:dyDescent="0.2">
      <c r="A38" s="155"/>
      <c r="B38" s="156"/>
      <c r="C38" s="261" t="s">
        <v>2348</v>
      </c>
      <c r="D38" s="262"/>
      <c r="E38" s="262"/>
      <c r="F38" s="262"/>
      <c r="G38" s="262"/>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325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261" t="s">
        <v>2349</v>
      </c>
      <c r="D39" s="262"/>
      <c r="E39" s="262"/>
      <c r="F39" s="262"/>
      <c r="G39" s="262"/>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325</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261" t="s">
        <v>2350</v>
      </c>
      <c r="D40" s="262"/>
      <c r="E40" s="262"/>
      <c r="F40" s="262"/>
      <c r="G40" s="262"/>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325</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261" t="s">
        <v>2351</v>
      </c>
      <c r="D41" s="262"/>
      <c r="E41" s="262"/>
      <c r="F41" s="262"/>
      <c r="G41" s="262"/>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325</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261" t="s">
        <v>2352</v>
      </c>
      <c r="D42" s="262"/>
      <c r="E42" s="262"/>
      <c r="F42" s="262"/>
      <c r="G42" s="262"/>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325</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261" t="s">
        <v>2353</v>
      </c>
      <c r="D43" s="262"/>
      <c r="E43" s="262"/>
      <c r="F43" s="262"/>
      <c r="G43" s="262"/>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325</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261" t="s">
        <v>2354</v>
      </c>
      <c r="D44" s="262"/>
      <c r="E44" s="262"/>
      <c r="F44" s="262"/>
      <c r="G44" s="262"/>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325</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3" x14ac:dyDescent="0.2">
      <c r="A45" s="155"/>
      <c r="B45" s="156"/>
      <c r="C45" s="261" t="s">
        <v>2355</v>
      </c>
      <c r="D45" s="262"/>
      <c r="E45" s="262"/>
      <c r="F45" s="262"/>
      <c r="G45" s="262"/>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325</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5" t="s">
        <v>2356</v>
      </c>
      <c r="D46" s="193"/>
      <c r="E46" s="194"/>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404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5" t="s">
        <v>150</v>
      </c>
      <c r="D47" s="193"/>
      <c r="E47" s="194">
        <v>1</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404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x14ac:dyDescent="0.2">
      <c r="A48" s="162" t="s">
        <v>314</v>
      </c>
      <c r="B48" s="163" t="s">
        <v>219</v>
      </c>
      <c r="C48" s="187" t="s">
        <v>220</v>
      </c>
      <c r="D48" s="164"/>
      <c r="E48" s="165"/>
      <c r="F48" s="166"/>
      <c r="G48" s="166">
        <f>SUMIF(AG49:AG68,"&lt;&gt;NOR",G49:G68)</f>
        <v>0</v>
      </c>
      <c r="H48" s="166"/>
      <c r="I48" s="166">
        <f>SUM(I49:I68)</f>
        <v>0</v>
      </c>
      <c r="J48" s="166"/>
      <c r="K48" s="166">
        <f>SUM(K49:K68)</f>
        <v>0</v>
      </c>
      <c r="L48" s="166"/>
      <c r="M48" s="166">
        <f>SUM(M49:M68)</f>
        <v>0</v>
      </c>
      <c r="N48" s="165"/>
      <c r="O48" s="165">
        <f>SUM(O49:O68)</f>
        <v>0</v>
      </c>
      <c r="P48" s="165"/>
      <c r="Q48" s="165">
        <f>SUM(Q49:Q68)</f>
        <v>0</v>
      </c>
      <c r="R48" s="166"/>
      <c r="S48" s="166"/>
      <c r="T48" s="167"/>
      <c r="U48" s="161"/>
      <c r="V48" s="161">
        <f>SUM(V49:V68)</f>
        <v>0</v>
      </c>
      <c r="W48" s="161"/>
      <c r="X48" s="161"/>
      <c r="Y48" s="161"/>
      <c r="AG48" t="s">
        <v>315</v>
      </c>
    </row>
    <row r="49" spans="1:60" outlineLevel="1" x14ac:dyDescent="0.2">
      <c r="A49" s="172">
        <v>9</v>
      </c>
      <c r="B49" s="173" t="s">
        <v>2357</v>
      </c>
      <c r="C49" s="188" t="s">
        <v>2358</v>
      </c>
      <c r="D49" s="174" t="s">
        <v>442</v>
      </c>
      <c r="E49" s="175">
        <v>1</v>
      </c>
      <c r="F49" s="176"/>
      <c r="G49" s="177">
        <f>ROUND(E49*F49,2)</f>
        <v>0</v>
      </c>
      <c r="H49" s="176"/>
      <c r="I49" s="177">
        <f>ROUND(E49*H49,2)</f>
        <v>0</v>
      </c>
      <c r="J49" s="176"/>
      <c r="K49" s="177">
        <f>ROUND(E49*J49,2)</f>
        <v>0</v>
      </c>
      <c r="L49" s="177">
        <v>12</v>
      </c>
      <c r="M49" s="177">
        <f>G49*(1+L49/100)</f>
        <v>0</v>
      </c>
      <c r="N49" s="175">
        <v>0</v>
      </c>
      <c r="O49" s="175">
        <f>ROUND(E49*N49,2)</f>
        <v>0</v>
      </c>
      <c r="P49" s="175">
        <v>0</v>
      </c>
      <c r="Q49" s="175">
        <f>ROUND(E49*P49,2)</f>
        <v>0</v>
      </c>
      <c r="R49" s="177"/>
      <c r="S49" s="177" t="s">
        <v>2316</v>
      </c>
      <c r="T49" s="178" t="s">
        <v>2317</v>
      </c>
      <c r="U49" s="159">
        <v>0</v>
      </c>
      <c r="V49" s="159">
        <f>ROUND(E49*U49,2)</f>
        <v>0</v>
      </c>
      <c r="W49" s="159"/>
      <c r="X49" s="159" t="s">
        <v>399</v>
      </c>
      <c r="Y49" s="159" t="s">
        <v>322</v>
      </c>
      <c r="Z49" s="148"/>
      <c r="AA49" s="148"/>
      <c r="AB49" s="148"/>
      <c r="AC49" s="148"/>
      <c r="AD49" s="148"/>
      <c r="AE49" s="148"/>
      <c r="AF49" s="148"/>
      <c r="AG49" s="148" t="s">
        <v>2313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263" t="s">
        <v>2359</v>
      </c>
      <c r="D50" s="264"/>
      <c r="E50" s="264"/>
      <c r="F50" s="264"/>
      <c r="G50" s="264"/>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325</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10</v>
      </c>
      <c r="B51" s="173" t="s">
        <v>2360</v>
      </c>
      <c r="C51" s="188" t="s">
        <v>2361</v>
      </c>
      <c r="D51" s="174" t="s">
        <v>442</v>
      </c>
      <c r="E51" s="175">
        <v>1</v>
      </c>
      <c r="F51" s="176"/>
      <c r="G51" s="177">
        <f>ROUND(E51*F51,2)</f>
        <v>0</v>
      </c>
      <c r="H51" s="176"/>
      <c r="I51" s="177">
        <f>ROUND(E51*H51,2)</f>
        <v>0</v>
      </c>
      <c r="J51" s="176"/>
      <c r="K51" s="177">
        <f>ROUND(E51*J51,2)</f>
        <v>0</v>
      </c>
      <c r="L51" s="177">
        <v>12</v>
      </c>
      <c r="M51" s="177">
        <f>G51*(1+L51/100)</f>
        <v>0</v>
      </c>
      <c r="N51" s="175">
        <v>1.3799999999999999E-3</v>
      </c>
      <c r="O51" s="175">
        <f>ROUND(E51*N51,2)</f>
        <v>0</v>
      </c>
      <c r="P51" s="175">
        <v>0</v>
      </c>
      <c r="Q51" s="175">
        <f>ROUND(E51*P51,2)</f>
        <v>0</v>
      </c>
      <c r="R51" s="177"/>
      <c r="S51" s="177" t="s">
        <v>361</v>
      </c>
      <c r="T51" s="178" t="s">
        <v>320</v>
      </c>
      <c r="U51" s="159">
        <v>0</v>
      </c>
      <c r="V51" s="159">
        <f>ROUND(E51*U51,2)</f>
        <v>0</v>
      </c>
      <c r="W51" s="159"/>
      <c r="X51" s="159" t="s">
        <v>1147</v>
      </c>
      <c r="Y51" s="159" t="s">
        <v>322</v>
      </c>
      <c r="Z51" s="148"/>
      <c r="AA51" s="148"/>
      <c r="AB51" s="148"/>
      <c r="AC51" s="148"/>
      <c r="AD51" s="148"/>
      <c r="AE51" s="148"/>
      <c r="AF51" s="148"/>
      <c r="AG51" s="148" t="s">
        <v>2033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63" t="s">
        <v>2328</v>
      </c>
      <c r="D52" s="264"/>
      <c r="E52" s="264"/>
      <c r="F52" s="264"/>
      <c r="G52" s="264"/>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325</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261" t="s">
        <v>2362</v>
      </c>
      <c r="D53" s="262"/>
      <c r="E53" s="262"/>
      <c r="F53" s="262"/>
      <c r="G53" s="262"/>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325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t="22.5" outlineLevel="1" x14ac:dyDescent="0.2">
      <c r="A54" s="172">
        <v>11</v>
      </c>
      <c r="B54" s="173" t="s">
        <v>2363</v>
      </c>
      <c r="C54" s="188" t="s">
        <v>2364</v>
      </c>
      <c r="D54" s="174" t="s">
        <v>442</v>
      </c>
      <c r="E54" s="175">
        <v>1</v>
      </c>
      <c r="F54" s="176"/>
      <c r="G54" s="177">
        <f>ROUND(E54*F54,2)</f>
        <v>0</v>
      </c>
      <c r="H54" s="176"/>
      <c r="I54" s="177">
        <f>ROUND(E54*H54,2)</f>
        <v>0</v>
      </c>
      <c r="J54" s="176"/>
      <c r="K54" s="177">
        <f>ROUND(E54*J54,2)</f>
        <v>0</v>
      </c>
      <c r="L54" s="177">
        <v>12</v>
      </c>
      <c r="M54" s="177">
        <f>G54*(1+L54/100)</f>
        <v>0</v>
      </c>
      <c r="N54" s="175">
        <v>0</v>
      </c>
      <c r="O54" s="175">
        <f>ROUND(E54*N54,2)</f>
        <v>0</v>
      </c>
      <c r="P54" s="175">
        <v>0</v>
      </c>
      <c r="Q54" s="175">
        <f>ROUND(E54*P54,2)</f>
        <v>0</v>
      </c>
      <c r="R54" s="177"/>
      <c r="S54" s="177" t="s">
        <v>2316</v>
      </c>
      <c r="T54" s="178" t="s">
        <v>2317</v>
      </c>
      <c r="U54" s="159">
        <v>0</v>
      </c>
      <c r="V54" s="159">
        <f>ROUND(E54*U54,2)</f>
        <v>0</v>
      </c>
      <c r="W54" s="159"/>
      <c r="X54" s="159" t="s">
        <v>399</v>
      </c>
      <c r="Y54" s="159" t="s">
        <v>322</v>
      </c>
      <c r="Z54" s="148"/>
      <c r="AA54" s="148"/>
      <c r="AB54" s="148"/>
      <c r="AC54" s="148"/>
      <c r="AD54" s="148"/>
      <c r="AE54" s="148"/>
      <c r="AF54" s="148"/>
      <c r="AG54" s="148" t="s">
        <v>2313</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263" t="s">
        <v>2365</v>
      </c>
      <c r="D55" s="264"/>
      <c r="E55" s="264"/>
      <c r="F55" s="264"/>
      <c r="G55" s="264"/>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325</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72">
        <v>12</v>
      </c>
      <c r="B56" s="173" t="s">
        <v>2366</v>
      </c>
      <c r="C56" s="188" t="s">
        <v>2367</v>
      </c>
      <c r="D56" s="174" t="s">
        <v>442</v>
      </c>
      <c r="E56" s="175">
        <v>1</v>
      </c>
      <c r="F56" s="176"/>
      <c r="G56" s="177">
        <f>ROUND(E56*F56,2)</f>
        <v>0</v>
      </c>
      <c r="H56" s="176"/>
      <c r="I56" s="177">
        <f>ROUND(E56*H56,2)</f>
        <v>0</v>
      </c>
      <c r="J56" s="176"/>
      <c r="K56" s="177">
        <f>ROUND(E56*J56,2)</f>
        <v>0</v>
      </c>
      <c r="L56" s="177">
        <v>12</v>
      </c>
      <c r="M56" s="177">
        <f>G56*(1+L56/100)</f>
        <v>0</v>
      </c>
      <c r="N56" s="175">
        <v>0</v>
      </c>
      <c r="O56" s="175">
        <f>ROUND(E56*N56,2)</f>
        <v>0</v>
      </c>
      <c r="P56" s="175">
        <v>0</v>
      </c>
      <c r="Q56" s="175">
        <f>ROUND(E56*P56,2)</f>
        <v>0</v>
      </c>
      <c r="R56" s="177"/>
      <c r="S56" s="177" t="s">
        <v>361</v>
      </c>
      <c r="T56" s="178" t="s">
        <v>320</v>
      </c>
      <c r="U56" s="159">
        <v>0</v>
      </c>
      <c r="V56" s="159">
        <f>ROUND(E56*U56,2)</f>
        <v>0</v>
      </c>
      <c r="W56" s="159"/>
      <c r="X56" s="159" t="s">
        <v>1147</v>
      </c>
      <c r="Y56" s="159" t="s">
        <v>322</v>
      </c>
      <c r="Z56" s="148"/>
      <c r="AA56" s="148"/>
      <c r="AB56" s="148"/>
      <c r="AC56" s="148"/>
      <c r="AD56" s="148"/>
      <c r="AE56" s="148"/>
      <c r="AF56" s="148"/>
      <c r="AG56" s="148" t="s">
        <v>2033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263" t="s">
        <v>2328</v>
      </c>
      <c r="D57" s="264"/>
      <c r="E57" s="264"/>
      <c r="F57" s="264"/>
      <c r="G57" s="264"/>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325</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2.5" outlineLevel="1" x14ac:dyDescent="0.2">
      <c r="A58" s="172">
        <v>13</v>
      </c>
      <c r="B58" s="173" t="s">
        <v>2368</v>
      </c>
      <c r="C58" s="188" t="s">
        <v>2369</v>
      </c>
      <c r="D58" s="174" t="s">
        <v>2210</v>
      </c>
      <c r="E58" s="175">
        <v>1</v>
      </c>
      <c r="F58" s="176"/>
      <c r="G58" s="177">
        <f>ROUND(E58*F58,2)</f>
        <v>0</v>
      </c>
      <c r="H58" s="176"/>
      <c r="I58" s="177">
        <f>ROUND(E58*H58,2)</f>
        <v>0</v>
      </c>
      <c r="J58" s="176"/>
      <c r="K58" s="177">
        <f>ROUND(E58*J58,2)</f>
        <v>0</v>
      </c>
      <c r="L58" s="177">
        <v>12</v>
      </c>
      <c r="M58" s="177">
        <f>G58*(1+L58/100)</f>
        <v>0</v>
      </c>
      <c r="N58" s="175">
        <v>0</v>
      </c>
      <c r="O58" s="175">
        <f>ROUND(E58*N58,2)</f>
        <v>0</v>
      </c>
      <c r="P58" s="175">
        <v>0</v>
      </c>
      <c r="Q58" s="175">
        <f>ROUND(E58*P58,2)</f>
        <v>0</v>
      </c>
      <c r="R58" s="177"/>
      <c r="S58" s="177" t="s">
        <v>361</v>
      </c>
      <c r="T58" s="178" t="s">
        <v>320</v>
      </c>
      <c r="U58" s="159">
        <v>0</v>
      </c>
      <c r="V58" s="159">
        <f>ROUND(E58*U58,2)</f>
        <v>0</v>
      </c>
      <c r="W58" s="159"/>
      <c r="X58" s="159" t="s">
        <v>399</v>
      </c>
      <c r="Y58" s="159" t="s">
        <v>322</v>
      </c>
      <c r="Z58" s="148"/>
      <c r="AA58" s="148"/>
      <c r="AB58" s="148"/>
      <c r="AC58" s="148"/>
      <c r="AD58" s="148"/>
      <c r="AE58" s="148"/>
      <c r="AF58" s="148"/>
      <c r="AG58" s="148" t="s">
        <v>2313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263" t="s">
        <v>2328</v>
      </c>
      <c r="D59" s="264"/>
      <c r="E59" s="264"/>
      <c r="F59" s="264"/>
      <c r="G59" s="264"/>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325</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3" x14ac:dyDescent="0.2">
      <c r="A60" s="155"/>
      <c r="B60" s="156"/>
      <c r="C60" s="261" t="s">
        <v>2370</v>
      </c>
      <c r="D60" s="262"/>
      <c r="E60" s="262"/>
      <c r="F60" s="262"/>
      <c r="G60" s="262"/>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325</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261" t="s">
        <v>2371</v>
      </c>
      <c r="D61" s="262"/>
      <c r="E61" s="262"/>
      <c r="F61" s="262"/>
      <c r="G61" s="262"/>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325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261" t="s">
        <v>2372</v>
      </c>
      <c r="D62" s="262"/>
      <c r="E62" s="262"/>
      <c r="F62" s="262"/>
      <c r="G62" s="262"/>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325</v>
      </c>
      <c r="AH62" s="148"/>
      <c r="AI62" s="148"/>
      <c r="AJ62" s="148"/>
      <c r="AK62" s="148"/>
      <c r="AL62" s="148"/>
      <c r="AM62" s="148"/>
      <c r="AN62" s="148"/>
      <c r="AO62" s="148"/>
      <c r="AP62" s="148"/>
      <c r="AQ62" s="148"/>
      <c r="AR62" s="148"/>
      <c r="AS62" s="148"/>
      <c r="AT62" s="148"/>
      <c r="AU62" s="148"/>
      <c r="AV62" s="148"/>
      <c r="AW62" s="148"/>
      <c r="AX62" s="148"/>
      <c r="AY62" s="148"/>
      <c r="AZ62" s="148"/>
      <c r="BA62" s="179" t="str">
        <f>C62</f>
        <v>- provést navýšení hlavního jištění objektu z 3x25A na 3x40A - komplet vč.koordinace s provozovatelem</v>
      </c>
      <c r="BB62" s="148"/>
      <c r="BC62" s="148"/>
      <c r="BD62" s="148"/>
      <c r="BE62" s="148"/>
      <c r="BF62" s="148"/>
      <c r="BG62" s="148"/>
      <c r="BH62" s="148"/>
    </row>
    <row r="63" spans="1:60" outlineLevel="1" x14ac:dyDescent="0.2">
      <c r="A63" s="172">
        <v>14</v>
      </c>
      <c r="B63" s="173" t="s">
        <v>2373</v>
      </c>
      <c r="C63" s="188" t="s">
        <v>2374</v>
      </c>
      <c r="D63" s="174" t="s">
        <v>2210</v>
      </c>
      <c r="E63" s="175">
        <v>1</v>
      </c>
      <c r="F63" s="176"/>
      <c r="G63" s="177">
        <f>ROUND(E63*F63,2)</f>
        <v>0</v>
      </c>
      <c r="H63" s="176"/>
      <c r="I63" s="177">
        <f>ROUND(E63*H63,2)</f>
        <v>0</v>
      </c>
      <c r="J63" s="176"/>
      <c r="K63" s="177">
        <f>ROUND(E63*J63,2)</f>
        <v>0</v>
      </c>
      <c r="L63" s="177">
        <v>12</v>
      </c>
      <c r="M63" s="177">
        <f>G63*(1+L63/100)</f>
        <v>0</v>
      </c>
      <c r="N63" s="175">
        <v>0</v>
      </c>
      <c r="O63" s="175">
        <f>ROUND(E63*N63,2)</f>
        <v>0</v>
      </c>
      <c r="P63" s="175">
        <v>0</v>
      </c>
      <c r="Q63" s="175">
        <f>ROUND(E63*P63,2)</f>
        <v>0</v>
      </c>
      <c r="R63" s="177"/>
      <c r="S63" s="177" t="s">
        <v>361</v>
      </c>
      <c r="T63" s="178" t="s">
        <v>320</v>
      </c>
      <c r="U63" s="159">
        <v>0</v>
      </c>
      <c r="V63" s="159">
        <f>ROUND(E63*U63,2)</f>
        <v>0</v>
      </c>
      <c r="W63" s="159"/>
      <c r="X63" s="159" t="s">
        <v>399</v>
      </c>
      <c r="Y63" s="159" t="s">
        <v>322</v>
      </c>
      <c r="Z63" s="148"/>
      <c r="AA63" s="148"/>
      <c r="AB63" s="148"/>
      <c r="AC63" s="148"/>
      <c r="AD63" s="148"/>
      <c r="AE63" s="148"/>
      <c r="AF63" s="148"/>
      <c r="AG63" s="148" t="s">
        <v>2313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263" t="s">
        <v>2328</v>
      </c>
      <c r="D64" s="264"/>
      <c r="E64" s="264"/>
      <c r="F64" s="264"/>
      <c r="G64" s="264"/>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325</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261" t="s">
        <v>2375</v>
      </c>
      <c r="D65" s="262"/>
      <c r="E65" s="262"/>
      <c r="F65" s="262"/>
      <c r="G65" s="262"/>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325</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33.75" outlineLevel="3" x14ac:dyDescent="0.2">
      <c r="A66" s="155"/>
      <c r="B66" s="156"/>
      <c r="C66" s="261" t="s">
        <v>2794</v>
      </c>
      <c r="D66" s="262"/>
      <c r="E66" s="262"/>
      <c r="F66" s="262"/>
      <c r="G66" s="262"/>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325</v>
      </c>
      <c r="AH66" s="148"/>
      <c r="AI66" s="148"/>
      <c r="AJ66" s="148"/>
      <c r="AK66" s="148"/>
      <c r="AL66" s="148"/>
      <c r="AM66" s="148"/>
      <c r="AN66" s="148"/>
      <c r="AO66" s="148"/>
      <c r="AP66" s="148"/>
      <c r="AQ66" s="148"/>
      <c r="AR66" s="148"/>
      <c r="AS66" s="148"/>
      <c r="AT66" s="148"/>
      <c r="AU66" s="148"/>
      <c r="AV66" s="148"/>
      <c r="AW66" s="148"/>
      <c r="AX66" s="148"/>
      <c r="AY66" s="148"/>
      <c r="AZ66" s="148"/>
      <c r="BA66" s="179" t="str">
        <f>C66</f>
        <v>- Provést detailní zmapování rozvaděče, vyhotovit jeho výrobní dokumentaci a provést veškeré ostatní úkony pro přetypování na celkové In=40A. Předpokládá se, že tento stávající rozvaděč se stávající výzbrojí, doplněný o jistič B32/3  pro RP2 vyhoví požadavku na navýšení amperáže bez změny velikosti rozvaděče.</v>
      </c>
      <c r="BB66" s="148"/>
      <c r="BC66" s="148"/>
      <c r="BD66" s="148"/>
      <c r="BE66" s="148"/>
      <c r="BF66" s="148"/>
      <c r="BG66" s="148"/>
      <c r="BH66" s="148"/>
    </row>
    <row r="67" spans="1:60" outlineLevel="3" x14ac:dyDescent="0.2">
      <c r="A67" s="155"/>
      <c r="B67" s="156"/>
      <c r="C67" s="261" t="s">
        <v>2376</v>
      </c>
      <c r="D67" s="262"/>
      <c r="E67" s="262"/>
      <c r="F67" s="262"/>
      <c r="G67" s="262"/>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325</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0">
        <v>15</v>
      </c>
      <c r="B68" s="181" t="s">
        <v>2377</v>
      </c>
      <c r="C68" s="189" t="s">
        <v>2378</v>
      </c>
      <c r="D68" s="182" t="s">
        <v>2210</v>
      </c>
      <c r="E68" s="183">
        <v>1</v>
      </c>
      <c r="F68" s="184"/>
      <c r="G68" s="185">
        <f>ROUND(E68*F68,2)</f>
        <v>0</v>
      </c>
      <c r="H68" s="184"/>
      <c r="I68" s="185">
        <f>ROUND(E68*H68,2)</f>
        <v>0</v>
      </c>
      <c r="J68" s="184"/>
      <c r="K68" s="185">
        <f>ROUND(E68*J68,2)</f>
        <v>0</v>
      </c>
      <c r="L68" s="185">
        <v>12</v>
      </c>
      <c r="M68" s="185">
        <f>G68*(1+L68/100)</f>
        <v>0</v>
      </c>
      <c r="N68" s="183">
        <v>0</v>
      </c>
      <c r="O68" s="183">
        <f>ROUND(E68*N68,2)</f>
        <v>0</v>
      </c>
      <c r="P68" s="183">
        <v>0</v>
      </c>
      <c r="Q68" s="183">
        <f>ROUND(E68*P68,2)</f>
        <v>0</v>
      </c>
      <c r="R68" s="185"/>
      <c r="S68" s="185" t="s">
        <v>361</v>
      </c>
      <c r="T68" s="186" t="s">
        <v>320</v>
      </c>
      <c r="U68" s="159">
        <v>0</v>
      </c>
      <c r="V68" s="159">
        <f>ROUND(E68*U68,2)</f>
        <v>0</v>
      </c>
      <c r="W68" s="159"/>
      <c r="X68" s="159" t="s">
        <v>399</v>
      </c>
      <c r="Y68" s="159" t="s">
        <v>322</v>
      </c>
      <c r="Z68" s="148"/>
      <c r="AA68" s="148"/>
      <c r="AB68" s="148"/>
      <c r="AC68" s="148"/>
      <c r="AD68" s="148"/>
      <c r="AE68" s="148"/>
      <c r="AF68" s="148"/>
      <c r="AG68" s="148" t="s">
        <v>2313</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x14ac:dyDescent="0.2">
      <c r="A69" s="162" t="s">
        <v>314</v>
      </c>
      <c r="B69" s="163" t="s">
        <v>221</v>
      </c>
      <c r="C69" s="187" t="s">
        <v>222</v>
      </c>
      <c r="D69" s="164"/>
      <c r="E69" s="165"/>
      <c r="F69" s="166"/>
      <c r="G69" s="166">
        <f>SUMIF(AG70:AG153,"&lt;&gt;NOR",G70:G153)</f>
        <v>0</v>
      </c>
      <c r="H69" s="166"/>
      <c r="I69" s="166">
        <f>SUM(I70:I153)</f>
        <v>0</v>
      </c>
      <c r="J69" s="166"/>
      <c r="K69" s="166">
        <f>SUM(K70:K153)</f>
        <v>0</v>
      </c>
      <c r="L69" s="166"/>
      <c r="M69" s="166">
        <f>SUM(M70:M153)</f>
        <v>0</v>
      </c>
      <c r="N69" s="165"/>
      <c r="O69" s="165">
        <f>SUM(O70:O153)</f>
        <v>0</v>
      </c>
      <c r="P69" s="165"/>
      <c r="Q69" s="165">
        <f>SUM(Q70:Q153)</f>
        <v>0</v>
      </c>
      <c r="R69" s="166"/>
      <c r="S69" s="166"/>
      <c r="T69" s="167"/>
      <c r="U69" s="161"/>
      <c r="V69" s="161">
        <f>SUM(V70:V153)</f>
        <v>0</v>
      </c>
      <c r="W69" s="161"/>
      <c r="X69" s="161"/>
      <c r="Y69" s="161"/>
      <c r="AG69" t="s">
        <v>315</v>
      </c>
    </row>
    <row r="70" spans="1:60" ht="22.5" outlineLevel="1" x14ac:dyDescent="0.2">
      <c r="A70" s="172">
        <v>16</v>
      </c>
      <c r="B70" s="173" t="s">
        <v>2379</v>
      </c>
      <c r="C70" s="188" t="s">
        <v>2380</v>
      </c>
      <c r="D70" s="174" t="s">
        <v>442</v>
      </c>
      <c r="E70" s="175">
        <v>2</v>
      </c>
      <c r="F70" s="176"/>
      <c r="G70" s="177">
        <f>ROUND(E70*F70,2)</f>
        <v>0</v>
      </c>
      <c r="H70" s="176"/>
      <c r="I70" s="177">
        <f>ROUND(E70*H70,2)</f>
        <v>0</v>
      </c>
      <c r="J70" s="176"/>
      <c r="K70" s="177">
        <f>ROUND(E70*J70,2)</f>
        <v>0</v>
      </c>
      <c r="L70" s="177">
        <v>12</v>
      </c>
      <c r="M70" s="177">
        <f>G70*(1+L70/100)</f>
        <v>0</v>
      </c>
      <c r="N70" s="175">
        <v>0</v>
      </c>
      <c r="O70" s="175">
        <f>ROUND(E70*N70,2)</f>
        <v>0</v>
      </c>
      <c r="P70" s="175">
        <v>0</v>
      </c>
      <c r="Q70" s="175">
        <f>ROUND(E70*P70,2)</f>
        <v>0</v>
      </c>
      <c r="R70" s="177"/>
      <c r="S70" s="177" t="s">
        <v>2316</v>
      </c>
      <c r="T70" s="178" t="s">
        <v>2317</v>
      </c>
      <c r="U70" s="159">
        <v>0</v>
      </c>
      <c r="V70" s="159">
        <f>ROUND(E70*U70,2)</f>
        <v>0</v>
      </c>
      <c r="W70" s="159"/>
      <c r="X70" s="159" t="s">
        <v>399</v>
      </c>
      <c r="Y70" s="159" t="s">
        <v>322</v>
      </c>
      <c r="Z70" s="148"/>
      <c r="AA70" s="148"/>
      <c r="AB70" s="148"/>
      <c r="AC70" s="148"/>
      <c r="AD70" s="148"/>
      <c r="AE70" s="148"/>
      <c r="AF70" s="148"/>
      <c r="AG70" s="148" t="s">
        <v>2313</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2" x14ac:dyDescent="0.2">
      <c r="A71" s="155"/>
      <c r="B71" s="156"/>
      <c r="C71" s="263" t="s">
        <v>2381</v>
      </c>
      <c r="D71" s="264"/>
      <c r="E71" s="264"/>
      <c r="F71" s="264"/>
      <c r="G71" s="264"/>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325</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2">
        <v>17</v>
      </c>
      <c r="B72" s="173" t="s">
        <v>2382</v>
      </c>
      <c r="C72" s="188" t="s">
        <v>2383</v>
      </c>
      <c r="D72" s="174" t="s">
        <v>442</v>
      </c>
      <c r="E72" s="175">
        <v>2</v>
      </c>
      <c r="F72" s="176"/>
      <c r="G72" s="177">
        <f>ROUND(E72*F72,2)</f>
        <v>0</v>
      </c>
      <c r="H72" s="176"/>
      <c r="I72" s="177">
        <f>ROUND(E72*H72,2)</f>
        <v>0</v>
      </c>
      <c r="J72" s="176"/>
      <c r="K72" s="177">
        <f>ROUND(E72*J72,2)</f>
        <v>0</v>
      </c>
      <c r="L72" s="177">
        <v>12</v>
      </c>
      <c r="M72" s="177">
        <f>G72*(1+L72/100)</f>
        <v>0</v>
      </c>
      <c r="N72" s="175">
        <v>5.0000000000000002E-5</v>
      </c>
      <c r="O72" s="175">
        <f>ROUND(E72*N72,2)</f>
        <v>0</v>
      </c>
      <c r="P72" s="175">
        <v>0</v>
      </c>
      <c r="Q72" s="175">
        <f>ROUND(E72*P72,2)</f>
        <v>0</v>
      </c>
      <c r="R72" s="177"/>
      <c r="S72" s="177" t="s">
        <v>2316</v>
      </c>
      <c r="T72" s="178" t="s">
        <v>2317</v>
      </c>
      <c r="U72" s="159">
        <v>0</v>
      </c>
      <c r="V72" s="159">
        <f>ROUND(E72*U72,2)</f>
        <v>0</v>
      </c>
      <c r="W72" s="159"/>
      <c r="X72" s="159" t="s">
        <v>1147</v>
      </c>
      <c r="Y72" s="159" t="s">
        <v>322</v>
      </c>
      <c r="Z72" s="148"/>
      <c r="AA72" s="148"/>
      <c r="AB72" s="148"/>
      <c r="AC72" s="148"/>
      <c r="AD72" s="148"/>
      <c r="AE72" s="148"/>
      <c r="AF72" s="148"/>
      <c r="AG72" s="148" t="s">
        <v>2033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263" t="s">
        <v>2328</v>
      </c>
      <c r="D73" s="264"/>
      <c r="E73" s="264"/>
      <c r="F73" s="264"/>
      <c r="G73" s="264"/>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325</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
      <c r="A74" s="155"/>
      <c r="B74" s="156"/>
      <c r="C74" s="261" t="s">
        <v>2384</v>
      </c>
      <c r="D74" s="262"/>
      <c r="E74" s="262"/>
      <c r="F74" s="262"/>
      <c r="G74" s="262"/>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325</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2.5" outlineLevel="1" x14ac:dyDescent="0.2">
      <c r="A75" s="172">
        <v>18</v>
      </c>
      <c r="B75" s="173" t="s">
        <v>2385</v>
      </c>
      <c r="C75" s="188" t="s">
        <v>2386</v>
      </c>
      <c r="D75" s="174" t="s">
        <v>442</v>
      </c>
      <c r="E75" s="175">
        <v>16</v>
      </c>
      <c r="F75" s="176"/>
      <c r="G75" s="177">
        <f>ROUND(E75*F75,2)</f>
        <v>0</v>
      </c>
      <c r="H75" s="176"/>
      <c r="I75" s="177">
        <f>ROUND(E75*H75,2)</f>
        <v>0</v>
      </c>
      <c r="J75" s="176"/>
      <c r="K75" s="177">
        <f>ROUND(E75*J75,2)</f>
        <v>0</v>
      </c>
      <c r="L75" s="177">
        <v>12</v>
      </c>
      <c r="M75" s="177">
        <f>G75*(1+L75/100)</f>
        <v>0</v>
      </c>
      <c r="N75" s="175">
        <v>0</v>
      </c>
      <c r="O75" s="175">
        <f>ROUND(E75*N75,2)</f>
        <v>0</v>
      </c>
      <c r="P75" s="175">
        <v>0</v>
      </c>
      <c r="Q75" s="175">
        <f>ROUND(E75*P75,2)</f>
        <v>0</v>
      </c>
      <c r="R75" s="177"/>
      <c r="S75" s="177" t="s">
        <v>2316</v>
      </c>
      <c r="T75" s="178" t="s">
        <v>2317</v>
      </c>
      <c r="U75" s="159">
        <v>0</v>
      </c>
      <c r="V75" s="159">
        <f>ROUND(E75*U75,2)</f>
        <v>0</v>
      </c>
      <c r="W75" s="159"/>
      <c r="X75" s="159" t="s">
        <v>399</v>
      </c>
      <c r="Y75" s="159" t="s">
        <v>322</v>
      </c>
      <c r="Z75" s="148"/>
      <c r="AA75" s="148"/>
      <c r="AB75" s="148"/>
      <c r="AC75" s="148"/>
      <c r="AD75" s="148"/>
      <c r="AE75" s="148"/>
      <c r="AF75" s="148"/>
      <c r="AG75" s="148" t="s">
        <v>2313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263" t="s">
        <v>2387</v>
      </c>
      <c r="D76" s="264"/>
      <c r="E76" s="264"/>
      <c r="F76" s="264"/>
      <c r="G76" s="264"/>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325</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72">
        <v>19</v>
      </c>
      <c r="B77" s="173" t="s">
        <v>2388</v>
      </c>
      <c r="C77" s="188" t="s">
        <v>2389</v>
      </c>
      <c r="D77" s="174" t="s">
        <v>442</v>
      </c>
      <c r="E77" s="175">
        <v>16</v>
      </c>
      <c r="F77" s="176"/>
      <c r="G77" s="177">
        <f>ROUND(E77*F77,2)</f>
        <v>0</v>
      </c>
      <c r="H77" s="176"/>
      <c r="I77" s="177">
        <f>ROUND(E77*H77,2)</f>
        <v>0</v>
      </c>
      <c r="J77" s="176"/>
      <c r="K77" s="177">
        <f>ROUND(E77*J77,2)</f>
        <v>0</v>
      </c>
      <c r="L77" s="177">
        <v>12</v>
      </c>
      <c r="M77" s="177">
        <f>G77*(1+L77/100)</f>
        <v>0</v>
      </c>
      <c r="N77" s="175">
        <v>0</v>
      </c>
      <c r="O77" s="175">
        <f>ROUND(E77*N77,2)</f>
        <v>0</v>
      </c>
      <c r="P77" s="175">
        <v>0</v>
      </c>
      <c r="Q77" s="175">
        <f>ROUND(E77*P77,2)</f>
        <v>0</v>
      </c>
      <c r="R77" s="177"/>
      <c r="S77" s="177" t="s">
        <v>361</v>
      </c>
      <c r="T77" s="178" t="s">
        <v>320</v>
      </c>
      <c r="U77" s="159">
        <v>0</v>
      </c>
      <c r="V77" s="159">
        <f>ROUND(E77*U77,2)</f>
        <v>0</v>
      </c>
      <c r="W77" s="159"/>
      <c r="X77" s="159" t="s">
        <v>1147</v>
      </c>
      <c r="Y77" s="159" t="s">
        <v>322</v>
      </c>
      <c r="Z77" s="148"/>
      <c r="AA77" s="148"/>
      <c r="AB77" s="148"/>
      <c r="AC77" s="148"/>
      <c r="AD77" s="148"/>
      <c r="AE77" s="148"/>
      <c r="AF77" s="148"/>
      <c r="AG77" s="148" t="s">
        <v>2033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2" x14ac:dyDescent="0.2">
      <c r="A78" s="155"/>
      <c r="B78" s="156"/>
      <c r="C78" s="263" t="s">
        <v>2328</v>
      </c>
      <c r="D78" s="264"/>
      <c r="E78" s="264"/>
      <c r="F78" s="264"/>
      <c r="G78" s="264"/>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325</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
      <c r="A79" s="155"/>
      <c r="B79" s="156"/>
      <c r="C79" s="261" t="s">
        <v>2384</v>
      </c>
      <c r="D79" s="262"/>
      <c r="E79" s="262"/>
      <c r="F79" s="262"/>
      <c r="G79" s="262"/>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325</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2.5" outlineLevel="1" x14ac:dyDescent="0.2">
      <c r="A80" s="172">
        <v>20</v>
      </c>
      <c r="B80" s="173" t="s">
        <v>2390</v>
      </c>
      <c r="C80" s="188" t="s">
        <v>2391</v>
      </c>
      <c r="D80" s="174" t="s">
        <v>442</v>
      </c>
      <c r="E80" s="175">
        <v>2</v>
      </c>
      <c r="F80" s="176"/>
      <c r="G80" s="177">
        <f>ROUND(E80*F80,2)</f>
        <v>0</v>
      </c>
      <c r="H80" s="176"/>
      <c r="I80" s="177">
        <f>ROUND(E80*H80,2)</f>
        <v>0</v>
      </c>
      <c r="J80" s="176"/>
      <c r="K80" s="177">
        <f>ROUND(E80*J80,2)</f>
        <v>0</v>
      </c>
      <c r="L80" s="177">
        <v>12</v>
      </c>
      <c r="M80" s="177">
        <f>G80*(1+L80/100)</f>
        <v>0</v>
      </c>
      <c r="N80" s="175">
        <v>0</v>
      </c>
      <c r="O80" s="175">
        <f>ROUND(E80*N80,2)</f>
        <v>0</v>
      </c>
      <c r="P80" s="175">
        <v>0</v>
      </c>
      <c r="Q80" s="175">
        <f>ROUND(E80*P80,2)</f>
        <v>0</v>
      </c>
      <c r="R80" s="177"/>
      <c r="S80" s="177" t="s">
        <v>2316</v>
      </c>
      <c r="T80" s="178" t="s">
        <v>2317</v>
      </c>
      <c r="U80" s="159">
        <v>0</v>
      </c>
      <c r="V80" s="159">
        <f>ROUND(E80*U80,2)</f>
        <v>0</v>
      </c>
      <c r="W80" s="159"/>
      <c r="X80" s="159" t="s">
        <v>399</v>
      </c>
      <c r="Y80" s="159" t="s">
        <v>322</v>
      </c>
      <c r="Z80" s="148"/>
      <c r="AA80" s="148"/>
      <c r="AB80" s="148"/>
      <c r="AC80" s="148"/>
      <c r="AD80" s="148"/>
      <c r="AE80" s="148"/>
      <c r="AF80" s="148"/>
      <c r="AG80" s="148" t="s">
        <v>2313</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
      <c r="A81" s="155"/>
      <c r="B81" s="156"/>
      <c r="C81" s="263" t="s">
        <v>2392</v>
      </c>
      <c r="D81" s="264"/>
      <c r="E81" s="264"/>
      <c r="F81" s="264"/>
      <c r="G81" s="264"/>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325</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72">
        <v>21</v>
      </c>
      <c r="B82" s="173" t="s">
        <v>2393</v>
      </c>
      <c r="C82" s="188" t="s">
        <v>2394</v>
      </c>
      <c r="D82" s="174" t="s">
        <v>442</v>
      </c>
      <c r="E82" s="175">
        <v>2</v>
      </c>
      <c r="F82" s="176"/>
      <c r="G82" s="177">
        <f>ROUND(E82*F82,2)</f>
        <v>0</v>
      </c>
      <c r="H82" s="176"/>
      <c r="I82" s="177">
        <f>ROUND(E82*H82,2)</f>
        <v>0</v>
      </c>
      <c r="J82" s="176"/>
      <c r="K82" s="177">
        <f>ROUND(E82*J82,2)</f>
        <v>0</v>
      </c>
      <c r="L82" s="177">
        <v>12</v>
      </c>
      <c r="M82" s="177">
        <f>G82*(1+L82/100)</f>
        <v>0</v>
      </c>
      <c r="N82" s="175">
        <v>4.0000000000000003E-5</v>
      </c>
      <c r="O82" s="175">
        <f>ROUND(E82*N82,2)</f>
        <v>0</v>
      </c>
      <c r="P82" s="175">
        <v>0</v>
      </c>
      <c r="Q82" s="175">
        <f>ROUND(E82*P82,2)</f>
        <v>0</v>
      </c>
      <c r="R82" s="177"/>
      <c r="S82" s="177" t="s">
        <v>2316</v>
      </c>
      <c r="T82" s="178" t="s">
        <v>2317</v>
      </c>
      <c r="U82" s="159">
        <v>0</v>
      </c>
      <c r="V82" s="159">
        <f>ROUND(E82*U82,2)</f>
        <v>0</v>
      </c>
      <c r="W82" s="159"/>
      <c r="X82" s="159" t="s">
        <v>1147</v>
      </c>
      <c r="Y82" s="159" t="s">
        <v>322</v>
      </c>
      <c r="Z82" s="148"/>
      <c r="AA82" s="148"/>
      <c r="AB82" s="148"/>
      <c r="AC82" s="148"/>
      <c r="AD82" s="148"/>
      <c r="AE82" s="148"/>
      <c r="AF82" s="148"/>
      <c r="AG82" s="148" t="s">
        <v>2033</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263" t="s">
        <v>2328</v>
      </c>
      <c r="D83" s="264"/>
      <c r="E83" s="264"/>
      <c r="F83" s="264"/>
      <c r="G83" s="264"/>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325</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261" t="s">
        <v>2384</v>
      </c>
      <c r="D84" s="262"/>
      <c r="E84" s="262"/>
      <c r="F84" s="262"/>
      <c r="G84" s="262"/>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325</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1" x14ac:dyDescent="0.2">
      <c r="A85" s="172">
        <v>22</v>
      </c>
      <c r="B85" s="173" t="s">
        <v>2395</v>
      </c>
      <c r="C85" s="188" t="s">
        <v>2396</v>
      </c>
      <c r="D85" s="174" t="s">
        <v>442</v>
      </c>
      <c r="E85" s="175">
        <v>7</v>
      </c>
      <c r="F85" s="176"/>
      <c r="G85" s="177">
        <f>ROUND(E85*F85,2)</f>
        <v>0</v>
      </c>
      <c r="H85" s="176"/>
      <c r="I85" s="177">
        <f>ROUND(E85*H85,2)</f>
        <v>0</v>
      </c>
      <c r="J85" s="176"/>
      <c r="K85" s="177">
        <f>ROUND(E85*J85,2)</f>
        <v>0</v>
      </c>
      <c r="L85" s="177">
        <v>12</v>
      </c>
      <c r="M85" s="177">
        <f>G85*(1+L85/100)</f>
        <v>0</v>
      </c>
      <c r="N85" s="175">
        <v>0</v>
      </c>
      <c r="O85" s="175">
        <f>ROUND(E85*N85,2)</f>
        <v>0</v>
      </c>
      <c r="P85" s="175">
        <v>0</v>
      </c>
      <c r="Q85" s="175">
        <f>ROUND(E85*P85,2)</f>
        <v>0</v>
      </c>
      <c r="R85" s="177"/>
      <c r="S85" s="177" t="s">
        <v>2316</v>
      </c>
      <c r="T85" s="178" t="s">
        <v>2317</v>
      </c>
      <c r="U85" s="159">
        <v>0</v>
      </c>
      <c r="V85" s="159">
        <f>ROUND(E85*U85,2)</f>
        <v>0</v>
      </c>
      <c r="W85" s="159"/>
      <c r="X85" s="159" t="s">
        <v>399</v>
      </c>
      <c r="Y85" s="159" t="s">
        <v>322</v>
      </c>
      <c r="Z85" s="148"/>
      <c r="AA85" s="148"/>
      <c r="AB85" s="148"/>
      <c r="AC85" s="148"/>
      <c r="AD85" s="148"/>
      <c r="AE85" s="148"/>
      <c r="AF85" s="148"/>
      <c r="AG85" s="148" t="s">
        <v>2313</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2" x14ac:dyDescent="0.2">
      <c r="A86" s="155"/>
      <c r="B86" s="156"/>
      <c r="C86" s="263" t="s">
        <v>2397</v>
      </c>
      <c r="D86" s="264"/>
      <c r="E86" s="264"/>
      <c r="F86" s="264"/>
      <c r="G86" s="264"/>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325</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23</v>
      </c>
      <c r="B87" s="173" t="s">
        <v>2398</v>
      </c>
      <c r="C87" s="188" t="s">
        <v>2399</v>
      </c>
      <c r="D87" s="174" t="s">
        <v>442</v>
      </c>
      <c r="E87" s="175">
        <v>7</v>
      </c>
      <c r="F87" s="176"/>
      <c r="G87" s="177">
        <f>ROUND(E87*F87,2)</f>
        <v>0</v>
      </c>
      <c r="H87" s="176"/>
      <c r="I87" s="177">
        <f>ROUND(E87*H87,2)</f>
        <v>0</v>
      </c>
      <c r="J87" s="176"/>
      <c r="K87" s="177">
        <f>ROUND(E87*J87,2)</f>
        <v>0</v>
      </c>
      <c r="L87" s="177">
        <v>12</v>
      </c>
      <c r="M87" s="177">
        <f>G87*(1+L87/100)</f>
        <v>0</v>
      </c>
      <c r="N87" s="175">
        <v>0</v>
      </c>
      <c r="O87" s="175">
        <f>ROUND(E87*N87,2)</f>
        <v>0</v>
      </c>
      <c r="P87" s="175">
        <v>0</v>
      </c>
      <c r="Q87" s="175">
        <f>ROUND(E87*P87,2)</f>
        <v>0</v>
      </c>
      <c r="R87" s="177"/>
      <c r="S87" s="177" t="s">
        <v>361</v>
      </c>
      <c r="T87" s="178" t="s">
        <v>320</v>
      </c>
      <c r="U87" s="159">
        <v>0</v>
      </c>
      <c r="V87" s="159">
        <f>ROUND(E87*U87,2)</f>
        <v>0</v>
      </c>
      <c r="W87" s="159"/>
      <c r="X87" s="159" t="s">
        <v>1147</v>
      </c>
      <c r="Y87" s="159" t="s">
        <v>322</v>
      </c>
      <c r="Z87" s="148"/>
      <c r="AA87" s="148"/>
      <c r="AB87" s="148"/>
      <c r="AC87" s="148"/>
      <c r="AD87" s="148"/>
      <c r="AE87" s="148"/>
      <c r="AF87" s="148"/>
      <c r="AG87" s="148" t="s">
        <v>2033</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2" x14ac:dyDescent="0.2">
      <c r="A88" s="155"/>
      <c r="B88" s="156"/>
      <c r="C88" s="263" t="s">
        <v>2328</v>
      </c>
      <c r="D88" s="264"/>
      <c r="E88" s="264"/>
      <c r="F88" s="264"/>
      <c r="G88" s="264"/>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325</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3" x14ac:dyDescent="0.2">
      <c r="A89" s="155"/>
      <c r="B89" s="156"/>
      <c r="C89" s="261" t="s">
        <v>2384</v>
      </c>
      <c r="D89" s="262"/>
      <c r="E89" s="262"/>
      <c r="F89" s="262"/>
      <c r="G89" s="262"/>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325</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33.75" outlineLevel="1" x14ac:dyDescent="0.2">
      <c r="A90" s="172">
        <v>24</v>
      </c>
      <c r="B90" s="173" t="s">
        <v>2400</v>
      </c>
      <c r="C90" s="188" t="s">
        <v>2401</v>
      </c>
      <c r="D90" s="174" t="s">
        <v>442</v>
      </c>
      <c r="E90" s="175">
        <v>16</v>
      </c>
      <c r="F90" s="176"/>
      <c r="G90" s="177">
        <f>ROUND(E90*F90,2)</f>
        <v>0</v>
      </c>
      <c r="H90" s="176"/>
      <c r="I90" s="177">
        <f>ROUND(E90*H90,2)</f>
        <v>0</v>
      </c>
      <c r="J90" s="176"/>
      <c r="K90" s="177">
        <f>ROUND(E90*J90,2)</f>
        <v>0</v>
      </c>
      <c r="L90" s="177">
        <v>12</v>
      </c>
      <c r="M90" s="177">
        <f>G90*(1+L90/100)</f>
        <v>0</v>
      </c>
      <c r="N90" s="175">
        <v>0</v>
      </c>
      <c r="O90" s="175">
        <f>ROUND(E90*N90,2)</f>
        <v>0</v>
      </c>
      <c r="P90" s="175">
        <v>0</v>
      </c>
      <c r="Q90" s="175">
        <f>ROUND(E90*P90,2)</f>
        <v>0</v>
      </c>
      <c r="R90" s="177"/>
      <c r="S90" s="177" t="s">
        <v>2316</v>
      </c>
      <c r="T90" s="178" t="s">
        <v>2317</v>
      </c>
      <c r="U90" s="159">
        <v>0</v>
      </c>
      <c r="V90" s="159">
        <f>ROUND(E90*U90,2)</f>
        <v>0</v>
      </c>
      <c r="W90" s="159"/>
      <c r="X90" s="159" t="s">
        <v>399</v>
      </c>
      <c r="Y90" s="159" t="s">
        <v>322</v>
      </c>
      <c r="Z90" s="148"/>
      <c r="AA90" s="148"/>
      <c r="AB90" s="148"/>
      <c r="AC90" s="148"/>
      <c r="AD90" s="148"/>
      <c r="AE90" s="148"/>
      <c r="AF90" s="148"/>
      <c r="AG90" s="148" t="s">
        <v>2313</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2" x14ac:dyDescent="0.2">
      <c r="A91" s="155"/>
      <c r="B91" s="156"/>
      <c r="C91" s="263" t="s">
        <v>2402</v>
      </c>
      <c r="D91" s="264"/>
      <c r="E91" s="264"/>
      <c r="F91" s="264"/>
      <c r="G91" s="264"/>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325</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72">
        <v>25</v>
      </c>
      <c r="B92" s="173" t="s">
        <v>2403</v>
      </c>
      <c r="C92" s="188" t="s">
        <v>2404</v>
      </c>
      <c r="D92" s="174" t="s">
        <v>442</v>
      </c>
      <c r="E92" s="175">
        <v>16</v>
      </c>
      <c r="F92" s="176"/>
      <c r="G92" s="177">
        <f>ROUND(E92*F92,2)</f>
        <v>0</v>
      </c>
      <c r="H92" s="176"/>
      <c r="I92" s="177">
        <f>ROUND(E92*H92,2)</f>
        <v>0</v>
      </c>
      <c r="J92" s="176"/>
      <c r="K92" s="177">
        <f>ROUND(E92*J92,2)</f>
        <v>0</v>
      </c>
      <c r="L92" s="177">
        <v>12</v>
      </c>
      <c r="M92" s="177">
        <f>G92*(1+L92/100)</f>
        <v>0</v>
      </c>
      <c r="N92" s="175">
        <v>0</v>
      </c>
      <c r="O92" s="175">
        <f>ROUND(E92*N92,2)</f>
        <v>0</v>
      </c>
      <c r="P92" s="175">
        <v>0</v>
      </c>
      <c r="Q92" s="175">
        <f>ROUND(E92*P92,2)</f>
        <v>0</v>
      </c>
      <c r="R92" s="177"/>
      <c r="S92" s="177" t="s">
        <v>361</v>
      </c>
      <c r="T92" s="178" t="s">
        <v>320</v>
      </c>
      <c r="U92" s="159">
        <v>0</v>
      </c>
      <c r="V92" s="159">
        <f>ROUND(E92*U92,2)</f>
        <v>0</v>
      </c>
      <c r="W92" s="159"/>
      <c r="X92" s="159" t="s">
        <v>1147</v>
      </c>
      <c r="Y92" s="159" t="s">
        <v>322</v>
      </c>
      <c r="Z92" s="148"/>
      <c r="AA92" s="148"/>
      <c r="AB92" s="148"/>
      <c r="AC92" s="148"/>
      <c r="AD92" s="148"/>
      <c r="AE92" s="148"/>
      <c r="AF92" s="148"/>
      <c r="AG92" s="148" t="s">
        <v>2033</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2" x14ac:dyDescent="0.2">
      <c r="A93" s="155"/>
      <c r="B93" s="156"/>
      <c r="C93" s="263" t="s">
        <v>2328</v>
      </c>
      <c r="D93" s="264"/>
      <c r="E93" s="264"/>
      <c r="F93" s="264"/>
      <c r="G93" s="264"/>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325</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3" x14ac:dyDescent="0.2">
      <c r="A94" s="155"/>
      <c r="B94" s="156"/>
      <c r="C94" s="261" t="s">
        <v>2384</v>
      </c>
      <c r="D94" s="262"/>
      <c r="E94" s="262"/>
      <c r="F94" s="262"/>
      <c r="G94" s="262"/>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325</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72">
        <v>26</v>
      </c>
      <c r="B95" s="173" t="s">
        <v>2405</v>
      </c>
      <c r="C95" s="188" t="s">
        <v>2406</v>
      </c>
      <c r="D95" s="174" t="s">
        <v>442</v>
      </c>
      <c r="E95" s="175">
        <v>5</v>
      </c>
      <c r="F95" s="176"/>
      <c r="G95" s="177">
        <f>ROUND(E95*F95,2)</f>
        <v>0</v>
      </c>
      <c r="H95" s="176"/>
      <c r="I95" s="177">
        <f>ROUND(E95*H95,2)</f>
        <v>0</v>
      </c>
      <c r="J95" s="176"/>
      <c r="K95" s="177">
        <f>ROUND(E95*J95,2)</f>
        <v>0</v>
      </c>
      <c r="L95" s="177">
        <v>12</v>
      </c>
      <c r="M95" s="177">
        <f>G95*(1+L95/100)</f>
        <v>0</v>
      </c>
      <c r="N95" s="175">
        <v>0</v>
      </c>
      <c r="O95" s="175">
        <f>ROUND(E95*N95,2)</f>
        <v>0</v>
      </c>
      <c r="P95" s="175">
        <v>0</v>
      </c>
      <c r="Q95" s="175">
        <f>ROUND(E95*P95,2)</f>
        <v>0</v>
      </c>
      <c r="R95" s="177"/>
      <c r="S95" s="177" t="s">
        <v>2316</v>
      </c>
      <c r="T95" s="178" t="s">
        <v>2317</v>
      </c>
      <c r="U95" s="159">
        <v>0</v>
      </c>
      <c r="V95" s="159">
        <f>ROUND(E95*U95,2)</f>
        <v>0</v>
      </c>
      <c r="W95" s="159"/>
      <c r="X95" s="159" t="s">
        <v>399</v>
      </c>
      <c r="Y95" s="159" t="s">
        <v>322</v>
      </c>
      <c r="Z95" s="148"/>
      <c r="AA95" s="148"/>
      <c r="AB95" s="148"/>
      <c r="AC95" s="148"/>
      <c r="AD95" s="148"/>
      <c r="AE95" s="148"/>
      <c r="AF95" s="148"/>
      <c r="AG95" s="148" t="s">
        <v>2313</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2" x14ac:dyDescent="0.2">
      <c r="A96" s="155"/>
      <c r="B96" s="156"/>
      <c r="C96" s="263" t="s">
        <v>2407</v>
      </c>
      <c r="D96" s="264"/>
      <c r="E96" s="264"/>
      <c r="F96" s="264"/>
      <c r="G96" s="264"/>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325</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72">
        <v>27</v>
      </c>
      <c r="B97" s="173" t="s">
        <v>2408</v>
      </c>
      <c r="C97" s="188" t="s">
        <v>2409</v>
      </c>
      <c r="D97" s="174" t="s">
        <v>442</v>
      </c>
      <c r="E97" s="175">
        <v>3</v>
      </c>
      <c r="F97" s="176"/>
      <c r="G97" s="177">
        <f>ROUND(E97*F97,2)</f>
        <v>0</v>
      </c>
      <c r="H97" s="176"/>
      <c r="I97" s="177">
        <f>ROUND(E97*H97,2)</f>
        <v>0</v>
      </c>
      <c r="J97" s="176"/>
      <c r="K97" s="177">
        <f>ROUND(E97*J97,2)</f>
        <v>0</v>
      </c>
      <c r="L97" s="177">
        <v>12</v>
      </c>
      <c r="M97" s="177">
        <f>G97*(1+L97/100)</f>
        <v>0</v>
      </c>
      <c r="N97" s="175">
        <v>0</v>
      </c>
      <c r="O97" s="175">
        <f>ROUND(E97*N97,2)</f>
        <v>0</v>
      </c>
      <c r="P97" s="175">
        <v>0</v>
      </c>
      <c r="Q97" s="175">
        <f>ROUND(E97*P97,2)</f>
        <v>0</v>
      </c>
      <c r="R97" s="177"/>
      <c r="S97" s="177" t="s">
        <v>361</v>
      </c>
      <c r="T97" s="178" t="s">
        <v>320</v>
      </c>
      <c r="U97" s="159">
        <v>0</v>
      </c>
      <c r="V97" s="159">
        <f>ROUND(E97*U97,2)</f>
        <v>0</v>
      </c>
      <c r="W97" s="159"/>
      <c r="X97" s="159" t="s">
        <v>1147</v>
      </c>
      <c r="Y97" s="159" t="s">
        <v>322</v>
      </c>
      <c r="Z97" s="148"/>
      <c r="AA97" s="148"/>
      <c r="AB97" s="148"/>
      <c r="AC97" s="148"/>
      <c r="AD97" s="148"/>
      <c r="AE97" s="148"/>
      <c r="AF97" s="148"/>
      <c r="AG97" s="148" t="s">
        <v>2033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
      <c r="A98" s="155"/>
      <c r="B98" s="156"/>
      <c r="C98" s="263" t="s">
        <v>2328</v>
      </c>
      <c r="D98" s="264"/>
      <c r="E98" s="264"/>
      <c r="F98" s="264"/>
      <c r="G98" s="264"/>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325</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78.75" outlineLevel="3" x14ac:dyDescent="0.2">
      <c r="A99" s="155"/>
      <c r="B99" s="156"/>
      <c r="C99" s="261" t="s">
        <v>2410</v>
      </c>
      <c r="D99" s="262"/>
      <c r="E99" s="262"/>
      <c r="F99" s="262"/>
      <c r="G99" s="262"/>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325</v>
      </c>
      <c r="AH99" s="148"/>
      <c r="AI99" s="148"/>
      <c r="AJ99" s="148"/>
      <c r="AK99" s="148"/>
      <c r="AL99" s="148"/>
      <c r="AM99" s="148"/>
      <c r="AN99" s="148"/>
      <c r="AO99" s="148"/>
      <c r="AP99" s="148"/>
      <c r="AQ99" s="148"/>
      <c r="AR99" s="148"/>
      <c r="AS99" s="148"/>
      <c r="AT99" s="148"/>
      <c r="AU99" s="148"/>
      <c r="AV99" s="148"/>
      <c r="AW99" s="148"/>
      <c r="AX99" s="148"/>
      <c r="AY99" s="148"/>
      <c r="AZ99" s="148"/>
      <c r="BA99" s="179" t="str">
        <f>C99</f>
        <v>Stropní pohybový detektor pro vnitřní použití s detekční oblastí 360° pro montáž v zavěšených stropech nebo na povrch. Jeden spínací kanál pro spínání osvětlení. Napětí: 110–240 V. Rozměry: O 80 × 61 mm. Spotřeba elektrické energie: 0,3 W. Detekční rozsah: vodorovný 360° (stropní montáž). Dosah: max. O 8 m křížem, max. O 4,8 m přímo, max. O 3,2 m sedící. Sledovaná oblast (pohyb křížem): 50 m2 při montážní výšce 2,5 m. Montážní výška: min. 2 m, max. 5 m, doporučená 2,5 m. Stupeň krytí: IP23, třída II. Odolnost vůči rázu: IK05. Okolní teplota: –25 °C až +50 °C. Bydlení: obal z UV a nárazuvzdorného polykarbonátu. Barva materiálu: bílá. Spoje a dráty: 0,5–1,5 mm2 pro pevné vodiče. Spínací kapacita: 1000 W (cos ? = 1), 500 VA (cos ? = 0,5). Typ kontaktu: 1× µ kontakt, bez kontaktu. Čas doběhu: 15 s – 60 min. Prahová hodnota sepnutí: 10–2000 lux.</v>
      </c>
      <c r="BB99" s="148"/>
      <c r="BC99" s="148"/>
      <c r="BD99" s="148"/>
      <c r="BE99" s="148"/>
      <c r="BF99" s="148"/>
      <c r="BG99" s="148"/>
      <c r="BH99" s="148"/>
    </row>
    <row r="100" spans="1:60" outlineLevel="1" x14ac:dyDescent="0.2">
      <c r="A100" s="172">
        <v>28</v>
      </c>
      <c r="B100" s="173" t="s">
        <v>2411</v>
      </c>
      <c r="C100" s="188" t="s">
        <v>2412</v>
      </c>
      <c r="D100" s="174" t="s">
        <v>442</v>
      </c>
      <c r="E100" s="175">
        <v>2</v>
      </c>
      <c r="F100" s="176"/>
      <c r="G100" s="177">
        <f>ROUND(E100*F100,2)</f>
        <v>0</v>
      </c>
      <c r="H100" s="176"/>
      <c r="I100" s="177">
        <f>ROUND(E100*H100,2)</f>
        <v>0</v>
      </c>
      <c r="J100" s="176"/>
      <c r="K100" s="177">
        <f>ROUND(E100*J100,2)</f>
        <v>0</v>
      </c>
      <c r="L100" s="177">
        <v>12</v>
      </c>
      <c r="M100" s="177">
        <f>G100*(1+L100/100)</f>
        <v>0</v>
      </c>
      <c r="N100" s="175">
        <v>0</v>
      </c>
      <c r="O100" s="175">
        <f>ROUND(E100*N100,2)</f>
        <v>0</v>
      </c>
      <c r="P100" s="175">
        <v>0</v>
      </c>
      <c r="Q100" s="175">
        <f>ROUND(E100*P100,2)</f>
        <v>0</v>
      </c>
      <c r="R100" s="177"/>
      <c r="S100" s="177" t="s">
        <v>361</v>
      </c>
      <c r="T100" s="178" t="s">
        <v>320</v>
      </c>
      <c r="U100" s="159">
        <v>0</v>
      </c>
      <c r="V100" s="159">
        <f>ROUND(E100*U100,2)</f>
        <v>0</v>
      </c>
      <c r="W100" s="159"/>
      <c r="X100" s="159" t="s">
        <v>1147</v>
      </c>
      <c r="Y100" s="159" t="s">
        <v>322</v>
      </c>
      <c r="Z100" s="148"/>
      <c r="AA100" s="148"/>
      <c r="AB100" s="148"/>
      <c r="AC100" s="148"/>
      <c r="AD100" s="148"/>
      <c r="AE100" s="148"/>
      <c r="AF100" s="148"/>
      <c r="AG100" s="148" t="s">
        <v>2033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263" t="s">
        <v>2328</v>
      </c>
      <c r="D101" s="264"/>
      <c r="E101" s="264"/>
      <c r="F101" s="264"/>
      <c r="G101" s="264"/>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325</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
      <c r="A102" s="155"/>
      <c r="B102" s="156"/>
      <c r="C102" s="261" t="s">
        <v>2413</v>
      </c>
      <c r="D102" s="262"/>
      <c r="E102" s="262"/>
      <c r="F102" s="262"/>
      <c r="G102" s="262"/>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325</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3" x14ac:dyDescent="0.2">
      <c r="A103" s="155"/>
      <c r="B103" s="156"/>
      <c r="C103" s="261" t="s">
        <v>2414</v>
      </c>
      <c r="D103" s="262"/>
      <c r="E103" s="262"/>
      <c r="F103" s="262"/>
      <c r="G103" s="262"/>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325</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3" x14ac:dyDescent="0.2">
      <c r="A104" s="155"/>
      <c r="B104" s="156"/>
      <c r="C104" s="261" t="s">
        <v>2795</v>
      </c>
      <c r="D104" s="262"/>
      <c r="E104" s="262"/>
      <c r="F104" s="262"/>
      <c r="G104" s="262"/>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325</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3" x14ac:dyDescent="0.2">
      <c r="A105" s="155"/>
      <c r="B105" s="156"/>
      <c r="C105" s="261" t="s">
        <v>2415</v>
      </c>
      <c r="D105" s="262"/>
      <c r="E105" s="262"/>
      <c r="F105" s="262"/>
      <c r="G105" s="262"/>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325</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3" x14ac:dyDescent="0.2">
      <c r="A106" s="155"/>
      <c r="B106" s="156"/>
      <c r="C106" s="261" t="s">
        <v>2416</v>
      </c>
      <c r="D106" s="262"/>
      <c r="E106" s="262"/>
      <c r="F106" s="262"/>
      <c r="G106" s="262"/>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325</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ht="22.5" outlineLevel="3" x14ac:dyDescent="0.2">
      <c r="A107" s="155"/>
      <c r="B107" s="156"/>
      <c r="C107" s="261" t="s">
        <v>2417</v>
      </c>
      <c r="D107" s="262"/>
      <c r="E107" s="262"/>
      <c r="F107" s="262"/>
      <c r="G107" s="262"/>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325</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79" t="str">
        <f>C107</f>
        <v>K dostání s rámečkem (rozměr vnitřního krytu 60 x 60 mm) nebo bez rámečku ke kombinaci s krycím rámečkem (rozměr vnitřního krytu 50 x 50 mm) v 5 různých barvách</v>
      </c>
      <c r="BB107" s="148"/>
      <c r="BC107" s="148"/>
      <c r="BD107" s="148"/>
      <c r="BE107" s="148"/>
      <c r="BF107" s="148"/>
      <c r="BG107" s="148"/>
      <c r="BH107" s="148"/>
    </row>
    <row r="108" spans="1:60" outlineLevel="3" x14ac:dyDescent="0.2">
      <c r="A108" s="155"/>
      <c r="B108" s="156"/>
      <c r="C108" s="261" t="s">
        <v>2796</v>
      </c>
      <c r="D108" s="262"/>
      <c r="E108" s="262"/>
      <c r="F108" s="262"/>
      <c r="G108" s="262"/>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325</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3" x14ac:dyDescent="0.2">
      <c r="A109" s="155"/>
      <c r="B109" s="156"/>
      <c r="C109" s="261" t="s">
        <v>2418</v>
      </c>
      <c r="D109" s="262"/>
      <c r="E109" s="262"/>
      <c r="F109" s="262"/>
      <c r="G109" s="262"/>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325</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3" x14ac:dyDescent="0.2">
      <c r="A110" s="155"/>
      <c r="B110" s="156"/>
      <c r="C110" s="261" t="s">
        <v>2419</v>
      </c>
      <c r="D110" s="262"/>
      <c r="E110" s="262"/>
      <c r="F110" s="262"/>
      <c r="G110" s="262"/>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325</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3" x14ac:dyDescent="0.2">
      <c r="A111" s="155"/>
      <c r="B111" s="156"/>
      <c r="C111" s="261" t="s">
        <v>2420</v>
      </c>
      <c r="D111" s="262"/>
      <c r="E111" s="262"/>
      <c r="F111" s="262"/>
      <c r="G111" s="262"/>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325</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
      <c r="A112" s="155"/>
      <c r="B112" s="156"/>
      <c r="C112" s="261" t="s">
        <v>2421</v>
      </c>
      <c r="D112" s="262"/>
      <c r="E112" s="262"/>
      <c r="F112" s="262"/>
      <c r="G112" s="262"/>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325</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
      <c r="A113" s="155"/>
      <c r="B113" s="156"/>
      <c r="C113" s="261" t="s">
        <v>2422</v>
      </c>
      <c r="D113" s="262"/>
      <c r="E113" s="262"/>
      <c r="F113" s="262"/>
      <c r="G113" s="262"/>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325</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
      <c r="A114" s="155"/>
      <c r="B114" s="156"/>
      <c r="C114" s="261" t="s">
        <v>2423</v>
      </c>
      <c r="D114" s="262"/>
      <c r="E114" s="262"/>
      <c r="F114" s="262"/>
      <c r="G114" s="262"/>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325</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261" t="s">
        <v>2424</v>
      </c>
      <c r="D115" s="262"/>
      <c r="E115" s="262"/>
      <c r="F115" s="262"/>
      <c r="G115" s="262"/>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325</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261" t="s">
        <v>2425</v>
      </c>
      <c r="D116" s="262"/>
      <c r="E116" s="262"/>
      <c r="F116" s="262"/>
      <c r="G116" s="262"/>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325</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
      <c r="A117" s="155"/>
      <c r="B117" s="156"/>
      <c r="C117" s="261" t="s">
        <v>2426</v>
      </c>
      <c r="D117" s="262"/>
      <c r="E117" s="262"/>
      <c r="F117" s="262"/>
      <c r="G117" s="262"/>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325</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
      <c r="A118" s="155"/>
      <c r="B118" s="156"/>
      <c r="C118" s="261" t="s">
        <v>2427</v>
      </c>
      <c r="D118" s="262"/>
      <c r="E118" s="262"/>
      <c r="F118" s="262"/>
      <c r="G118" s="262"/>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325</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261" t="s">
        <v>2428</v>
      </c>
      <c r="D119" s="262"/>
      <c r="E119" s="262"/>
      <c r="F119" s="262"/>
      <c r="G119" s="262"/>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325</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
      <c r="A120" s="155"/>
      <c r="B120" s="156"/>
      <c r="C120" s="261" t="s">
        <v>2429</v>
      </c>
      <c r="D120" s="262"/>
      <c r="E120" s="262"/>
      <c r="F120" s="262"/>
      <c r="G120" s="262"/>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325</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
      <c r="A121" s="155"/>
      <c r="B121" s="156"/>
      <c r="C121" s="261" t="s">
        <v>2430</v>
      </c>
      <c r="D121" s="262"/>
      <c r="E121" s="262"/>
      <c r="F121" s="262"/>
      <c r="G121" s="262"/>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325</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2.5" outlineLevel="3" x14ac:dyDescent="0.2">
      <c r="A122" s="155"/>
      <c r="B122" s="156"/>
      <c r="C122" s="261" t="s">
        <v>2431</v>
      </c>
      <c r="D122" s="262"/>
      <c r="E122" s="262"/>
      <c r="F122" s="262"/>
      <c r="G122" s="262"/>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325</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79" t="str">
        <f>C122</f>
        <v>Spínací kapacita : 2300 W, cos ? = 1, 1150 VA, cos ? = 0.5 , 300 W LED, max. náběhový proud Ip (20 ms) = 165 A, max. náběhový proud Ip (200 µs) = 800 A</v>
      </c>
      <c r="BB122" s="148"/>
      <c r="BC122" s="148"/>
      <c r="BD122" s="148"/>
      <c r="BE122" s="148"/>
      <c r="BF122" s="148"/>
      <c r="BG122" s="148"/>
      <c r="BH122" s="148"/>
    </row>
    <row r="123" spans="1:60" outlineLevel="3" x14ac:dyDescent="0.2">
      <c r="A123" s="155"/>
      <c r="B123" s="156"/>
      <c r="C123" s="261" t="s">
        <v>2432</v>
      </c>
      <c r="D123" s="262"/>
      <c r="E123" s="262"/>
      <c r="F123" s="262"/>
      <c r="G123" s="262"/>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325</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
      <c r="A124" s="155"/>
      <c r="B124" s="156"/>
      <c r="C124" s="261" t="s">
        <v>2433</v>
      </c>
      <c r="D124" s="262"/>
      <c r="E124" s="262"/>
      <c r="F124" s="262"/>
      <c r="G124" s="262"/>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325</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3" x14ac:dyDescent="0.2">
      <c r="A125" s="155"/>
      <c r="B125" s="156"/>
      <c r="C125" s="261" t="s">
        <v>2434</v>
      </c>
      <c r="D125" s="262"/>
      <c r="E125" s="262"/>
      <c r="F125" s="262"/>
      <c r="G125" s="262"/>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325</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72">
        <v>29</v>
      </c>
      <c r="B126" s="173" t="s">
        <v>2435</v>
      </c>
      <c r="C126" s="188" t="s">
        <v>2436</v>
      </c>
      <c r="D126" s="174" t="s">
        <v>442</v>
      </c>
      <c r="E126" s="175">
        <v>69</v>
      </c>
      <c r="F126" s="176"/>
      <c r="G126" s="177">
        <f>ROUND(E126*F126,2)</f>
        <v>0</v>
      </c>
      <c r="H126" s="176"/>
      <c r="I126" s="177">
        <f>ROUND(E126*H126,2)</f>
        <v>0</v>
      </c>
      <c r="J126" s="176"/>
      <c r="K126" s="177">
        <f>ROUND(E126*J126,2)</f>
        <v>0</v>
      </c>
      <c r="L126" s="177">
        <v>12</v>
      </c>
      <c r="M126" s="177">
        <f>G126*(1+L126/100)</f>
        <v>0</v>
      </c>
      <c r="N126" s="175">
        <v>0</v>
      </c>
      <c r="O126" s="175">
        <f>ROUND(E126*N126,2)</f>
        <v>0</v>
      </c>
      <c r="P126" s="175">
        <v>0</v>
      </c>
      <c r="Q126" s="175">
        <f>ROUND(E126*P126,2)</f>
        <v>0</v>
      </c>
      <c r="R126" s="177"/>
      <c r="S126" s="177" t="s">
        <v>2316</v>
      </c>
      <c r="T126" s="178" t="s">
        <v>2317</v>
      </c>
      <c r="U126" s="159">
        <v>0</v>
      </c>
      <c r="V126" s="159">
        <f>ROUND(E126*U126,2)</f>
        <v>0</v>
      </c>
      <c r="W126" s="159"/>
      <c r="X126" s="159" t="s">
        <v>399</v>
      </c>
      <c r="Y126" s="159" t="s">
        <v>322</v>
      </c>
      <c r="Z126" s="148"/>
      <c r="AA126" s="148"/>
      <c r="AB126" s="148"/>
      <c r="AC126" s="148"/>
      <c r="AD126" s="148"/>
      <c r="AE126" s="148"/>
      <c r="AF126" s="148"/>
      <c r="AG126" s="148" t="s">
        <v>2313</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263" t="s">
        <v>2437</v>
      </c>
      <c r="D127" s="264"/>
      <c r="E127" s="264"/>
      <c r="F127" s="264"/>
      <c r="G127" s="264"/>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325</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72">
        <v>30</v>
      </c>
      <c r="B128" s="173" t="s">
        <v>2438</v>
      </c>
      <c r="C128" s="188" t="s">
        <v>2439</v>
      </c>
      <c r="D128" s="174" t="s">
        <v>442</v>
      </c>
      <c r="E128" s="175">
        <v>59</v>
      </c>
      <c r="F128" s="176"/>
      <c r="G128" s="177">
        <f>ROUND(E128*F128,2)</f>
        <v>0</v>
      </c>
      <c r="H128" s="176"/>
      <c r="I128" s="177">
        <f>ROUND(E128*H128,2)</f>
        <v>0</v>
      </c>
      <c r="J128" s="176"/>
      <c r="K128" s="177">
        <f>ROUND(E128*J128,2)</f>
        <v>0</v>
      </c>
      <c r="L128" s="177">
        <v>12</v>
      </c>
      <c r="M128" s="177">
        <f>G128*(1+L128/100)</f>
        <v>0</v>
      </c>
      <c r="N128" s="175">
        <v>6.9999999999999994E-5</v>
      </c>
      <c r="O128" s="175">
        <f>ROUND(E128*N128,2)</f>
        <v>0</v>
      </c>
      <c r="P128" s="175">
        <v>0</v>
      </c>
      <c r="Q128" s="175">
        <f>ROUND(E128*P128,2)</f>
        <v>0</v>
      </c>
      <c r="R128" s="177"/>
      <c r="S128" s="177" t="s">
        <v>2316</v>
      </c>
      <c r="T128" s="178" t="s">
        <v>2317</v>
      </c>
      <c r="U128" s="159">
        <v>0</v>
      </c>
      <c r="V128" s="159">
        <f>ROUND(E128*U128,2)</f>
        <v>0</v>
      </c>
      <c r="W128" s="159"/>
      <c r="X128" s="159" t="s">
        <v>1147</v>
      </c>
      <c r="Y128" s="159" t="s">
        <v>322</v>
      </c>
      <c r="Z128" s="148"/>
      <c r="AA128" s="148"/>
      <c r="AB128" s="148"/>
      <c r="AC128" s="148"/>
      <c r="AD128" s="148"/>
      <c r="AE128" s="148"/>
      <c r="AF128" s="148"/>
      <c r="AG128" s="148" t="s">
        <v>2033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263" t="s">
        <v>2328</v>
      </c>
      <c r="D129" s="264"/>
      <c r="E129" s="264"/>
      <c r="F129" s="264"/>
      <c r="G129" s="264"/>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325</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3" x14ac:dyDescent="0.2">
      <c r="A130" s="155"/>
      <c r="B130" s="156"/>
      <c r="C130" s="261" t="s">
        <v>2384</v>
      </c>
      <c r="D130" s="262"/>
      <c r="E130" s="262"/>
      <c r="F130" s="262"/>
      <c r="G130" s="262"/>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325</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
      <c r="A131" s="172">
        <v>31</v>
      </c>
      <c r="B131" s="173" t="s">
        <v>2440</v>
      </c>
      <c r="C131" s="188" t="s">
        <v>2441</v>
      </c>
      <c r="D131" s="174" t="s">
        <v>442</v>
      </c>
      <c r="E131" s="175">
        <v>3</v>
      </c>
      <c r="F131" s="176"/>
      <c r="G131" s="177">
        <f>ROUND(E131*F131,2)</f>
        <v>0</v>
      </c>
      <c r="H131" s="176"/>
      <c r="I131" s="177">
        <f>ROUND(E131*H131,2)</f>
        <v>0</v>
      </c>
      <c r="J131" s="176"/>
      <c r="K131" s="177">
        <f>ROUND(E131*J131,2)</f>
        <v>0</v>
      </c>
      <c r="L131" s="177">
        <v>12</v>
      </c>
      <c r="M131" s="177">
        <f>G131*(1+L131/100)</f>
        <v>0</v>
      </c>
      <c r="N131" s="175">
        <v>6.9999999999999994E-5</v>
      </c>
      <c r="O131" s="175">
        <f>ROUND(E131*N131,2)</f>
        <v>0</v>
      </c>
      <c r="P131" s="175">
        <v>0</v>
      </c>
      <c r="Q131" s="175">
        <f>ROUND(E131*P131,2)</f>
        <v>0</v>
      </c>
      <c r="R131" s="177"/>
      <c r="S131" s="177" t="s">
        <v>361</v>
      </c>
      <c r="T131" s="178" t="s">
        <v>320</v>
      </c>
      <c r="U131" s="159">
        <v>0</v>
      </c>
      <c r="V131" s="159">
        <f>ROUND(E131*U131,2)</f>
        <v>0</v>
      </c>
      <c r="W131" s="159"/>
      <c r="X131" s="159" t="s">
        <v>1147</v>
      </c>
      <c r="Y131" s="159" t="s">
        <v>322</v>
      </c>
      <c r="Z131" s="148"/>
      <c r="AA131" s="148"/>
      <c r="AB131" s="148"/>
      <c r="AC131" s="148"/>
      <c r="AD131" s="148"/>
      <c r="AE131" s="148"/>
      <c r="AF131" s="148"/>
      <c r="AG131" s="148" t="s">
        <v>2033</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2" x14ac:dyDescent="0.2">
      <c r="A132" s="155"/>
      <c r="B132" s="156"/>
      <c r="C132" s="263" t="s">
        <v>2328</v>
      </c>
      <c r="D132" s="264"/>
      <c r="E132" s="264"/>
      <c r="F132" s="264"/>
      <c r="G132" s="264"/>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325</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261" t="s">
        <v>2442</v>
      </c>
      <c r="D133" s="262"/>
      <c r="E133" s="262"/>
      <c r="F133" s="262"/>
      <c r="G133" s="262"/>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325</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
      <c r="A134" s="172">
        <v>32</v>
      </c>
      <c r="B134" s="173" t="s">
        <v>2443</v>
      </c>
      <c r="C134" s="188" t="s">
        <v>2444</v>
      </c>
      <c r="D134" s="174" t="s">
        <v>442</v>
      </c>
      <c r="E134" s="175">
        <v>6</v>
      </c>
      <c r="F134" s="176"/>
      <c r="G134" s="177">
        <f>ROUND(E134*F134,2)</f>
        <v>0</v>
      </c>
      <c r="H134" s="176"/>
      <c r="I134" s="177">
        <f>ROUND(E134*H134,2)</f>
        <v>0</v>
      </c>
      <c r="J134" s="176"/>
      <c r="K134" s="177">
        <f>ROUND(E134*J134,2)</f>
        <v>0</v>
      </c>
      <c r="L134" s="177">
        <v>12</v>
      </c>
      <c r="M134" s="177">
        <f>G134*(1+L134/100)</f>
        <v>0</v>
      </c>
      <c r="N134" s="175">
        <v>1.3999999999999999E-4</v>
      </c>
      <c r="O134" s="175">
        <f>ROUND(E134*N134,2)</f>
        <v>0</v>
      </c>
      <c r="P134" s="175">
        <v>0</v>
      </c>
      <c r="Q134" s="175">
        <f>ROUND(E134*P134,2)</f>
        <v>0</v>
      </c>
      <c r="R134" s="177"/>
      <c r="S134" s="177" t="s">
        <v>2316</v>
      </c>
      <c r="T134" s="178" t="s">
        <v>2317</v>
      </c>
      <c r="U134" s="159">
        <v>0</v>
      </c>
      <c r="V134" s="159">
        <f>ROUND(E134*U134,2)</f>
        <v>0</v>
      </c>
      <c r="W134" s="159"/>
      <c r="X134" s="159" t="s">
        <v>1147</v>
      </c>
      <c r="Y134" s="159" t="s">
        <v>322</v>
      </c>
      <c r="Z134" s="148"/>
      <c r="AA134" s="148"/>
      <c r="AB134" s="148"/>
      <c r="AC134" s="148"/>
      <c r="AD134" s="148"/>
      <c r="AE134" s="148"/>
      <c r="AF134" s="148"/>
      <c r="AG134" s="148" t="s">
        <v>2033</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2" x14ac:dyDescent="0.2">
      <c r="A135" s="155"/>
      <c r="B135" s="156"/>
      <c r="C135" s="263" t="s">
        <v>2328</v>
      </c>
      <c r="D135" s="264"/>
      <c r="E135" s="264"/>
      <c r="F135" s="264"/>
      <c r="G135" s="264"/>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325</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261" t="s">
        <v>2384</v>
      </c>
      <c r="D136" s="262"/>
      <c r="E136" s="262"/>
      <c r="F136" s="262"/>
      <c r="G136" s="262"/>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325</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ht="22.5" outlineLevel="1" x14ac:dyDescent="0.2">
      <c r="A137" s="172">
        <v>33</v>
      </c>
      <c r="B137" s="173" t="s">
        <v>2445</v>
      </c>
      <c r="C137" s="188" t="s">
        <v>2446</v>
      </c>
      <c r="D137" s="174" t="s">
        <v>442</v>
      </c>
      <c r="E137" s="175">
        <v>1</v>
      </c>
      <c r="F137" s="176"/>
      <c r="G137" s="177">
        <f>ROUND(E137*F137,2)</f>
        <v>0</v>
      </c>
      <c r="H137" s="176"/>
      <c r="I137" s="177">
        <f>ROUND(E137*H137,2)</f>
        <v>0</v>
      </c>
      <c r="J137" s="176"/>
      <c r="K137" s="177">
        <f>ROUND(E137*J137,2)</f>
        <v>0</v>
      </c>
      <c r="L137" s="177">
        <v>12</v>
      </c>
      <c r="M137" s="177">
        <f>G137*(1+L137/100)</f>
        <v>0</v>
      </c>
      <c r="N137" s="175">
        <v>1.3999999999999999E-4</v>
      </c>
      <c r="O137" s="175">
        <f>ROUND(E137*N137,2)</f>
        <v>0</v>
      </c>
      <c r="P137" s="175">
        <v>0</v>
      </c>
      <c r="Q137" s="175">
        <f>ROUND(E137*P137,2)</f>
        <v>0</v>
      </c>
      <c r="R137" s="177"/>
      <c r="S137" s="177" t="s">
        <v>361</v>
      </c>
      <c r="T137" s="178" t="s">
        <v>320</v>
      </c>
      <c r="U137" s="159">
        <v>0</v>
      </c>
      <c r="V137" s="159">
        <f>ROUND(E137*U137,2)</f>
        <v>0</v>
      </c>
      <c r="W137" s="159"/>
      <c r="X137" s="159" t="s">
        <v>1147</v>
      </c>
      <c r="Y137" s="159" t="s">
        <v>322</v>
      </c>
      <c r="Z137" s="148"/>
      <c r="AA137" s="148"/>
      <c r="AB137" s="148"/>
      <c r="AC137" s="148"/>
      <c r="AD137" s="148"/>
      <c r="AE137" s="148"/>
      <c r="AF137" s="148"/>
      <c r="AG137" s="148" t="s">
        <v>2033</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2" x14ac:dyDescent="0.2">
      <c r="A138" s="155"/>
      <c r="B138" s="156"/>
      <c r="C138" s="263" t="s">
        <v>2328</v>
      </c>
      <c r="D138" s="264"/>
      <c r="E138" s="264"/>
      <c r="F138" s="264"/>
      <c r="G138" s="264"/>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325</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3" x14ac:dyDescent="0.2">
      <c r="A139" s="155"/>
      <c r="B139" s="156"/>
      <c r="C139" s="261" t="s">
        <v>2442</v>
      </c>
      <c r="D139" s="262"/>
      <c r="E139" s="262"/>
      <c r="F139" s="262"/>
      <c r="G139" s="262"/>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325</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2.5" outlineLevel="1" x14ac:dyDescent="0.2">
      <c r="A140" s="172">
        <v>34</v>
      </c>
      <c r="B140" s="173" t="s">
        <v>2447</v>
      </c>
      <c r="C140" s="188" t="s">
        <v>2448</v>
      </c>
      <c r="D140" s="174" t="s">
        <v>2210</v>
      </c>
      <c r="E140" s="175">
        <v>1</v>
      </c>
      <c r="F140" s="176"/>
      <c r="G140" s="177">
        <f>ROUND(E140*F140,2)</f>
        <v>0</v>
      </c>
      <c r="H140" s="176"/>
      <c r="I140" s="177">
        <f>ROUND(E140*H140,2)</f>
        <v>0</v>
      </c>
      <c r="J140" s="176"/>
      <c r="K140" s="177">
        <f>ROUND(E140*J140,2)</f>
        <v>0</v>
      </c>
      <c r="L140" s="177">
        <v>12</v>
      </c>
      <c r="M140" s="177">
        <f>G140*(1+L140/100)</f>
        <v>0</v>
      </c>
      <c r="N140" s="175">
        <v>6.0000000000000002E-5</v>
      </c>
      <c r="O140" s="175">
        <f>ROUND(E140*N140,2)</f>
        <v>0</v>
      </c>
      <c r="P140" s="175">
        <v>0</v>
      </c>
      <c r="Q140" s="175">
        <f>ROUND(E140*P140,2)</f>
        <v>0</v>
      </c>
      <c r="R140" s="177"/>
      <c r="S140" s="177" t="s">
        <v>361</v>
      </c>
      <c r="T140" s="178" t="s">
        <v>320</v>
      </c>
      <c r="U140" s="159">
        <v>0</v>
      </c>
      <c r="V140" s="159">
        <f>ROUND(E140*U140,2)</f>
        <v>0</v>
      </c>
      <c r="W140" s="159"/>
      <c r="X140" s="159" t="s">
        <v>1147</v>
      </c>
      <c r="Y140" s="159" t="s">
        <v>322</v>
      </c>
      <c r="Z140" s="148"/>
      <c r="AA140" s="148"/>
      <c r="AB140" s="148"/>
      <c r="AC140" s="148"/>
      <c r="AD140" s="148"/>
      <c r="AE140" s="148"/>
      <c r="AF140" s="148"/>
      <c r="AG140" s="148" t="s">
        <v>2033</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
      <c r="A141" s="155"/>
      <c r="B141" s="156"/>
      <c r="C141" s="263" t="s">
        <v>2328</v>
      </c>
      <c r="D141" s="264"/>
      <c r="E141" s="264"/>
      <c r="F141" s="264"/>
      <c r="G141" s="264"/>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325</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261" t="s">
        <v>2449</v>
      </c>
      <c r="D142" s="262"/>
      <c r="E142" s="262"/>
      <c r="F142" s="262"/>
      <c r="G142" s="262"/>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325</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22.5" outlineLevel="1" x14ac:dyDescent="0.2">
      <c r="A143" s="172">
        <v>35</v>
      </c>
      <c r="B143" s="173" t="s">
        <v>2450</v>
      </c>
      <c r="C143" s="188" t="s">
        <v>2451</v>
      </c>
      <c r="D143" s="174" t="s">
        <v>442</v>
      </c>
      <c r="E143" s="175">
        <v>15</v>
      </c>
      <c r="F143" s="176"/>
      <c r="G143" s="177">
        <f>ROUND(E143*F143,2)</f>
        <v>0</v>
      </c>
      <c r="H143" s="176"/>
      <c r="I143" s="177">
        <f>ROUND(E143*H143,2)</f>
        <v>0</v>
      </c>
      <c r="J143" s="176"/>
      <c r="K143" s="177">
        <f>ROUND(E143*J143,2)</f>
        <v>0</v>
      </c>
      <c r="L143" s="177">
        <v>12</v>
      </c>
      <c r="M143" s="177">
        <f>G143*(1+L143/100)</f>
        <v>0</v>
      </c>
      <c r="N143" s="175">
        <v>0</v>
      </c>
      <c r="O143" s="175">
        <f>ROUND(E143*N143,2)</f>
        <v>0</v>
      </c>
      <c r="P143" s="175">
        <v>0</v>
      </c>
      <c r="Q143" s="175">
        <f>ROUND(E143*P143,2)</f>
        <v>0</v>
      </c>
      <c r="R143" s="177"/>
      <c r="S143" s="177" t="s">
        <v>2316</v>
      </c>
      <c r="T143" s="178" t="s">
        <v>2317</v>
      </c>
      <c r="U143" s="159">
        <v>0</v>
      </c>
      <c r="V143" s="159">
        <f>ROUND(E143*U143,2)</f>
        <v>0</v>
      </c>
      <c r="W143" s="159"/>
      <c r="X143" s="159" t="s">
        <v>399</v>
      </c>
      <c r="Y143" s="159" t="s">
        <v>322</v>
      </c>
      <c r="Z143" s="148"/>
      <c r="AA143" s="148"/>
      <c r="AB143" s="148"/>
      <c r="AC143" s="148"/>
      <c r="AD143" s="148"/>
      <c r="AE143" s="148"/>
      <c r="AF143" s="148"/>
      <c r="AG143" s="148" t="s">
        <v>2313</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2" x14ac:dyDescent="0.2">
      <c r="A144" s="155"/>
      <c r="B144" s="156"/>
      <c r="C144" s="263" t="s">
        <v>2452</v>
      </c>
      <c r="D144" s="264"/>
      <c r="E144" s="264"/>
      <c r="F144" s="264"/>
      <c r="G144" s="264"/>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325</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80">
        <v>36</v>
      </c>
      <c r="B145" s="181" t="s">
        <v>2453</v>
      </c>
      <c r="C145" s="189" t="s">
        <v>2454</v>
      </c>
      <c r="D145" s="182" t="s">
        <v>442</v>
      </c>
      <c r="E145" s="183">
        <v>15</v>
      </c>
      <c r="F145" s="184"/>
      <c r="G145" s="185">
        <f>ROUND(E145*F145,2)</f>
        <v>0</v>
      </c>
      <c r="H145" s="184"/>
      <c r="I145" s="185">
        <f>ROUND(E145*H145,2)</f>
        <v>0</v>
      </c>
      <c r="J145" s="184"/>
      <c r="K145" s="185">
        <f>ROUND(E145*J145,2)</f>
        <v>0</v>
      </c>
      <c r="L145" s="185">
        <v>12</v>
      </c>
      <c r="M145" s="185">
        <f>G145*(1+L145/100)</f>
        <v>0</v>
      </c>
      <c r="N145" s="183">
        <v>9.0000000000000006E-5</v>
      </c>
      <c r="O145" s="183">
        <f>ROUND(E145*N145,2)</f>
        <v>0</v>
      </c>
      <c r="P145" s="183">
        <v>0</v>
      </c>
      <c r="Q145" s="183">
        <f>ROUND(E145*P145,2)</f>
        <v>0</v>
      </c>
      <c r="R145" s="185"/>
      <c r="S145" s="185" t="s">
        <v>2316</v>
      </c>
      <c r="T145" s="186" t="s">
        <v>2317</v>
      </c>
      <c r="U145" s="159">
        <v>0</v>
      </c>
      <c r="V145" s="159">
        <f>ROUND(E145*U145,2)</f>
        <v>0</v>
      </c>
      <c r="W145" s="159"/>
      <c r="X145" s="159" t="s">
        <v>1147</v>
      </c>
      <c r="Y145" s="159" t="s">
        <v>322</v>
      </c>
      <c r="Z145" s="148"/>
      <c r="AA145" s="148"/>
      <c r="AB145" s="148"/>
      <c r="AC145" s="148"/>
      <c r="AD145" s="148"/>
      <c r="AE145" s="148"/>
      <c r="AF145" s="148"/>
      <c r="AG145" s="148" t="s">
        <v>2033</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2.5" outlineLevel="1" x14ac:dyDescent="0.2">
      <c r="A146" s="172">
        <v>37</v>
      </c>
      <c r="B146" s="173" t="s">
        <v>2455</v>
      </c>
      <c r="C146" s="188" t="s">
        <v>2456</v>
      </c>
      <c r="D146" s="174" t="s">
        <v>2210</v>
      </c>
      <c r="E146" s="175">
        <v>1</v>
      </c>
      <c r="F146" s="176"/>
      <c r="G146" s="177">
        <f>ROUND(E146*F146,2)</f>
        <v>0</v>
      </c>
      <c r="H146" s="176"/>
      <c r="I146" s="177">
        <f>ROUND(E146*H146,2)</f>
        <v>0</v>
      </c>
      <c r="J146" s="176"/>
      <c r="K146" s="177">
        <f>ROUND(E146*J146,2)</f>
        <v>0</v>
      </c>
      <c r="L146" s="177">
        <v>12</v>
      </c>
      <c r="M146" s="177">
        <f>G146*(1+L146/100)</f>
        <v>0</v>
      </c>
      <c r="N146" s="175">
        <v>0</v>
      </c>
      <c r="O146" s="175">
        <f>ROUND(E146*N146,2)</f>
        <v>0</v>
      </c>
      <c r="P146" s="175">
        <v>0</v>
      </c>
      <c r="Q146" s="175">
        <f>ROUND(E146*P146,2)</f>
        <v>0</v>
      </c>
      <c r="R146" s="177"/>
      <c r="S146" s="177" t="s">
        <v>361</v>
      </c>
      <c r="T146" s="178" t="s">
        <v>320</v>
      </c>
      <c r="U146" s="159">
        <v>0</v>
      </c>
      <c r="V146" s="159">
        <f>ROUND(E146*U146,2)</f>
        <v>0</v>
      </c>
      <c r="W146" s="159"/>
      <c r="X146" s="159" t="s">
        <v>1147</v>
      </c>
      <c r="Y146" s="159" t="s">
        <v>322</v>
      </c>
      <c r="Z146" s="148"/>
      <c r="AA146" s="148"/>
      <c r="AB146" s="148"/>
      <c r="AC146" s="148"/>
      <c r="AD146" s="148"/>
      <c r="AE146" s="148"/>
      <c r="AF146" s="148"/>
      <c r="AG146" s="148" t="s">
        <v>2033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
      <c r="A147" s="155"/>
      <c r="B147" s="156"/>
      <c r="C147" s="263" t="s">
        <v>2328</v>
      </c>
      <c r="D147" s="264"/>
      <c r="E147" s="264"/>
      <c r="F147" s="264"/>
      <c r="G147" s="264"/>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325</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ht="22.5" outlineLevel="3" x14ac:dyDescent="0.2">
      <c r="A148" s="155"/>
      <c r="B148" s="156"/>
      <c r="C148" s="261" t="s">
        <v>2457</v>
      </c>
      <c r="D148" s="262"/>
      <c r="E148" s="262"/>
      <c r="F148" s="262"/>
      <c r="G148" s="262"/>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325</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79" t="str">
        <f>C148</f>
        <v>Spojuje chytrý telefon se všemi produkty, které se dají dálkově ovládat infračerveným zářením: Infračervený adaptér Bluetooth pro programování a kalibraci</v>
      </c>
      <c r="BB148" s="148"/>
      <c r="BC148" s="148"/>
      <c r="BD148" s="148"/>
      <c r="BE148" s="148"/>
      <c r="BF148" s="148"/>
      <c r="BG148" s="148"/>
      <c r="BH148" s="148"/>
    </row>
    <row r="149" spans="1:60" outlineLevel="3" x14ac:dyDescent="0.2">
      <c r="A149" s="155"/>
      <c r="B149" s="156"/>
      <c r="C149" s="261" t="s">
        <v>2458</v>
      </c>
      <c r="D149" s="262"/>
      <c r="E149" s="262"/>
      <c r="F149" s="262"/>
      <c r="G149" s="262"/>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325</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261" t="s">
        <v>2459</v>
      </c>
      <c r="D150" s="262"/>
      <c r="E150" s="262"/>
      <c r="F150" s="262"/>
      <c r="G150" s="262"/>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325</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
      <c r="A151" s="155"/>
      <c r="B151" s="156"/>
      <c r="C151" s="261" t="s">
        <v>2460</v>
      </c>
      <c r="D151" s="262"/>
      <c r="E151" s="262"/>
      <c r="F151" s="262"/>
      <c r="G151" s="262"/>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325</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3" x14ac:dyDescent="0.2">
      <c r="A152" s="155"/>
      <c r="B152" s="156"/>
      <c r="C152" s="261" t="s">
        <v>2461</v>
      </c>
      <c r="D152" s="262"/>
      <c r="E152" s="262"/>
      <c r="F152" s="262"/>
      <c r="G152" s="262"/>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325</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79" t="str">
        <f>C152</f>
        <v>Integrovaný luxmetr k měření jasu a světla, je možný cyklický přenos na kompatibilní přístroje pro přesnou regulaci osvětlení</v>
      </c>
      <c r="BB152" s="148"/>
      <c r="BC152" s="148"/>
      <c r="BD152" s="148"/>
      <c r="BE152" s="148"/>
      <c r="BF152" s="148"/>
      <c r="BG152" s="148"/>
      <c r="BH152" s="148"/>
    </row>
    <row r="153" spans="1:60" outlineLevel="3" x14ac:dyDescent="0.2">
      <c r="A153" s="155"/>
      <c r="B153" s="156"/>
      <c r="C153" s="261" t="s">
        <v>2462</v>
      </c>
      <c r="D153" s="262"/>
      <c r="E153" s="262"/>
      <c r="F153" s="262"/>
      <c r="G153" s="262"/>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325</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x14ac:dyDescent="0.2">
      <c r="A154" s="162" t="s">
        <v>314</v>
      </c>
      <c r="B154" s="163" t="s">
        <v>223</v>
      </c>
      <c r="C154" s="187" t="s">
        <v>224</v>
      </c>
      <c r="D154" s="164"/>
      <c r="E154" s="165"/>
      <c r="F154" s="166"/>
      <c r="G154" s="166">
        <f>SUMIF(AG155:AG176,"&lt;&gt;NOR",G155:G176)</f>
        <v>0</v>
      </c>
      <c r="H154" s="166"/>
      <c r="I154" s="166">
        <f>SUM(I155:I176)</f>
        <v>0</v>
      </c>
      <c r="J154" s="166"/>
      <c r="K154" s="166">
        <f>SUM(K155:K176)</f>
        <v>0</v>
      </c>
      <c r="L154" s="166"/>
      <c r="M154" s="166">
        <f>SUM(M155:M176)</f>
        <v>0</v>
      </c>
      <c r="N154" s="165"/>
      <c r="O154" s="165">
        <f>SUM(O155:O176)</f>
        <v>0.03</v>
      </c>
      <c r="P154" s="165"/>
      <c r="Q154" s="165">
        <f>SUM(Q155:Q176)</f>
        <v>0</v>
      </c>
      <c r="R154" s="166"/>
      <c r="S154" s="166"/>
      <c r="T154" s="167"/>
      <c r="U154" s="161"/>
      <c r="V154" s="161">
        <f>SUM(V155:V176)</f>
        <v>0</v>
      </c>
      <c r="W154" s="161"/>
      <c r="X154" s="161"/>
      <c r="Y154" s="161"/>
      <c r="AG154" t="s">
        <v>315</v>
      </c>
    </row>
    <row r="155" spans="1:60" ht="22.5" outlineLevel="1" x14ac:dyDescent="0.2">
      <c r="A155" s="172">
        <v>38</v>
      </c>
      <c r="B155" s="173" t="s">
        <v>2463</v>
      </c>
      <c r="C155" s="188" t="s">
        <v>2464</v>
      </c>
      <c r="D155" s="174" t="s">
        <v>478</v>
      </c>
      <c r="E155" s="175">
        <v>15.238</v>
      </c>
      <c r="F155" s="176"/>
      <c r="G155" s="177">
        <f>ROUND(E155*F155,2)</f>
        <v>0</v>
      </c>
      <c r="H155" s="176"/>
      <c r="I155" s="177">
        <f>ROUND(E155*H155,2)</f>
        <v>0</v>
      </c>
      <c r="J155" s="176"/>
      <c r="K155" s="177">
        <f>ROUND(E155*J155,2)</f>
        <v>0</v>
      </c>
      <c r="L155" s="177">
        <v>12</v>
      </c>
      <c r="M155" s="177">
        <f>G155*(1+L155/100)</f>
        <v>0</v>
      </c>
      <c r="N155" s="175">
        <v>0</v>
      </c>
      <c r="O155" s="175">
        <f>ROUND(E155*N155,2)</f>
        <v>0</v>
      </c>
      <c r="P155" s="175">
        <v>0</v>
      </c>
      <c r="Q155" s="175">
        <f>ROUND(E155*P155,2)</f>
        <v>0</v>
      </c>
      <c r="R155" s="177"/>
      <c r="S155" s="177" t="s">
        <v>2316</v>
      </c>
      <c r="T155" s="178" t="s">
        <v>2317</v>
      </c>
      <c r="U155" s="159">
        <v>0</v>
      </c>
      <c r="V155" s="159">
        <f>ROUND(E155*U155,2)</f>
        <v>0</v>
      </c>
      <c r="W155" s="159"/>
      <c r="X155" s="159" t="s">
        <v>399</v>
      </c>
      <c r="Y155" s="159" t="s">
        <v>322</v>
      </c>
      <c r="Z155" s="148"/>
      <c r="AA155" s="148"/>
      <c r="AB155" s="148"/>
      <c r="AC155" s="148"/>
      <c r="AD155" s="148"/>
      <c r="AE155" s="148"/>
      <c r="AF155" s="148"/>
      <c r="AG155" s="148" t="s">
        <v>2313</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2" x14ac:dyDescent="0.2">
      <c r="A156" s="155"/>
      <c r="B156" s="156"/>
      <c r="C156" s="263" t="s">
        <v>2465</v>
      </c>
      <c r="D156" s="264"/>
      <c r="E156" s="264"/>
      <c r="F156" s="264"/>
      <c r="G156" s="264"/>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325</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
      <c r="A157" s="172">
        <v>39</v>
      </c>
      <c r="B157" s="173" t="s">
        <v>2466</v>
      </c>
      <c r="C157" s="188" t="s">
        <v>2467</v>
      </c>
      <c r="D157" s="174" t="s">
        <v>478</v>
      </c>
      <c r="E157" s="175">
        <v>16</v>
      </c>
      <c r="F157" s="176"/>
      <c r="G157" s="177">
        <f>ROUND(E157*F157,2)</f>
        <v>0</v>
      </c>
      <c r="H157" s="176"/>
      <c r="I157" s="177">
        <f>ROUND(E157*H157,2)</f>
        <v>0</v>
      </c>
      <c r="J157" s="176"/>
      <c r="K157" s="177">
        <f>ROUND(E157*J157,2)</f>
        <v>0</v>
      </c>
      <c r="L157" s="177">
        <v>12</v>
      </c>
      <c r="M157" s="177">
        <f>G157*(1+L157/100)</f>
        <v>0</v>
      </c>
      <c r="N157" s="175">
        <v>3.4000000000000002E-4</v>
      </c>
      <c r="O157" s="175">
        <f>ROUND(E157*N157,2)</f>
        <v>0.01</v>
      </c>
      <c r="P157" s="175">
        <v>0</v>
      </c>
      <c r="Q157" s="175">
        <f>ROUND(E157*P157,2)</f>
        <v>0</v>
      </c>
      <c r="R157" s="177"/>
      <c r="S157" s="177" t="s">
        <v>2316</v>
      </c>
      <c r="T157" s="178" t="s">
        <v>2317</v>
      </c>
      <c r="U157" s="159">
        <v>0</v>
      </c>
      <c r="V157" s="159">
        <f>ROUND(E157*U157,2)</f>
        <v>0</v>
      </c>
      <c r="W157" s="159"/>
      <c r="X157" s="159" t="s">
        <v>1147</v>
      </c>
      <c r="Y157" s="159" t="s">
        <v>322</v>
      </c>
      <c r="Z157" s="148"/>
      <c r="AA157" s="148"/>
      <c r="AB157" s="148"/>
      <c r="AC157" s="148"/>
      <c r="AD157" s="148"/>
      <c r="AE157" s="148"/>
      <c r="AF157" s="148"/>
      <c r="AG157" s="148" t="s">
        <v>2033</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
      <c r="A158" s="155"/>
      <c r="B158" s="156"/>
      <c r="C158" s="195" t="s">
        <v>2468</v>
      </c>
      <c r="D158" s="193"/>
      <c r="E158" s="194"/>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404</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
      <c r="A159" s="155"/>
      <c r="B159" s="156"/>
      <c r="C159" s="195" t="s">
        <v>2469</v>
      </c>
      <c r="D159" s="193"/>
      <c r="E159" s="194">
        <v>16</v>
      </c>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404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40</v>
      </c>
      <c r="B160" s="173" t="s">
        <v>2470</v>
      </c>
      <c r="C160" s="188" t="s">
        <v>2471</v>
      </c>
      <c r="D160" s="174" t="s">
        <v>478</v>
      </c>
      <c r="E160" s="175">
        <v>10</v>
      </c>
      <c r="F160" s="176"/>
      <c r="G160" s="177">
        <f>ROUND(E160*F160,2)</f>
        <v>0</v>
      </c>
      <c r="H160" s="176"/>
      <c r="I160" s="177">
        <f>ROUND(E160*H160,2)</f>
        <v>0</v>
      </c>
      <c r="J160" s="176"/>
      <c r="K160" s="177">
        <f>ROUND(E160*J160,2)</f>
        <v>0</v>
      </c>
      <c r="L160" s="177">
        <v>12</v>
      </c>
      <c r="M160" s="177">
        <f>G160*(1+L160/100)</f>
        <v>0</v>
      </c>
      <c r="N160" s="175">
        <v>0</v>
      </c>
      <c r="O160" s="175">
        <f>ROUND(E160*N160,2)</f>
        <v>0</v>
      </c>
      <c r="P160" s="175">
        <v>0</v>
      </c>
      <c r="Q160" s="175">
        <f>ROUND(E160*P160,2)</f>
        <v>0</v>
      </c>
      <c r="R160" s="177"/>
      <c r="S160" s="177" t="s">
        <v>2316</v>
      </c>
      <c r="T160" s="178" t="s">
        <v>2317</v>
      </c>
      <c r="U160" s="159">
        <v>0</v>
      </c>
      <c r="V160" s="159">
        <f>ROUND(E160*U160,2)</f>
        <v>0</v>
      </c>
      <c r="W160" s="159"/>
      <c r="X160" s="159" t="s">
        <v>399</v>
      </c>
      <c r="Y160" s="159" t="s">
        <v>322</v>
      </c>
      <c r="Z160" s="148"/>
      <c r="AA160" s="148"/>
      <c r="AB160" s="148"/>
      <c r="AC160" s="148"/>
      <c r="AD160" s="148"/>
      <c r="AE160" s="148"/>
      <c r="AF160" s="148"/>
      <c r="AG160" s="148" t="s">
        <v>2313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263" t="s">
        <v>2472</v>
      </c>
      <c r="D161" s="264"/>
      <c r="E161" s="264"/>
      <c r="F161" s="264"/>
      <c r="G161" s="264"/>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325</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
      <c r="A162" s="172">
        <v>41</v>
      </c>
      <c r="B162" s="173" t="s">
        <v>2473</v>
      </c>
      <c r="C162" s="188" t="s">
        <v>2474</v>
      </c>
      <c r="D162" s="174" t="s">
        <v>478</v>
      </c>
      <c r="E162" s="175">
        <v>10</v>
      </c>
      <c r="F162" s="176"/>
      <c r="G162" s="177">
        <f>ROUND(E162*F162,2)</f>
        <v>0</v>
      </c>
      <c r="H162" s="176"/>
      <c r="I162" s="177">
        <f>ROUND(E162*H162,2)</f>
        <v>0</v>
      </c>
      <c r="J162" s="176"/>
      <c r="K162" s="177">
        <f>ROUND(E162*J162,2)</f>
        <v>0</v>
      </c>
      <c r="L162" s="177">
        <v>12</v>
      </c>
      <c r="M162" s="177">
        <f>G162*(1+L162/100)</f>
        <v>0</v>
      </c>
      <c r="N162" s="175">
        <v>1.8000000000000001E-4</v>
      </c>
      <c r="O162" s="175">
        <f>ROUND(E162*N162,2)</f>
        <v>0</v>
      </c>
      <c r="P162" s="175">
        <v>0</v>
      </c>
      <c r="Q162" s="175">
        <f>ROUND(E162*P162,2)</f>
        <v>0</v>
      </c>
      <c r="R162" s="177"/>
      <c r="S162" s="177" t="s">
        <v>2316</v>
      </c>
      <c r="T162" s="178" t="s">
        <v>2317</v>
      </c>
      <c r="U162" s="159">
        <v>0</v>
      </c>
      <c r="V162" s="159">
        <f>ROUND(E162*U162,2)</f>
        <v>0</v>
      </c>
      <c r="W162" s="159"/>
      <c r="X162" s="159" t="s">
        <v>1147</v>
      </c>
      <c r="Y162" s="159" t="s">
        <v>322</v>
      </c>
      <c r="Z162" s="148"/>
      <c r="AA162" s="148"/>
      <c r="AB162" s="148"/>
      <c r="AC162" s="148"/>
      <c r="AD162" s="148"/>
      <c r="AE162" s="148"/>
      <c r="AF162" s="148"/>
      <c r="AG162" s="148" t="s">
        <v>2033</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263" t="s">
        <v>2328</v>
      </c>
      <c r="D163" s="264"/>
      <c r="E163" s="264"/>
      <c r="F163" s="264"/>
      <c r="G163" s="264"/>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325</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261" t="s">
        <v>2475</v>
      </c>
      <c r="D164" s="262"/>
      <c r="E164" s="262"/>
      <c r="F164" s="262"/>
      <c r="G164" s="262"/>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325</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
      <c r="A165" s="172">
        <v>42</v>
      </c>
      <c r="B165" s="173" t="s">
        <v>2476</v>
      </c>
      <c r="C165" s="188" t="s">
        <v>2477</v>
      </c>
      <c r="D165" s="174" t="s">
        <v>442</v>
      </c>
      <c r="E165" s="175">
        <v>30</v>
      </c>
      <c r="F165" s="176"/>
      <c r="G165" s="177">
        <f>ROUND(E165*F165,2)</f>
        <v>0</v>
      </c>
      <c r="H165" s="176"/>
      <c r="I165" s="177">
        <f>ROUND(E165*H165,2)</f>
        <v>0</v>
      </c>
      <c r="J165" s="176"/>
      <c r="K165" s="177">
        <f>ROUND(E165*J165,2)</f>
        <v>0</v>
      </c>
      <c r="L165" s="177">
        <v>12</v>
      </c>
      <c r="M165" s="177">
        <f>G165*(1+L165/100)</f>
        <v>0</v>
      </c>
      <c r="N165" s="175">
        <v>0</v>
      </c>
      <c r="O165" s="175">
        <f>ROUND(E165*N165,2)</f>
        <v>0</v>
      </c>
      <c r="P165" s="175">
        <v>0</v>
      </c>
      <c r="Q165" s="175">
        <f>ROUND(E165*P165,2)</f>
        <v>0</v>
      </c>
      <c r="R165" s="177"/>
      <c r="S165" s="177" t="s">
        <v>361</v>
      </c>
      <c r="T165" s="178" t="s">
        <v>320</v>
      </c>
      <c r="U165" s="159">
        <v>0</v>
      </c>
      <c r="V165" s="159">
        <f>ROUND(E165*U165,2)</f>
        <v>0</v>
      </c>
      <c r="W165" s="159"/>
      <c r="X165" s="159" t="s">
        <v>1147</v>
      </c>
      <c r="Y165" s="159" t="s">
        <v>322</v>
      </c>
      <c r="Z165" s="148"/>
      <c r="AA165" s="148"/>
      <c r="AB165" s="148"/>
      <c r="AC165" s="148"/>
      <c r="AD165" s="148"/>
      <c r="AE165" s="148"/>
      <c r="AF165" s="148"/>
      <c r="AG165" s="148" t="s">
        <v>2033</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2" x14ac:dyDescent="0.2">
      <c r="A166" s="155"/>
      <c r="B166" s="156"/>
      <c r="C166" s="263" t="s">
        <v>2328</v>
      </c>
      <c r="D166" s="264"/>
      <c r="E166" s="264"/>
      <c r="F166" s="264"/>
      <c r="G166" s="264"/>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325</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
      <c r="A167" s="155"/>
      <c r="B167" s="156"/>
      <c r="C167" s="261" t="s">
        <v>2475</v>
      </c>
      <c r="D167" s="262"/>
      <c r="E167" s="262"/>
      <c r="F167" s="262"/>
      <c r="G167" s="262"/>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325</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
      <c r="A168" s="155"/>
      <c r="B168" s="156"/>
      <c r="C168" s="195" t="s">
        <v>2478</v>
      </c>
      <c r="D168" s="193"/>
      <c r="E168" s="194"/>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404</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5" t="s">
        <v>2479</v>
      </c>
      <c r="D169" s="193"/>
      <c r="E169" s="194">
        <v>30</v>
      </c>
      <c r="F169" s="159"/>
      <c r="G169" s="159"/>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404</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ht="22.5" outlineLevel="1" x14ac:dyDescent="0.2">
      <c r="A170" s="172">
        <v>43</v>
      </c>
      <c r="B170" s="173" t="s">
        <v>2480</v>
      </c>
      <c r="C170" s="188" t="s">
        <v>2481</v>
      </c>
      <c r="D170" s="174" t="s">
        <v>478</v>
      </c>
      <c r="E170" s="175">
        <v>20</v>
      </c>
      <c r="F170" s="176"/>
      <c r="G170" s="177">
        <f>ROUND(E170*F170,2)</f>
        <v>0</v>
      </c>
      <c r="H170" s="176"/>
      <c r="I170" s="177">
        <f>ROUND(E170*H170,2)</f>
        <v>0</v>
      </c>
      <c r="J170" s="176"/>
      <c r="K170" s="177">
        <f>ROUND(E170*J170,2)</f>
        <v>0</v>
      </c>
      <c r="L170" s="177">
        <v>12</v>
      </c>
      <c r="M170" s="177">
        <f>G170*(1+L170/100)</f>
        <v>0</v>
      </c>
      <c r="N170" s="175">
        <v>0</v>
      </c>
      <c r="O170" s="175">
        <f>ROUND(E170*N170,2)</f>
        <v>0</v>
      </c>
      <c r="P170" s="175">
        <v>0</v>
      </c>
      <c r="Q170" s="175">
        <f>ROUND(E170*P170,2)</f>
        <v>0</v>
      </c>
      <c r="R170" s="177"/>
      <c r="S170" s="177" t="s">
        <v>2316</v>
      </c>
      <c r="T170" s="178" t="s">
        <v>2317</v>
      </c>
      <c r="U170" s="159">
        <v>0</v>
      </c>
      <c r="V170" s="159">
        <f>ROUND(E170*U170,2)</f>
        <v>0</v>
      </c>
      <c r="W170" s="159"/>
      <c r="X170" s="159" t="s">
        <v>399</v>
      </c>
      <c r="Y170" s="159" t="s">
        <v>322</v>
      </c>
      <c r="Z170" s="148"/>
      <c r="AA170" s="148"/>
      <c r="AB170" s="148"/>
      <c r="AC170" s="148"/>
      <c r="AD170" s="148"/>
      <c r="AE170" s="148"/>
      <c r="AF170" s="148"/>
      <c r="AG170" s="148" t="s">
        <v>2313</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263" t="s">
        <v>2482</v>
      </c>
      <c r="D171" s="264"/>
      <c r="E171" s="264"/>
      <c r="F171" s="264"/>
      <c r="G171" s="264"/>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325</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
      <c r="A172" s="180">
        <v>44</v>
      </c>
      <c r="B172" s="181" t="s">
        <v>2483</v>
      </c>
      <c r="C172" s="189" t="s">
        <v>2484</v>
      </c>
      <c r="D172" s="182" t="s">
        <v>478</v>
      </c>
      <c r="E172" s="183">
        <v>20</v>
      </c>
      <c r="F172" s="184"/>
      <c r="G172" s="185">
        <f>ROUND(E172*F172,2)</f>
        <v>0</v>
      </c>
      <c r="H172" s="184"/>
      <c r="I172" s="185">
        <f>ROUND(E172*H172,2)</f>
        <v>0</v>
      </c>
      <c r="J172" s="184"/>
      <c r="K172" s="185">
        <f>ROUND(E172*J172,2)</f>
        <v>0</v>
      </c>
      <c r="L172" s="185">
        <v>12</v>
      </c>
      <c r="M172" s="185">
        <f>G172*(1+L172/100)</f>
        <v>0</v>
      </c>
      <c r="N172" s="183">
        <v>2.7E-4</v>
      </c>
      <c r="O172" s="183">
        <f>ROUND(E172*N172,2)</f>
        <v>0.01</v>
      </c>
      <c r="P172" s="183">
        <v>0</v>
      </c>
      <c r="Q172" s="183">
        <f>ROUND(E172*P172,2)</f>
        <v>0</v>
      </c>
      <c r="R172" s="185"/>
      <c r="S172" s="185" t="s">
        <v>2316</v>
      </c>
      <c r="T172" s="186" t="s">
        <v>2317</v>
      </c>
      <c r="U172" s="159">
        <v>0</v>
      </c>
      <c r="V172" s="159">
        <f>ROUND(E172*U172,2)</f>
        <v>0</v>
      </c>
      <c r="W172" s="159"/>
      <c r="X172" s="159" t="s">
        <v>1147</v>
      </c>
      <c r="Y172" s="159" t="s">
        <v>322</v>
      </c>
      <c r="Z172" s="148"/>
      <c r="AA172" s="148"/>
      <c r="AB172" s="148"/>
      <c r="AC172" s="148"/>
      <c r="AD172" s="148"/>
      <c r="AE172" s="148"/>
      <c r="AF172" s="148"/>
      <c r="AG172" s="148" t="s">
        <v>2033</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ht="33.75" outlineLevel="1" x14ac:dyDescent="0.2">
      <c r="A173" s="172">
        <v>45</v>
      </c>
      <c r="B173" s="173" t="s">
        <v>2485</v>
      </c>
      <c r="C173" s="188" t="s">
        <v>2486</v>
      </c>
      <c r="D173" s="174" t="s">
        <v>442</v>
      </c>
      <c r="E173" s="175">
        <v>171</v>
      </c>
      <c r="F173" s="176"/>
      <c r="G173" s="177">
        <f>ROUND(E173*F173,2)</f>
        <v>0</v>
      </c>
      <c r="H173" s="176"/>
      <c r="I173" s="177">
        <f>ROUND(E173*H173,2)</f>
        <v>0</v>
      </c>
      <c r="J173" s="176"/>
      <c r="K173" s="177">
        <f>ROUND(E173*J173,2)</f>
        <v>0</v>
      </c>
      <c r="L173" s="177">
        <v>12</v>
      </c>
      <c r="M173" s="177">
        <f>G173*(1+L173/100)</f>
        <v>0</v>
      </c>
      <c r="N173" s="175">
        <v>0</v>
      </c>
      <c r="O173" s="175">
        <f>ROUND(E173*N173,2)</f>
        <v>0</v>
      </c>
      <c r="P173" s="175">
        <v>0</v>
      </c>
      <c r="Q173" s="175">
        <f>ROUND(E173*P173,2)</f>
        <v>0</v>
      </c>
      <c r="R173" s="177"/>
      <c r="S173" s="177" t="s">
        <v>2316</v>
      </c>
      <c r="T173" s="178" t="s">
        <v>2317</v>
      </c>
      <c r="U173" s="159">
        <v>0</v>
      </c>
      <c r="V173" s="159">
        <f>ROUND(E173*U173,2)</f>
        <v>0</v>
      </c>
      <c r="W173" s="159"/>
      <c r="X173" s="159" t="s">
        <v>399</v>
      </c>
      <c r="Y173" s="159" t="s">
        <v>322</v>
      </c>
      <c r="Z173" s="148"/>
      <c r="AA173" s="148"/>
      <c r="AB173" s="148"/>
      <c r="AC173" s="148"/>
      <c r="AD173" s="148"/>
      <c r="AE173" s="148"/>
      <c r="AF173" s="148"/>
      <c r="AG173" s="148" t="s">
        <v>2313</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
      <c r="A174" s="155"/>
      <c r="B174" s="156"/>
      <c r="C174" s="263" t="s">
        <v>2487</v>
      </c>
      <c r="D174" s="264"/>
      <c r="E174" s="264"/>
      <c r="F174" s="264"/>
      <c r="G174" s="264"/>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325</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
      <c r="A175" s="180">
        <v>46</v>
      </c>
      <c r="B175" s="181" t="s">
        <v>2488</v>
      </c>
      <c r="C175" s="189" t="s">
        <v>2489</v>
      </c>
      <c r="D175" s="182" t="s">
        <v>442</v>
      </c>
      <c r="E175" s="183">
        <v>155</v>
      </c>
      <c r="F175" s="184"/>
      <c r="G175" s="185">
        <f>ROUND(E175*F175,2)</f>
        <v>0</v>
      </c>
      <c r="H175" s="184"/>
      <c r="I175" s="185">
        <f>ROUND(E175*H175,2)</f>
        <v>0</v>
      </c>
      <c r="J175" s="184"/>
      <c r="K175" s="185">
        <f>ROUND(E175*J175,2)</f>
        <v>0</v>
      </c>
      <c r="L175" s="185">
        <v>12</v>
      </c>
      <c r="M175" s="185">
        <f>G175*(1+L175/100)</f>
        <v>0</v>
      </c>
      <c r="N175" s="183">
        <v>5.0000000000000002E-5</v>
      </c>
      <c r="O175" s="183">
        <f>ROUND(E175*N175,2)</f>
        <v>0.01</v>
      </c>
      <c r="P175" s="183">
        <v>0</v>
      </c>
      <c r="Q175" s="183">
        <f>ROUND(E175*P175,2)</f>
        <v>0</v>
      </c>
      <c r="R175" s="185"/>
      <c r="S175" s="185" t="s">
        <v>2316</v>
      </c>
      <c r="T175" s="186" t="s">
        <v>2317</v>
      </c>
      <c r="U175" s="159">
        <v>0</v>
      </c>
      <c r="V175" s="159">
        <f>ROUND(E175*U175,2)</f>
        <v>0</v>
      </c>
      <c r="W175" s="159"/>
      <c r="X175" s="159" t="s">
        <v>1147</v>
      </c>
      <c r="Y175" s="159" t="s">
        <v>322</v>
      </c>
      <c r="Z175" s="148"/>
      <c r="AA175" s="148"/>
      <c r="AB175" s="148"/>
      <c r="AC175" s="148"/>
      <c r="AD175" s="148"/>
      <c r="AE175" s="148"/>
      <c r="AF175" s="148"/>
      <c r="AG175" s="148" t="s">
        <v>2033</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
      <c r="A176" s="180">
        <v>47</v>
      </c>
      <c r="B176" s="181" t="s">
        <v>2490</v>
      </c>
      <c r="C176" s="189" t="s">
        <v>2491</v>
      </c>
      <c r="D176" s="182" t="s">
        <v>442</v>
      </c>
      <c r="E176" s="183">
        <v>16</v>
      </c>
      <c r="F176" s="184"/>
      <c r="G176" s="185">
        <f>ROUND(E176*F176,2)</f>
        <v>0</v>
      </c>
      <c r="H176" s="184"/>
      <c r="I176" s="185">
        <f>ROUND(E176*H176,2)</f>
        <v>0</v>
      </c>
      <c r="J176" s="184"/>
      <c r="K176" s="185">
        <f>ROUND(E176*J176,2)</f>
        <v>0</v>
      </c>
      <c r="L176" s="185">
        <v>12</v>
      </c>
      <c r="M176" s="185">
        <f>G176*(1+L176/100)</f>
        <v>0</v>
      </c>
      <c r="N176" s="183">
        <v>1.9000000000000001E-4</v>
      </c>
      <c r="O176" s="183">
        <f>ROUND(E176*N176,2)</f>
        <v>0</v>
      </c>
      <c r="P176" s="183">
        <v>0</v>
      </c>
      <c r="Q176" s="183">
        <f>ROUND(E176*P176,2)</f>
        <v>0</v>
      </c>
      <c r="R176" s="185"/>
      <c r="S176" s="185" t="s">
        <v>2316</v>
      </c>
      <c r="T176" s="186" t="s">
        <v>2317</v>
      </c>
      <c r="U176" s="159">
        <v>0</v>
      </c>
      <c r="V176" s="159">
        <f>ROUND(E176*U176,2)</f>
        <v>0</v>
      </c>
      <c r="W176" s="159"/>
      <c r="X176" s="159" t="s">
        <v>1147</v>
      </c>
      <c r="Y176" s="159" t="s">
        <v>322</v>
      </c>
      <c r="Z176" s="148"/>
      <c r="AA176" s="148"/>
      <c r="AB176" s="148"/>
      <c r="AC176" s="148"/>
      <c r="AD176" s="148"/>
      <c r="AE176" s="148"/>
      <c r="AF176" s="148"/>
      <c r="AG176" s="148" t="s">
        <v>2033</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x14ac:dyDescent="0.2">
      <c r="A177" s="162" t="s">
        <v>314</v>
      </c>
      <c r="B177" s="163" t="s">
        <v>225</v>
      </c>
      <c r="C177" s="187" t="s">
        <v>226</v>
      </c>
      <c r="D177" s="164"/>
      <c r="E177" s="165"/>
      <c r="F177" s="166"/>
      <c r="G177" s="166">
        <f>SUMIF(AG178:AG197,"&lt;&gt;NOR",G178:G197)</f>
        <v>0</v>
      </c>
      <c r="H177" s="166"/>
      <c r="I177" s="166">
        <f>SUM(I178:I197)</f>
        <v>0</v>
      </c>
      <c r="J177" s="166"/>
      <c r="K177" s="166">
        <f>SUM(K178:K197)</f>
        <v>0</v>
      </c>
      <c r="L177" s="166"/>
      <c r="M177" s="166">
        <f>SUM(M178:M197)</f>
        <v>0</v>
      </c>
      <c r="N177" s="165"/>
      <c r="O177" s="165">
        <f>SUM(O178:O197)</f>
        <v>0</v>
      </c>
      <c r="P177" s="165"/>
      <c r="Q177" s="165">
        <f>SUM(Q178:Q197)</f>
        <v>0</v>
      </c>
      <c r="R177" s="166"/>
      <c r="S177" s="166"/>
      <c r="T177" s="167"/>
      <c r="U177" s="161"/>
      <c r="V177" s="161">
        <f>SUM(V178:V197)</f>
        <v>0</v>
      </c>
      <c r="W177" s="161"/>
      <c r="X177" s="161"/>
      <c r="Y177" s="161"/>
      <c r="AG177" t="s">
        <v>315</v>
      </c>
    </row>
    <row r="178" spans="1:60" outlineLevel="1" x14ac:dyDescent="0.2">
      <c r="A178" s="172">
        <v>48</v>
      </c>
      <c r="B178" s="173" t="s">
        <v>2492</v>
      </c>
      <c r="C178" s="188" t="s">
        <v>2493</v>
      </c>
      <c r="D178" s="174" t="s">
        <v>442</v>
      </c>
      <c r="E178" s="175">
        <v>320</v>
      </c>
      <c r="F178" s="176"/>
      <c r="G178" s="177">
        <f>ROUND(E178*F178,2)</f>
        <v>0</v>
      </c>
      <c r="H178" s="176"/>
      <c r="I178" s="177">
        <f>ROUND(E178*H178,2)</f>
        <v>0</v>
      </c>
      <c r="J178" s="176"/>
      <c r="K178" s="177">
        <f>ROUND(E178*J178,2)</f>
        <v>0</v>
      </c>
      <c r="L178" s="177">
        <v>12</v>
      </c>
      <c r="M178" s="177">
        <f>G178*(1+L178/100)</f>
        <v>0</v>
      </c>
      <c r="N178" s="175">
        <v>0</v>
      </c>
      <c r="O178" s="175">
        <f>ROUND(E178*N178,2)</f>
        <v>0</v>
      </c>
      <c r="P178" s="175">
        <v>0</v>
      </c>
      <c r="Q178" s="175">
        <f>ROUND(E178*P178,2)</f>
        <v>0</v>
      </c>
      <c r="R178" s="177"/>
      <c r="S178" s="177" t="s">
        <v>2316</v>
      </c>
      <c r="T178" s="178" t="s">
        <v>2317</v>
      </c>
      <c r="U178" s="159">
        <v>0</v>
      </c>
      <c r="V178" s="159">
        <f>ROUND(E178*U178,2)</f>
        <v>0</v>
      </c>
      <c r="W178" s="159"/>
      <c r="X178" s="159" t="s">
        <v>399</v>
      </c>
      <c r="Y178" s="159" t="s">
        <v>322</v>
      </c>
      <c r="Z178" s="148"/>
      <c r="AA178" s="148"/>
      <c r="AB178" s="148"/>
      <c r="AC178" s="148"/>
      <c r="AD178" s="148"/>
      <c r="AE178" s="148"/>
      <c r="AF178" s="148"/>
      <c r="AG178" s="148" t="s">
        <v>2313</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
      <c r="A179" s="155"/>
      <c r="B179" s="156"/>
      <c r="C179" s="263" t="s">
        <v>2494</v>
      </c>
      <c r="D179" s="264"/>
      <c r="E179" s="264"/>
      <c r="F179" s="264"/>
      <c r="G179" s="264"/>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325</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
      <c r="A180" s="172">
        <v>49</v>
      </c>
      <c r="B180" s="173" t="s">
        <v>2495</v>
      </c>
      <c r="C180" s="188" t="s">
        <v>2496</v>
      </c>
      <c r="D180" s="174" t="s">
        <v>442</v>
      </c>
      <c r="E180" s="175">
        <v>320</v>
      </c>
      <c r="F180" s="176"/>
      <c r="G180" s="177">
        <f>ROUND(E180*F180,2)</f>
        <v>0</v>
      </c>
      <c r="H180" s="176"/>
      <c r="I180" s="177">
        <f>ROUND(E180*H180,2)</f>
        <v>0</v>
      </c>
      <c r="J180" s="176"/>
      <c r="K180" s="177">
        <f>ROUND(E180*J180,2)</f>
        <v>0</v>
      </c>
      <c r="L180" s="177">
        <v>12</v>
      </c>
      <c r="M180" s="177">
        <f>G180*(1+L180/100)</f>
        <v>0</v>
      </c>
      <c r="N180" s="175">
        <v>0</v>
      </c>
      <c r="O180" s="175">
        <f>ROUND(E180*N180,2)</f>
        <v>0</v>
      </c>
      <c r="P180" s="175">
        <v>0</v>
      </c>
      <c r="Q180" s="175">
        <f>ROUND(E180*P180,2)</f>
        <v>0</v>
      </c>
      <c r="R180" s="177"/>
      <c r="S180" s="177" t="s">
        <v>361</v>
      </c>
      <c r="T180" s="178" t="s">
        <v>320</v>
      </c>
      <c r="U180" s="159">
        <v>0</v>
      </c>
      <c r="V180" s="159">
        <f>ROUND(E180*U180,2)</f>
        <v>0</v>
      </c>
      <c r="W180" s="159"/>
      <c r="X180" s="159" t="s">
        <v>1147</v>
      </c>
      <c r="Y180" s="159" t="s">
        <v>322</v>
      </c>
      <c r="Z180" s="148"/>
      <c r="AA180" s="148"/>
      <c r="AB180" s="148"/>
      <c r="AC180" s="148"/>
      <c r="AD180" s="148"/>
      <c r="AE180" s="148"/>
      <c r="AF180" s="148"/>
      <c r="AG180" s="148" t="s">
        <v>2033</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263" t="s">
        <v>2328</v>
      </c>
      <c r="D181" s="264"/>
      <c r="E181" s="264"/>
      <c r="F181" s="264"/>
      <c r="G181" s="264"/>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325</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261" t="s">
        <v>2497</v>
      </c>
      <c r="D182" s="262"/>
      <c r="E182" s="262"/>
      <c r="F182" s="262"/>
      <c r="G182" s="262"/>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325</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2" x14ac:dyDescent="0.2">
      <c r="A183" s="155"/>
      <c r="B183" s="156"/>
      <c r="C183" s="195" t="s">
        <v>2498</v>
      </c>
      <c r="D183" s="193"/>
      <c r="E183" s="194"/>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404</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5" t="s">
        <v>2499</v>
      </c>
      <c r="D184" s="193"/>
      <c r="E184" s="194">
        <v>320</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404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
      <c r="A185" s="180">
        <v>50</v>
      </c>
      <c r="B185" s="181" t="s">
        <v>2500</v>
      </c>
      <c r="C185" s="189" t="s">
        <v>2501</v>
      </c>
      <c r="D185" s="182" t="s">
        <v>2502</v>
      </c>
      <c r="E185" s="183">
        <v>4</v>
      </c>
      <c r="F185" s="184"/>
      <c r="G185" s="185">
        <f>ROUND(E185*F185,2)</f>
        <v>0</v>
      </c>
      <c r="H185" s="184"/>
      <c r="I185" s="185">
        <f>ROUND(E185*H185,2)</f>
        <v>0</v>
      </c>
      <c r="J185" s="184"/>
      <c r="K185" s="185">
        <f>ROUND(E185*J185,2)</f>
        <v>0</v>
      </c>
      <c r="L185" s="185">
        <v>12</v>
      </c>
      <c r="M185" s="185">
        <f>G185*(1+L185/100)</f>
        <v>0</v>
      </c>
      <c r="N185" s="183">
        <v>1E-3</v>
      </c>
      <c r="O185" s="183">
        <f>ROUND(E185*N185,2)</f>
        <v>0</v>
      </c>
      <c r="P185" s="183">
        <v>0</v>
      </c>
      <c r="Q185" s="183">
        <f>ROUND(E185*P185,2)</f>
        <v>0</v>
      </c>
      <c r="R185" s="185"/>
      <c r="S185" s="185" t="s">
        <v>2316</v>
      </c>
      <c r="T185" s="186" t="s">
        <v>2317</v>
      </c>
      <c r="U185" s="159">
        <v>0</v>
      </c>
      <c r="V185" s="159">
        <f>ROUND(E185*U185,2)</f>
        <v>0</v>
      </c>
      <c r="W185" s="159"/>
      <c r="X185" s="159" t="s">
        <v>1147</v>
      </c>
      <c r="Y185" s="159" t="s">
        <v>322</v>
      </c>
      <c r="Z185" s="148"/>
      <c r="AA185" s="148"/>
      <c r="AB185" s="148"/>
      <c r="AC185" s="148"/>
      <c r="AD185" s="148"/>
      <c r="AE185" s="148"/>
      <c r="AF185" s="148"/>
      <c r="AG185" s="148" t="s">
        <v>2033</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ht="22.5" outlineLevel="1" x14ac:dyDescent="0.2">
      <c r="A186" s="172">
        <v>51</v>
      </c>
      <c r="B186" s="173" t="s">
        <v>2503</v>
      </c>
      <c r="C186" s="188" t="s">
        <v>2504</v>
      </c>
      <c r="D186" s="174" t="s">
        <v>442</v>
      </c>
      <c r="E186" s="175">
        <v>138</v>
      </c>
      <c r="F186" s="176"/>
      <c r="G186" s="177">
        <f>ROUND(E186*F186,2)</f>
        <v>0</v>
      </c>
      <c r="H186" s="176"/>
      <c r="I186" s="177">
        <f>ROUND(E186*H186,2)</f>
        <v>0</v>
      </c>
      <c r="J186" s="176"/>
      <c r="K186" s="177">
        <f>ROUND(E186*J186,2)</f>
        <v>0</v>
      </c>
      <c r="L186" s="177">
        <v>12</v>
      </c>
      <c r="M186" s="177">
        <f>G186*(1+L186/100)</f>
        <v>0</v>
      </c>
      <c r="N186" s="175">
        <v>0</v>
      </c>
      <c r="O186" s="175">
        <f>ROUND(E186*N186,2)</f>
        <v>0</v>
      </c>
      <c r="P186" s="175">
        <v>0</v>
      </c>
      <c r="Q186" s="175">
        <f>ROUND(E186*P186,2)</f>
        <v>0</v>
      </c>
      <c r="R186" s="177"/>
      <c r="S186" s="177" t="s">
        <v>2316</v>
      </c>
      <c r="T186" s="178" t="s">
        <v>2317</v>
      </c>
      <c r="U186" s="159">
        <v>0</v>
      </c>
      <c r="V186" s="159">
        <f>ROUND(E186*U186,2)</f>
        <v>0</v>
      </c>
      <c r="W186" s="159"/>
      <c r="X186" s="159" t="s">
        <v>399</v>
      </c>
      <c r="Y186" s="159" t="s">
        <v>322</v>
      </c>
      <c r="Z186" s="148"/>
      <c r="AA186" s="148"/>
      <c r="AB186" s="148"/>
      <c r="AC186" s="148"/>
      <c r="AD186" s="148"/>
      <c r="AE186" s="148"/>
      <c r="AF186" s="148"/>
      <c r="AG186" s="148" t="s">
        <v>2313</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2" x14ac:dyDescent="0.2">
      <c r="A187" s="155"/>
      <c r="B187" s="156"/>
      <c r="C187" s="263" t="s">
        <v>2505</v>
      </c>
      <c r="D187" s="264"/>
      <c r="E187" s="264"/>
      <c r="F187" s="264"/>
      <c r="G187" s="264"/>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325</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ht="22.5" outlineLevel="1" x14ac:dyDescent="0.2">
      <c r="A188" s="172">
        <v>52</v>
      </c>
      <c r="B188" s="173" t="s">
        <v>2506</v>
      </c>
      <c r="C188" s="188" t="s">
        <v>2507</v>
      </c>
      <c r="D188" s="174" t="s">
        <v>442</v>
      </c>
      <c r="E188" s="175">
        <v>90</v>
      </c>
      <c r="F188" s="176"/>
      <c r="G188" s="177">
        <f>ROUND(E188*F188,2)</f>
        <v>0</v>
      </c>
      <c r="H188" s="176"/>
      <c r="I188" s="177">
        <f>ROUND(E188*H188,2)</f>
        <v>0</v>
      </c>
      <c r="J188" s="176"/>
      <c r="K188" s="177">
        <f>ROUND(E188*J188,2)</f>
        <v>0</v>
      </c>
      <c r="L188" s="177">
        <v>12</v>
      </c>
      <c r="M188" s="177">
        <f>G188*(1+L188/100)</f>
        <v>0</v>
      </c>
      <c r="N188" s="175">
        <v>0</v>
      </c>
      <c r="O188" s="175">
        <f>ROUND(E188*N188,2)</f>
        <v>0</v>
      </c>
      <c r="P188" s="175">
        <v>0</v>
      </c>
      <c r="Q188" s="175">
        <f>ROUND(E188*P188,2)</f>
        <v>0</v>
      </c>
      <c r="R188" s="177"/>
      <c r="S188" s="177" t="s">
        <v>361</v>
      </c>
      <c r="T188" s="178" t="s">
        <v>320</v>
      </c>
      <c r="U188" s="159">
        <v>0</v>
      </c>
      <c r="V188" s="159">
        <f>ROUND(E188*U188,2)</f>
        <v>0</v>
      </c>
      <c r="W188" s="159"/>
      <c r="X188" s="159" t="s">
        <v>1147</v>
      </c>
      <c r="Y188" s="159" t="s">
        <v>322</v>
      </c>
      <c r="Z188" s="148"/>
      <c r="AA188" s="148"/>
      <c r="AB188" s="148"/>
      <c r="AC188" s="148"/>
      <c r="AD188" s="148"/>
      <c r="AE188" s="148"/>
      <c r="AF188" s="148"/>
      <c r="AG188" s="148" t="s">
        <v>2033</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2" x14ac:dyDescent="0.2">
      <c r="A189" s="155"/>
      <c r="B189" s="156"/>
      <c r="C189" s="195" t="s">
        <v>2508</v>
      </c>
      <c r="D189" s="193"/>
      <c r="E189" s="194"/>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404</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3" x14ac:dyDescent="0.2">
      <c r="A190" s="155"/>
      <c r="B190" s="156"/>
      <c r="C190" s="195" t="s">
        <v>2509</v>
      </c>
      <c r="D190" s="193"/>
      <c r="E190" s="194">
        <v>90</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404</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80">
        <v>53</v>
      </c>
      <c r="B191" s="181" t="s">
        <v>2510</v>
      </c>
      <c r="C191" s="189" t="s">
        <v>2511</v>
      </c>
      <c r="D191" s="182" t="s">
        <v>442</v>
      </c>
      <c r="E191" s="183">
        <v>24</v>
      </c>
      <c r="F191" s="184"/>
      <c r="G191" s="185">
        <f>ROUND(E191*F191,2)</f>
        <v>0</v>
      </c>
      <c r="H191" s="184"/>
      <c r="I191" s="185">
        <f>ROUND(E191*H191,2)</f>
        <v>0</v>
      </c>
      <c r="J191" s="184"/>
      <c r="K191" s="185">
        <f>ROUND(E191*J191,2)</f>
        <v>0</v>
      </c>
      <c r="L191" s="185">
        <v>12</v>
      </c>
      <c r="M191" s="185">
        <f>G191*(1+L191/100)</f>
        <v>0</v>
      </c>
      <c r="N191" s="183">
        <v>0</v>
      </c>
      <c r="O191" s="183">
        <f>ROUND(E191*N191,2)</f>
        <v>0</v>
      </c>
      <c r="P191" s="183">
        <v>0</v>
      </c>
      <c r="Q191" s="183">
        <f>ROUND(E191*P191,2)</f>
        <v>0</v>
      </c>
      <c r="R191" s="185"/>
      <c r="S191" s="185" t="s">
        <v>361</v>
      </c>
      <c r="T191" s="186" t="s">
        <v>320</v>
      </c>
      <c r="U191" s="159">
        <v>0</v>
      </c>
      <c r="V191" s="159">
        <f>ROUND(E191*U191,2)</f>
        <v>0</v>
      </c>
      <c r="W191" s="159"/>
      <c r="X191" s="159" t="s">
        <v>1147</v>
      </c>
      <c r="Y191" s="159" t="s">
        <v>322</v>
      </c>
      <c r="Z191" s="148"/>
      <c r="AA191" s="148"/>
      <c r="AB191" s="148"/>
      <c r="AC191" s="148"/>
      <c r="AD191" s="148"/>
      <c r="AE191" s="148"/>
      <c r="AF191" s="148"/>
      <c r="AG191" s="148" t="s">
        <v>2033</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ht="22.5" outlineLevel="1" x14ac:dyDescent="0.2">
      <c r="A192" s="172">
        <v>54</v>
      </c>
      <c r="B192" s="173" t="s">
        <v>2512</v>
      </c>
      <c r="C192" s="188" t="s">
        <v>2513</v>
      </c>
      <c r="D192" s="174" t="s">
        <v>442</v>
      </c>
      <c r="E192" s="175">
        <v>24</v>
      </c>
      <c r="F192" s="176"/>
      <c r="G192" s="177">
        <f>ROUND(E192*F192,2)</f>
        <v>0</v>
      </c>
      <c r="H192" s="176"/>
      <c r="I192" s="177">
        <f>ROUND(E192*H192,2)</f>
        <v>0</v>
      </c>
      <c r="J192" s="176"/>
      <c r="K192" s="177">
        <f>ROUND(E192*J192,2)</f>
        <v>0</v>
      </c>
      <c r="L192" s="177">
        <v>12</v>
      </c>
      <c r="M192" s="177">
        <f>G192*(1+L192/100)</f>
        <v>0</v>
      </c>
      <c r="N192" s="175">
        <v>0</v>
      </c>
      <c r="O192" s="175">
        <f>ROUND(E192*N192,2)</f>
        <v>0</v>
      </c>
      <c r="P192" s="175">
        <v>0</v>
      </c>
      <c r="Q192" s="175">
        <f>ROUND(E192*P192,2)</f>
        <v>0</v>
      </c>
      <c r="R192" s="177"/>
      <c r="S192" s="177" t="s">
        <v>361</v>
      </c>
      <c r="T192" s="178" t="s">
        <v>320</v>
      </c>
      <c r="U192" s="159">
        <v>0</v>
      </c>
      <c r="V192" s="159">
        <f>ROUND(E192*U192,2)</f>
        <v>0</v>
      </c>
      <c r="W192" s="159"/>
      <c r="X192" s="159" t="s">
        <v>1147</v>
      </c>
      <c r="Y192" s="159" t="s">
        <v>322</v>
      </c>
      <c r="Z192" s="148"/>
      <c r="AA192" s="148"/>
      <c r="AB192" s="148"/>
      <c r="AC192" s="148"/>
      <c r="AD192" s="148"/>
      <c r="AE192" s="148"/>
      <c r="AF192" s="148"/>
      <c r="AG192" s="148" t="s">
        <v>2033</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2" x14ac:dyDescent="0.2">
      <c r="A193" s="155"/>
      <c r="B193" s="156"/>
      <c r="C193" s="195" t="s">
        <v>2514</v>
      </c>
      <c r="D193" s="193"/>
      <c r="E193" s="194"/>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404</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3" x14ac:dyDescent="0.2">
      <c r="A194" s="155"/>
      <c r="B194" s="156"/>
      <c r="C194" s="195" t="s">
        <v>2515</v>
      </c>
      <c r="D194" s="193"/>
      <c r="E194" s="194">
        <v>24</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404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22.5" outlineLevel="1" x14ac:dyDescent="0.2">
      <c r="A195" s="172">
        <v>55</v>
      </c>
      <c r="B195" s="173" t="s">
        <v>2516</v>
      </c>
      <c r="C195" s="188" t="s">
        <v>2517</v>
      </c>
      <c r="D195" s="174" t="s">
        <v>442</v>
      </c>
      <c r="E195" s="175">
        <v>1</v>
      </c>
      <c r="F195" s="176"/>
      <c r="G195" s="177">
        <f>ROUND(E195*F195,2)</f>
        <v>0</v>
      </c>
      <c r="H195" s="176"/>
      <c r="I195" s="177">
        <f>ROUND(E195*H195,2)</f>
        <v>0</v>
      </c>
      <c r="J195" s="176"/>
      <c r="K195" s="177">
        <f>ROUND(E195*J195,2)</f>
        <v>0</v>
      </c>
      <c r="L195" s="177">
        <v>12</v>
      </c>
      <c r="M195" s="177">
        <f>G195*(1+L195/100)</f>
        <v>0</v>
      </c>
      <c r="N195" s="175">
        <v>0</v>
      </c>
      <c r="O195" s="175">
        <f>ROUND(E195*N195,2)</f>
        <v>0</v>
      </c>
      <c r="P195" s="175">
        <v>0</v>
      </c>
      <c r="Q195" s="175">
        <f>ROUND(E195*P195,2)</f>
        <v>0</v>
      </c>
      <c r="R195" s="177"/>
      <c r="S195" s="177" t="s">
        <v>2316</v>
      </c>
      <c r="T195" s="178" t="s">
        <v>2317</v>
      </c>
      <c r="U195" s="159">
        <v>0</v>
      </c>
      <c r="V195" s="159">
        <f>ROUND(E195*U195,2)</f>
        <v>0</v>
      </c>
      <c r="W195" s="159"/>
      <c r="X195" s="159" t="s">
        <v>399</v>
      </c>
      <c r="Y195" s="159" t="s">
        <v>322</v>
      </c>
      <c r="Z195" s="148"/>
      <c r="AA195" s="148"/>
      <c r="AB195" s="148"/>
      <c r="AC195" s="148"/>
      <c r="AD195" s="148"/>
      <c r="AE195" s="148"/>
      <c r="AF195" s="148"/>
      <c r="AG195" s="148" t="s">
        <v>2313</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263" t="s">
        <v>2518</v>
      </c>
      <c r="D196" s="264"/>
      <c r="E196" s="264"/>
      <c r="F196" s="264"/>
      <c r="G196" s="264"/>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325</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80">
        <v>56</v>
      </c>
      <c r="B197" s="181" t="s">
        <v>2519</v>
      </c>
      <c r="C197" s="189" t="s">
        <v>2520</v>
      </c>
      <c r="D197" s="182" t="s">
        <v>442</v>
      </c>
      <c r="E197" s="183">
        <v>1</v>
      </c>
      <c r="F197" s="184"/>
      <c r="G197" s="185">
        <f>ROUND(E197*F197,2)</f>
        <v>0</v>
      </c>
      <c r="H197" s="184"/>
      <c r="I197" s="185">
        <f>ROUND(E197*H197,2)</f>
        <v>0</v>
      </c>
      <c r="J197" s="184"/>
      <c r="K197" s="185">
        <f>ROUND(E197*J197,2)</f>
        <v>0</v>
      </c>
      <c r="L197" s="185">
        <v>12</v>
      </c>
      <c r="M197" s="185">
        <f>G197*(1+L197/100)</f>
        <v>0</v>
      </c>
      <c r="N197" s="183">
        <v>1.32E-3</v>
      </c>
      <c r="O197" s="183">
        <f>ROUND(E197*N197,2)</f>
        <v>0</v>
      </c>
      <c r="P197" s="183">
        <v>0</v>
      </c>
      <c r="Q197" s="183">
        <f>ROUND(E197*P197,2)</f>
        <v>0</v>
      </c>
      <c r="R197" s="185"/>
      <c r="S197" s="185" t="s">
        <v>361</v>
      </c>
      <c r="T197" s="186" t="s">
        <v>320</v>
      </c>
      <c r="U197" s="159">
        <v>0</v>
      </c>
      <c r="V197" s="159">
        <f>ROUND(E197*U197,2)</f>
        <v>0</v>
      </c>
      <c r="W197" s="159"/>
      <c r="X197" s="159" t="s">
        <v>1147</v>
      </c>
      <c r="Y197" s="159" t="s">
        <v>322</v>
      </c>
      <c r="Z197" s="148"/>
      <c r="AA197" s="148"/>
      <c r="AB197" s="148"/>
      <c r="AC197" s="148"/>
      <c r="AD197" s="148"/>
      <c r="AE197" s="148"/>
      <c r="AF197" s="148"/>
      <c r="AG197" s="148" t="s">
        <v>2033</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x14ac:dyDescent="0.2">
      <c r="A198" s="162" t="s">
        <v>314</v>
      </c>
      <c r="B198" s="163" t="s">
        <v>227</v>
      </c>
      <c r="C198" s="187" t="s">
        <v>228</v>
      </c>
      <c r="D198" s="164"/>
      <c r="E198" s="165"/>
      <c r="F198" s="166"/>
      <c r="G198" s="166">
        <f>SUMIF(AG199:AG226,"&lt;&gt;NOR",G199:G226)</f>
        <v>0</v>
      </c>
      <c r="H198" s="166"/>
      <c r="I198" s="166">
        <f>SUM(I199:I226)</f>
        <v>0</v>
      </c>
      <c r="J198" s="166"/>
      <c r="K198" s="166">
        <f>SUM(K199:K226)</f>
        <v>0</v>
      </c>
      <c r="L198" s="166"/>
      <c r="M198" s="166">
        <f>SUM(M199:M226)</f>
        <v>0</v>
      </c>
      <c r="N198" s="165"/>
      <c r="O198" s="165">
        <f>SUM(O199:O226)</f>
        <v>0.25</v>
      </c>
      <c r="P198" s="165"/>
      <c r="Q198" s="165">
        <f>SUM(Q199:Q226)</f>
        <v>0</v>
      </c>
      <c r="R198" s="166"/>
      <c r="S198" s="166"/>
      <c r="T198" s="167"/>
      <c r="U198" s="161"/>
      <c r="V198" s="161">
        <f>SUM(V199:V226)</f>
        <v>0</v>
      </c>
      <c r="W198" s="161"/>
      <c r="X198" s="161"/>
      <c r="Y198" s="161"/>
      <c r="AG198" t="s">
        <v>315</v>
      </c>
    </row>
    <row r="199" spans="1:60" ht="33.75" outlineLevel="1" x14ac:dyDescent="0.2">
      <c r="A199" s="172">
        <v>57</v>
      </c>
      <c r="B199" s="173" t="s">
        <v>2521</v>
      </c>
      <c r="C199" s="188" t="s">
        <v>2522</v>
      </c>
      <c r="D199" s="174" t="s">
        <v>478</v>
      </c>
      <c r="E199" s="175">
        <v>96</v>
      </c>
      <c r="F199" s="176"/>
      <c r="G199" s="177">
        <f>ROUND(E199*F199,2)</f>
        <v>0</v>
      </c>
      <c r="H199" s="176"/>
      <c r="I199" s="177">
        <f>ROUND(E199*H199,2)</f>
        <v>0</v>
      </c>
      <c r="J199" s="176"/>
      <c r="K199" s="177">
        <f>ROUND(E199*J199,2)</f>
        <v>0</v>
      </c>
      <c r="L199" s="177">
        <v>12</v>
      </c>
      <c r="M199" s="177">
        <f>G199*(1+L199/100)</f>
        <v>0</v>
      </c>
      <c r="N199" s="175">
        <v>0</v>
      </c>
      <c r="O199" s="175">
        <f>ROUND(E199*N199,2)</f>
        <v>0</v>
      </c>
      <c r="P199" s="175">
        <v>0</v>
      </c>
      <c r="Q199" s="175">
        <f>ROUND(E199*P199,2)</f>
        <v>0</v>
      </c>
      <c r="R199" s="177"/>
      <c r="S199" s="177" t="s">
        <v>2316</v>
      </c>
      <c r="T199" s="178" t="s">
        <v>2317</v>
      </c>
      <c r="U199" s="159">
        <v>0</v>
      </c>
      <c r="V199" s="159">
        <f>ROUND(E199*U199,2)</f>
        <v>0</v>
      </c>
      <c r="W199" s="159"/>
      <c r="X199" s="159" t="s">
        <v>399</v>
      </c>
      <c r="Y199" s="159" t="s">
        <v>322</v>
      </c>
      <c r="Z199" s="148"/>
      <c r="AA199" s="148"/>
      <c r="AB199" s="148"/>
      <c r="AC199" s="148"/>
      <c r="AD199" s="148"/>
      <c r="AE199" s="148"/>
      <c r="AF199" s="148"/>
      <c r="AG199" s="148" t="s">
        <v>2313</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
      <c r="A200" s="155"/>
      <c r="B200" s="156"/>
      <c r="C200" s="263" t="s">
        <v>2523</v>
      </c>
      <c r="D200" s="264"/>
      <c r="E200" s="264"/>
      <c r="F200" s="264"/>
      <c r="G200" s="264"/>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325</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
      <c r="A201" s="180">
        <v>58</v>
      </c>
      <c r="B201" s="181" t="s">
        <v>2524</v>
      </c>
      <c r="C201" s="189" t="s">
        <v>2525</v>
      </c>
      <c r="D201" s="182" t="s">
        <v>478</v>
      </c>
      <c r="E201" s="183">
        <v>30</v>
      </c>
      <c r="F201" s="184"/>
      <c r="G201" s="185">
        <f>ROUND(E201*F201,2)</f>
        <v>0</v>
      </c>
      <c r="H201" s="184"/>
      <c r="I201" s="185">
        <f>ROUND(E201*H201,2)</f>
        <v>0</v>
      </c>
      <c r="J201" s="184"/>
      <c r="K201" s="185">
        <f>ROUND(E201*J201,2)</f>
        <v>0</v>
      </c>
      <c r="L201" s="185">
        <v>12</v>
      </c>
      <c r="M201" s="185">
        <f>G201*(1+L201/100)</f>
        <v>0</v>
      </c>
      <c r="N201" s="183">
        <v>5.0000000000000002E-5</v>
      </c>
      <c r="O201" s="183">
        <f>ROUND(E201*N201,2)</f>
        <v>0</v>
      </c>
      <c r="P201" s="183">
        <v>0</v>
      </c>
      <c r="Q201" s="183">
        <f>ROUND(E201*P201,2)</f>
        <v>0</v>
      </c>
      <c r="R201" s="185"/>
      <c r="S201" s="185" t="s">
        <v>2316</v>
      </c>
      <c r="T201" s="186" t="s">
        <v>2317</v>
      </c>
      <c r="U201" s="159">
        <v>0</v>
      </c>
      <c r="V201" s="159">
        <f>ROUND(E201*U201,2)</f>
        <v>0</v>
      </c>
      <c r="W201" s="159"/>
      <c r="X201" s="159" t="s">
        <v>1147</v>
      </c>
      <c r="Y201" s="159" t="s">
        <v>322</v>
      </c>
      <c r="Z201" s="148"/>
      <c r="AA201" s="148"/>
      <c r="AB201" s="148"/>
      <c r="AC201" s="148"/>
      <c r="AD201" s="148"/>
      <c r="AE201" s="148"/>
      <c r="AF201" s="148"/>
      <c r="AG201" s="148" t="s">
        <v>2033</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80">
        <v>59</v>
      </c>
      <c r="B202" s="181" t="s">
        <v>2526</v>
      </c>
      <c r="C202" s="189" t="s">
        <v>2527</v>
      </c>
      <c r="D202" s="182" t="s">
        <v>478</v>
      </c>
      <c r="E202" s="183">
        <v>30</v>
      </c>
      <c r="F202" s="184"/>
      <c r="G202" s="185">
        <f>ROUND(E202*F202,2)</f>
        <v>0</v>
      </c>
      <c r="H202" s="184"/>
      <c r="I202" s="185">
        <f>ROUND(E202*H202,2)</f>
        <v>0</v>
      </c>
      <c r="J202" s="184"/>
      <c r="K202" s="185">
        <f>ROUND(E202*J202,2)</f>
        <v>0</v>
      </c>
      <c r="L202" s="185">
        <v>12</v>
      </c>
      <c r="M202" s="185">
        <f>G202*(1+L202/100)</f>
        <v>0</v>
      </c>
      <c r="N202" s="183">
        <v>6.9999999999999994E-5</v>
      </c>
      <c r="O202" s="183">
        <f>ROUND(E202*N202,2)</f>
        <v>0</v>
      </c>
      <c r="P202" s="183">
        <v>0</v>
      </c>
      <c r="Q202" s="183">
        <f>ROUND(E202*P202,2)</f>
        <v>0</v>
      </c>
      <c r="R202" s="185"/>
      <c r="S202" s="185" t="s">
        <v>2316</v>
      </c>
      <c r="T202" s="186" t="s">
        <v>2317</v>
      </c>
      <c r="U202" s="159">
        <v>0</v>
      </c>
      <c r="V202" s="159">
        <f>ROUND(E202*U202,2)</f>
        <v>0</v>
      </c>
      <c r="W202" s="159"/>
      <c r="X202" s="159" t="s">
        <v>1147</v>
      </c>
      <c r="Y202" s="159" t="s">
        <v>322</v>
      </c>
      <c r="Z202" s="148"/>
      <c r="AA202" s="148"/>
      <c r="AB202" s="148"/>
      <c r="AC202" s="148"/>
      <c r="AD202" s="148"/>
      <c r="AE202" s="148"/>
      <c r="AF202" s="148"/>
      <c r="AG202" s="148" t="s">
        <v>2033</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ht="22.5" outlineLevel="1" x14ac:dyDescent="0.2">
      <c r="A203" s="172">
        <v>60</v>
      </c>
      <c r="B203" s="173" t="s">
        <v>2528</v>
      </c>
      <c r="C203" s="188" t="s">
        <v>2529</v>
      </c>
      <c r="D203" s="174" t="s">
        <v>478</v>
      </c>
      <c r="E203" s="175">
        <v>36</v>
      </c>
      <c r="F203" s="176"/>
      <c r="G203" s="177">
        <f>ROUND(E203*F203,2)</f>
        <v>0</v>
      </c>
      <c r="H203" s="176"/>
      <c r="I203" s="177">
        <f>ROUND(E203*H203,2)</f>
        <v>0</v>
      </c>
      <c r="J203" s="176"/>
      <c r="K203" s="177">
        <f>ROUND(E203*J203,2)</f>
        <v>0</v>
      </c>
      <c r="L203" s="177">
        <v>12</v>
      </c>
      <c r="M203" s="177">
        <f>G203*(1+L203/100)</f>
        <v>0</v>
      </c>
      <c r="N203" s="175">
        <v>1.7000000000000001E-4</v>
      </c>
      <c r="O203" s="175">
        <f>ROUND(E203*N203,2)</f>
        <v>0.01</v>
      </c>
      <c r="P203" s="175">
        <v>0</v>
      </c>
      <c r="Q203" s="175">
        <f>ROUND(E203*P203,2)</f>
        <v>0</v>
      </c>
      <c r="R203" s="177"/>
      <c r="S203" s="177" t="s">
        <v>2316</v>
      </c>
      <c r="T203" s="178" t="s">
        <v>2317</v>
      </c>
      <c r="U203" s="159">
        <v>0</v>
      </c>
      <c r="V203" s="159">
        <f>ROUND(E203*U203,2)</f>
        <v>0</v>
      </c>
      <c r="W203" s="159"/>
      <c r="X203" s="159" t="s">
        <v>1147</v>
      </c>
      <c r="Y203" s="159" t="s">
        <v>322</v>
      </c>
      <c r="Z203" s="148"/>
      <c r="AA203" s="148"/>
      <c r="AB203" s="148"/>
      <c r="AC203" s="148"/>
      <c r="AD203" s="148"/>
      <c r="AE203" s="148"/>
      <c r="AF203" s="148"/>
      <c r="AG203" s="148" t="s">
        <v>2033</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2" x14ac:dyDescent="0.2">
      <c r="A204" s="155"/>
      <c r="B204" s="156"/>
      <c r="C204" s="195" t="s">
        <v>2530</v>
      </c>
      <c r="D204" s="193"/>
      <c r="E204" s="194"/>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404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195" t="s">
        <v>2531</v>
      </c>
      <c r="D205" s="193"/>
      <c r="E205" s="194"/>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404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195" t="s">
        <v>2532</v>
      </c>
      <c r="D206" s="193"/>
      <c r="E206" s="194"/>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404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5" t="s">
        <v>2533</v>
      </c>
      <c r="D207" s="193"/>
      <c r="E207" s="194">
        <v>36</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404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ht="22.5" outlineLevel="1" x14ac:dyDescent="0.2">
      <c r="A208" s="172">
        <v>61</v>
      </c>
      <c r="B208" s="173" t="s">
        <v>2534</v>
      </c>
      <c r="C208" s="188" t="s">
        <v>2535</v>
      </c>
      <c r="D208" s="174" t="s">
        <v>478</v>
      </c>
      <c r="E208" s="175">
        <v>520</v>
      </c>
      <c r="F208" s="176"/>
      <c r="G208" s="177">
        <f>ROUND(E208*F208,2)</f>
        <v>0</v>
      </c>
      <c r="H208" s="176"/>
      <c r="I208" s="177">
        <f>ROUND(E208*H208,2)</f>
        <v>0</v>
      </c>
      <c r="J208" s="176"/>
      <c r="K208" s="177">
        <f>ROUND(E208*J208,2)</f>
        <v>0</v>
      </c>
      <c r="L208" s="177">
        <v>12</v>
      </c>
      <c r="M208" s="177">
        <f>G208*(1+L208/100)</f>
        <v>0</v>
      </c>
      <c r="N208" s="175">
        <v>0</v>
      </c>
      <c r="O208" s="175">
        <f>ROUND(E208*N208,2)</f>
        <v>0</v>
      </c>
      <c r="P208" s="175">
        <v>0</v>
      </c>
      <c r="Q208" s="175">
        <f>ROUND(E208*P208,2)</f>
        <v>0</v>
      </c>
      <c r="R208" s="177"/>
      <c r="S208" s="177" t="s">
        <v>2316</v>
      </c>
      <c r="T208" s="178" t="s">
        <v>2317</v>
      </c>
      <c r="U208" s="159">
        <v>0</v>
      </c>
      <c r="V208" s="159">
        <f>ROUND(E208*U208,2)</f>
        <v>0</v>
      </c>
      <c r="W208" s="159"/>
      <c r="X208" s="159" t="s">
        <v>399</v>
      </c>
      <c r="Y208" s="159" t="s">
        <v>322</v>
      </c>
      <c r="Z208" s="148"/>
      <c r="AA208" s="148"/>
      <c r="AB208" s="148"/>
      <c r="AC208" s="148"/>
      <c r="AD208" s="148"/>
      <c r="AE208" s="148"/>
      <c r="AF208" s="148"/>
      <c r="AG208" s="148" t="s">
        <v>2313</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2" x14ac:dyDescent="0.2">
      <c r="A209" s="155"/>
      <c r="B209" s="156"/>
      <c r="C209" s="263" t="s">
        <v>2536</v>
      </c>
      <c r="D209" s="264"/>
      <c r="E209" s="264"/>
      <c r="F209" s="264"/>
      <c r="G209" s="264"/>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325</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1" x14ac:dyDescent="0.2">
      <c r="A210" s="180">
        <v>62</v>
      </c>
      <c r="B210" s="181" t="s">
        <v>2537</v>
      </c>
      <c r="C210" s="189" t="s">
        <v>2538</v>
      </c>
      <c r="D210" s="182" t="s">
        <v>478</v>
      </c>
      <c r="E210" s="183">
        <v>520</v>
      </c>
      <c r="F210" s="184"/>
      <c r="G210" s="185">
        <f>ROUND(E210*F210,2)</f>
        <v>0</v>
      </c>
      <c r="H210" s="184"/>
      <c r="I210" s="185">
        <f>ROUND(E210*H210,2)</f>
        <v>0</v>
      </c>
      <c r="J210" s="184"/>
      <c r="K210" s="185">
        <f>ROUND(E210*J210,2)</f>
        <v>0</v>
      </c>
      <c r="L210" s="185">
        <v>12</v>
      </c>
      <c r="M210" s="185">
        <f>G210*(1+L210/100)</f>
        <v>0</v>
      </c>
      <c r="N210" s="183">
        <v>1.2E-4</v>
      </c>
      <c r="O210" s="183">
        <f>ROUND(E210*N210,2)</f>
        <v>0.06</v>
      </c>
      <c r="P210" s="183">
        <v>0</v>
      </c>
      <c r="Q210" s="183">
        <f>ROUND(E210*P210,2)</f>
        <v>0</v>
      </c>
      <c r="R210" s="185"/>
      <c r="S210" s="185" t="s">
        <v>2316</v>
      </c>
      <c r="T210" s="186" t="s">
        <v>2317</v>
      </c>
      <c r="U210" s="159">
        <v>0</v>
      </c>
      <c r="V210" s="159">
        <f>ROUND(E210*U210,2)</f>
        <v>0</v>
      </c>
      <c r="W210" s="159"/>
      <c r="X210" s="159" t="s">
        <v>1147</v>
      </c>
      <c r="Y210" s="159" t="s">
        <v>322</v>
      </c>
      <c r="Z210" s="148"/>
      <c r="AA210" s="148"/>
      <c r="AB210" s="148"/>
      <c r="AC210" s="148"/>
      <c r="AD210" s="148"/>
      <c r="AE210" s="148"/>
      <c r="AF210" s="148"/>
      <c r="AG210" s="148" t="s">
        <v>2033</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22.5" outlineLevel="1" x14ac:dyDescent="0.2">
      <c r="A211" s="172">
        <v>63</v>
      </c>
      <c r="B211" s="173" t="s">
        <v>2539</v>
      </c>
      <c r="C211" s="188" t="s">
        <v>2540</v>
      </c>
      <c r="D211" s="174" t="s">
        <v>478</v>
      </c>
      <c r="E211" s="175">
        <v>740</v>
      </c>
      <c r="F211" s="176"/>
      <c r="G211" s="177">
        <f>ROUND(E211*F211,2)</f>
        <v>0</v>
      </c>
      <c r="H211" s="176"/>
      <c r="I211" s="177">
        <f>ROUND(E211*H211,2)</f>
        <v>0</v>
      </c>
      <c r="J211" s="176"/>
      <c r="K211" s="177">
        <f>ROUND(E211*J211,2)</f>
        <v>0</v>
      </c>
      <c r="L211" s="177">
        <v>12</v>
      </c>
      <c r="M211" s="177">
        <f>G211*(1+L211/100)</f>
        <v>0</v>
      </c>
      <c r="N211" s="175">
        <v>0</v>
      </c>
      <c r="O211" s="175">
        <f>ROUND(E211*N211,2)</f>
        <v>0</v>
      </c>
      <c r="P211" s="175">
        <v>0</v>
      </c>
      <c r="Q211" s="175">
        <f>ROUND(E211*P211,2)</f>
        <v>0</v>
      </c>
      <c r="R211" s="177"/>
      <c r="S211" s="177" t="s">
        <v>2316</v>
      </c>
      <c r="T211" s="178" t="s">
        <v>2317</v>
      </c>
      <c r="U211" s="159">
        <v>0</v>
      </c>
      <c r="V211" s="159">
        <f>ROUND(E211*U211,2)</f>
        <v>0</v>
      </c>
      <c r="W211" s="159"/>
      <c r="X211" s="159" t="s">
        <v>399</v>
      </c>
      <c r="Y211" s="159" t="s">
        <v>322</v>
      </c>
      <c r="Z211" s="148"/>
      <c r="AA211" s="148"/>
      <c r="AB211" s="148"/>
      <c r="AC211" s="148"/>
      <c r="AD211" s="148"/>
      <c r="AE211" s="148"/>
      <c r="AF211" s="148"/>
      <c r="AG211" s="148" t="s">
        <v>2313</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2" x14ac:dyDescent="0.2">
      <c r="A212" s="155"/>
      <c r="B212" s="156"/>
      <c r="C212" s="263" t="s">
        <v>2541</v>
      </c>
      <c r="D212" s="264"/>
      <c r="E212" s="264"/>
      <c r="F212" s="264"/>
      <c r="G212" s="264"/>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325</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1" x14ac:dyDescent="0.2">
      <c r="A213" s="180">
        <v>64</v>
      </c>
      <c r="B213" s="181" t="s">
        <v>2542</v>
      </c>
      <c r="C213" s="189" t="s">
        <v>2543</v>
      </c>
      <c r="D213" s="182" t="s">
        <v>478</v>
      </c>
      <c r="E213" s="183">
        <v>740</v>
      </c>
      <c r="F213" s="184"/>
      <c r="G213" s="185">
        <f>ROUND(E213*F213,2)</f>
        <v>0</v>
      </c>
      <c r="H213" s="184"/>
      <c r="I213" s="185">
        <f>ROUND(E213*H213,2)</f>
        <v>0</v>
      </c>
      <c r="J213" s="184"/>
      <c r="K213" s="185">
        <f>ROUND(E213*J213,2)</f>
        <v>0</v>
      </c>
      <c r="L213" s="185">
        <v>12</v>
      </c>
      <c r="M213" s="185">
        <f>G213*(1+L213/100)</f>
        <v>0</v>
      </c>
      <c r="N213" s="183">
        <v>1.7000000000000001E-4</v>
      </c>
      <c r="O213" s="183">
        <f>ROUND(E213*N213,2)</f>
        <v>0.13</v>
      </c>
      <c r="P213" s="183">
        <v>0</v>
      </c>
      <c r="Q213" s="183">
        <f>ROUND(E213*P213,2)</f>
        <v>0</v>
      </c>
      <c r="R213" s="185"/>
      <c r="S213" s="185" t="s">
        <v>2316</v>
      </c>
      <c r="T213" s="186" t="s">
        <v>2317</v>
      </c>
      <c r="U213" s="159">
        <v>0</v>
      </c>
      <c r="V213" s="159">
        <f>ROUND(E213*U213,2)</f>
        <v>0</v>
      </c>
      <c r="W213" s="159"/>
      <c r="X213" s="159" t="s">
        <v>1147</v>
      </c>
      <c r="Y213" s="159" t="s">
        <v>322</v>
      </c>
      <c r="Z213" s="148"/>
      <c r="AA213" s="148"/>
      <c r="AB213" s="148"/>
      <c r="AC213" s="148"/>
      <c r="AD213" s="148"/>
      <c r="AE213" s="148"/>
      <c r="AF213" s="148"/>
      <c r="AG213" s="148" t="s">
        <v>2033</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ht="22.5" outlineLevel="1" x14ac:dyDescent="0.2">
      <c r="A214" s="172">
        <v>65</v>
      </c>
      <c r="B214" s="173" t="s">
        <v>2544</v>
      </c>
      <c r="C214" s="188" t="s">
        <v>2545</v>
      </c>
      <c r="D214" s="174" t="s">
        <v>478</v>
      </c>
      <c r="E214" s="175">
        <v>130</v>
      </c>
      <c r="F214" s="176"/>
      <c r="G214" s="177">
        <f>ROUND(E214*F214,2)</f>
        <v>0</v>
      </c>
      <c r="H214" s="176"/>
      <c r="I214" s="177">
        <f>ROUND(E214*H214,2)</f>
        <v>0</v>
      </c>
      <c r="J214" s="176"/>
      <c r="K214" s="177">
        <f>ROUND(E214*J214,2)</f>
        <v>0</v>
      </c>
      <c r="L214" s="177">
        <v>12</v>
      </c>
      <c r="M214" s="177">
        <f>G214*(1+L214/100)</f>
        <v>0</v>
      </c>
      <c r="N214" s="175">
        <v>0</v>
      </c>
      <c r="O214" s="175">
        <f>ROUND(E214*N214,2)</f>
        <v>0</v>
      </c>
      <c r="P214" s="175">
        <v>0</v>
      </c>
      <c r="Q214" s="175">
        <f>ROUND(E214*P214,2)</f>
        <v>0</v>
      </c>
      <c r="R214" s="177"/>
      <c r="S214" s="177" t="s">
        <v>2316</v>
      </c>
      <c r="T214" s="178" t="s">
        <v>2317</v>
      </c>
      <c r="U214" s="159">
        <v>0</v>
      </c>
      <c r="V214" s="159">
        <f>ROUND(E214*U214,2)</f>
        <v>0</v>
      </c>
      <c r="W214" s="159"/>
      <c r="X214" s="159" t="s">
        <v>399</v>
      </c>
      <c r="Y214" s="159" t="s">
        <v>322</v>
      </c>
      <c r="Z214" s="148"/>
      <c r="AA214" s="148"/>
      <c r="AB214" s="148"/>
      <c r="AC214" s="148"/>
      <c r="AD214" s="148"/>
      <c r="AE214" s="148"/>
      <c r="AF214" s="148"/>
      <c r="AG214" s="148" t="s">
        <v>2313</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2" x14ac:dyDescent="0.2">
      <c r="A215" s="155"/>
      <c r="B215" s="156"/>
      <c r="C215" s="263" t="s">
        <v>2546</v>
      </c>
      <c r="D215" s="264"/>
      <c r="E215" s="264"/>
      <c r="F215" s="264"/>
      <c r="G215" s="264"/>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325</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1" x14ac:dyDescent="0.2">
      <c r="A216" s="172">
        <v>66</v>
      </c>
      <c r="B216" s="173" t="s">
        <v>2547</v>
      </c>
      <c r="C216" s="188" t="s">
        <v>2548</v>
      </c>
      <c r="D216" s="174" t="s">
        <v>478</v>
      </c>
      <c r="E216" s="175">
        <v>130</v>
      </c>
      <c r="F216" s="176"/>
      <c r="G216" s="177">
        <f>ROUND(E216*F216,2)</f>
        <v>0</v>
      </c>
      <c r="H216" s="176"/>
      <c r="I216" s="177">
        <f>ROUND(E216*H216,2)</f>
        <v>0</v>
      </c>
      <c r="J216" s="176"/>
      <c r="K216" s="177">
        <f>ROUND(E216*J216,2)</f>
        <v>0</v>
      </c>
      <c r="L216" s="177">
        <v>12</v>
      </c>
      <c r="M216" s="177">
        <f>G216*(1+L216/100)</f>
        <v>0</v>
      </c>
      <c r="N216" s="175">
        <v>1.6000000000000001E-4</v>
      </c>
      <c r="O216" s="175">
        <f>ROUND(E216*N216,2)</f>
        <v>0.02</v>
      </c>
      <c r="P216" s="175">
        <v>0</v>
      </c>
      <c r="Q216" s="175">
        <f>ROUND(E216*P216,2)</f>
        <v>0</v>
      </c>
      <c r="R216" s="177"/>
      <c r="S216" s="177" t="s">
        <v>2316</v>
      </c>
      <c r="T216" s="178" t="s">
        <v>2317</v>
      </c>
      <c r="U216" s="159">
        <v>0</v>
      </c>
      <c r="V216" s="159">
        <f>ROUND(E216*U216,2)</f>
        <v>0</v>
      </c>
      <c r="W216" s="159"/>
      <c r="X216" s="159" t="s">
        <v>1147</v>
      </c>
      <c r="Y216" s="159" t="s">
        <v>322</v>
      </c>
      <c r="Z216" s="148"/>
      <c r="AA216" s="148"/>
      <c r="AB216" s="148"/>
      <c r="AC216" s="148"/>
      <c r="AD216" s="148"/>
      <c r="AE216" s="148"/>
      <c r="AF216" s="148"/>
      <c r="AG216" s="148" t="s">
        <v>2033</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2" x14ac:dyDescent="0.2">
      <c r="A217" s="155"/>
      <c r="B217" s="156"/>
      <c r="C217" s="195" t="s">
        <v>2549</v>
      </c>
      <c r="D217" s="193"/>
      <c r="E217" s="194"/>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404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5" t="s">
        <v>2550</v>
      </c>
      <c r="D218" s="193"/>
      <c r="E218" s="194">
        <v>130</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404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ht="22.5" outlineLevel="1" x14ac:dyDescent="0.2">
      <c r="A219" s="172">
        <v>67</v>
      </c>
      <c r="B219" s="173" t="s">
        <v>2551</v>
      </c>
      <c r="C219" s="188" t="s">
        <v>2552</v>
      </c>
      <c r="D219" s="174" t="s">
        <v>478</v>
      </c>
      <c r="E219" s="175">
        <v>30</v>
      </c>
      <c r="F219" s="176"/>
      <c r="G219" s="177">
        <f>ROUND(E219*F219,2)</f>
        <v>0</v>
      </c>
      <c r="H219" s="176"/>
      <c r="I219" s="177">
        <f>ROUND(E219*H219,2)</f>
        <v>0</v>
      </c>
      <c r="J219" s="176"/>
      <c r="K219" s="177">
        <f>ROUND(E219*J219,2)</f>
        <v>0</v>
      </c>
      <c r="L219" s="177">
        <v>12</v>
      </c>
      <c r="M219" s="177">
        <f>G219*(1+L219/100)</f>
        <v>0</v>
      </c>
      <c r="N219" s="175">
        <v>0</v>
      </c>
      <c r="O219" s="175">
        <f>ROUND(E219*N219,2)</f>
        <v>0</v>
      </c>
      <c r="P219" s="175">
        <v>0</v>
      </c>
      <c r="Q219" s="175">
        <f>ROUND(E219*P219,2)</f>
        <v>0</v>
      </c>
      <c r="R219" s="177"/>
      <c r="S219" s="177" t="s">
        <v>2316</v>
      </c>
      <c r="T219" s="178" t="s">
        <v>2317</v>
      </c>
      <c r="U219" s="159">
        <v>0</v>
      </c>
      <c r="V219" s="159">
        <f>ROUND(E219*U219,2)</f>
        <v>0</v>
      </c>
      <c r="W219" s="159"/>
      <c r="X219" s="159" t="s">
        <v>399</v>
      </c>
      <c r="Y219" s="159" t="s">
        <v>322</v>
      </c>
      <c r="Z219" s="148"/>
      <c r="AA219" s="148"/>
      <c r="AB219" s="148"/>
      <c r="AC219" s="148"/>
      <c r="AD219" s="148"/>
      <c r="AE219" s="148"/>
      <c r="AF219" s="148"/>
      <c r="AG219" s="148" t="s">
        <v>2313</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2" x14ac:dyDescent="0.2">
      <c r="A220" s="155"/>
      <c r="B220" s="156"/>
      <c r="C220" s="263" t="s">
        <v>2553</v>
      </c>
      <c r="D220" s="264"/>
      <c r="E220" s="264"/>
      <c r="F220" s="264"/>
      <c r="G220" s="264"/>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325</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
      <c r="A221" s="180">
        <v>68</v>
      </c>
      <c r="B221" s="181" t="s">
        <v>2554</v>
      </c>
      <c r="C221" s="189" t="s">
        <v>2555</v>
      </c>
      <c r="D221" s="182" t="s">
        <v>478</v>
      </c>
      <c r="E221" s="183">
        <v>30</v>
      </c>
      <c r="F221" s="184"/>
      <c r="G221" s="185">
        <f>ROUND(E221*F221,2)</f>
        <v>0</v>
      </c>
      <c r="H221" s="184"/>
      <c r="I221" s="185">
        <f>ROUND(E221*H221,2)</f>
        <v>0</v>
      </c>
      <c r="J221" s="184"/>
      <c r="K221" s="185">
        <f>ROUND(E221*J221,2)</f>
        <v>0</v>
      </c>
      <c r="L221" s="185">
        <v>12</v>
      </c>
      <c r="M221" s="185">
        <f>G221*(1+L221/100)</f>
        <v>0</v>
      </c>
      <c r="N221" s="183">
        <v>2.5000000000000001E-4</v>
      </c>
      <c r="O221" s="183">
        <f>ROUND(E221*N221,2)</f>
        <v>0.01</v>
      </c>
      <c r="P221" s="183">
        <v>0</v>
      </c>
      <c r="Q221" s="183">
        <f>ROUND(E221*P221,2)</f>
        <v>0</v>
      </c>
      <c r="R221" s="185"/>
      <c r="S221" s="185" t="s">
        <v>2316</v>
      </c>
      <c r="T221" s="186" t="s">
        <v>2317</v>
      </c>
      <c r="U221" s="159">
        <v>0</v>
      </c>
      <c r="V221" s="159">
        <f>ROUND(E221*U221,2)</f>
        <v>0</v>
      </c>
      <c r="W221" s="159"/>
      <c r="X221" s="159" t="s">
        <v>1147</v>
      </c>
      <c r="Y221" s="159" t="s">
        <v>322</v>
      </c>
      <c r="Z221" s="148"/>
      <c r="AA221" s="148"/>
      <c r="AB221" s="148"/>
      <c r="AC221" s="148"/>
      <c r="AD221" s="148"/>
      <c r="AE221" s="148"/>
      <c r="AF221" s="148"/>
      <c r="AG221" s="148" t="s">
        <v>2033</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ht="22.5" outlineLevel="1" x14ac:dyDescent="0.2">
      <c r="A222" s="172">
        <v>69</v>
      </c>
      <c r="B222" s="173" t="s">
        <v>2556</v>
      </c>
      <c r="C222" s="188" t="s">
        <v>2557</v>
      </c>
      <c r="D222" s="174" t="s">
        <v>478</v>
      </c>
      <c r="E222" s="175">
        <v>40</v>
      </c>
      <c r="F222" s="176"/>
      <c r="G222" s="177">
        <f>ROUND(E222*F222,2)</f>
        <v>0</v>
      </c>
      <c r="H222" s="176"/>
      <c r="I222" s="177">
        <f>ROUND(E222*H222,2)</f>
        <v>0</v>
      </c>
      <c r="J222" s="176"/>
      <c r="K222" s="177">
        <f>ROUND(E222*J222,2)</f>
        <v>0</v>
      </c>
      <c r="L222" s="177">
        <v>12</v>
      </c>
      <c r="M222" s="177">
        <f>G222*(1+L222/100)</f>
        <v>0</v>
      </c>
      <c r="N222" s="175">
        <v>0</v>
      </c>
      <c r="O222" s="175">
        <f>ROUND(E222*N222,2)</f>
        <v>0</v>
      </c>
      <c r="P222" s="175">
        <v>0</v>
      </c>
      <c r="Q222" s="175">
        <f>ROUND(E222*P222,2)</f>
        <v>0</v>
      </c>
      <c r="R222" s="177"/>
      <c r="S222" s="177" t="s">
        <v>2316</v>
      </c>
      <c r="T222" s="178" t="s">
        <v>2317</v>
      </c>
      <c r="U222" s="159">
        <v>0</v>
      </c>
      <c r="V222" s="159">
        <f>ROUND(E222*U222,2)</f>
        <v>0</v>
      </c>
      <c r="W222" s="159"/>
      <c r="X222" s="159" t="s">
        <v>399</v>
      </c>
      <c r="Y222" s="159" t="s">
        <v>322</v>
      </c>
      <c r="Z222" s="148"/>
      <c r="AA222" s="148"/>
      <c r="AB222" s="148"/>
      <c r="AC222" s="148"/>
      <c r="AD222" s="148"/>
      <c r="AE222" s="148"/>
      <c r="AF222" s="148"/>
      <c r="AG222" s="148" t="s">
        <v>2313</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2" x14ac:dyDescent="0.2">
      <c r="A223" s="155"/>
      <c r="B223" s="156"/>
      <c r="C223" s="263" t="s">
        <v>2558</v>
      </c>
      <c r="D223" s="264"/>
      <c r="E223" s="264"/>
      <c r="F223" s="264"/>
      <c r="G223" s="264"/>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325</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1" x14ac:dyDescent="0.2">
      <c r="A224" s="172">
        <v>70</v>
      </c>
      <c r="B224" s="173" t="s">
        <v>2559</v>
      </c>
      <c r="C224" s="188" t="s">
        <v>2560</v>
      </c>
      <c r="D224" s="174" t="s">
        <v>478</v>
      </c>
      <c r="E224" s="175">
        <v>40</v>
      </c>
      <c r="F224" s="176"/>
      <c r="G224" s="177">
        <f>ROUND(E224*F224,2)</f>
        <v>0</v>
      </c>
      <c r="H224" s="176"/>
      <c r="I224" s="177">
        <f>ROUND(E224*H224,2)</f>
        <v>0</v>
      </c>
      <c r="J224" s="176"/>
      <c r="K224" s="177">
        <f>ROUND(E224*J224,2)</f>
        <v>0</v>
      </c>
      <c r="L224" s="177">
        <v>12</v>
      </c>
      <c r="M224" s="177">
        <f>G224*(1+L224/100)</f>
        <v>0</v>
      </c>
      <c r="N224" s="175">
        <v>5.2999999999999998E-4</v>
      </c>
      <c r="O224" s="175">
        <f>ROUND(E224*N224,2)</f>
        <v>0.02</v>
      </c>
      <c r="P224" s="175">
        <v>0</v>
      </c>
      <c r="Q224" s="175">
        <f>ROUND(E224*P224,2)</f>
        <v>0</v>
      </c>
      <c r="R224" s="177"/>
      <c r="S224" s="177" t="s">
        <v>361</v>
      </c>
      <c r="T224" s="178" t="s">
        <v>320</v>
      </c>
      <c r="U224" s="159">
        <v>0</v>
      </c>
      <c r="V224" s="159">
        <f>ROUND(E224*U224,2)</f>
        <v>0</v>
      </c>
      <c r="W224" s="159"/>
      <c r="X224" s="159" t="s">
        <v>1147</v>
      </c>
      <c r="Y224" s="159" t="s">
        <v>322</v>
      </c>
      <c r="Z224" s="148"/>
      <c r="AA224" s="148"/>
      <c r="AB224" s="148"/>
      <c r="AC224" s="148"/>
      <c r="AD224" s="148"/>
      <c r="AE224" s="148"/>
      <c r="AF224" s="148"/>
      <c r="AG224" s="148" t="s">
        <v>2033</v>
      </c>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2" x14ac:dyDescent="0.2">
      <c r="A225" s="155"/>
      <c r="B225" s="156"/>
      <c r="C225" s="195" t="s">
        <v>2561</v>
      </c>
      <c r="D225" s="193"/>
      <c r="E225" s="194"/>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404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5" t="s">
        <v>2562</v>
      </c>
      <c r="D226" s="193"/>
      <c r="E226" s="194">
        <v>40</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404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ht="25.5" x14ac:dyDescent="0.2">
      <c r="A227" s="162" t="s">
        <v>314</v>
      </c>
      <c r="B227" s="163" t="s">
        <v>229</v>
      </c>
      <c r="C227" s="187" t="s">
        <v>230</v>
      </c>
      <c r="D227" s="164"/>
      <c r="E227" s="165"/>
      <c r="F227" s="166"/>
      <c r="G227" s="166">
        <f>SUMIF(AG228:AG239,"&lt;&gt;NOR",G228:G239)</f>
        <v>0</v>
      </c>
      <c r="H227" s="166"/>
      <c r="I227" s="166">
        <f>SUM(I228:I239)</f>
        <v>0</v>
      </c>
      <c r="J227" s="166"/>
      <c r="K227" s="166">
        <f>SUM(K228:K239)</f>
        <v>0</v>
      </c>
      <c r="L227" s="166"/>
      <c r="M227" s="166">
        <f>SUM(M228:M239)</f>
        <v>0</v>
      </c>
      <c r="N227" s="165"/>
      <c r="O227" s="165">
        <f>SUM(O228:O239)</f>
        <v>0</v>
      </c>
      <c r="P227" s="165"/>
      <c r="Q227" s="165">
        <f>SUM(Q228:Q239)</f>
        <v>0</v>
      </c>
      <c r="R227" s="166"/>
      <c r="S227" s="166"/>
      <c r="T227" s="167"/>
      <c r="U227" s="161"/>
      <c r="V227" s="161">
        <f>SUM(V228:V239)</f>
        <v>0</v>
      </c>
      <c r="W227" s="161"/>
      <c r="X227" s="161"/>
      <c r="Y227" s="161"/>
      <c r="AG227" t="s">
        <v>315</v>
      </c>
    </row>
    <row r="228" spans="1:60" outlineLevel="1" x14ac:dyDescent="0.2">
      <c r="A228" s="172">
        <v>71</v>
      </c>
      <c r="B228" s="173" t="s">
        <v>2563</v>
      </c>
      <c r="C228" s="188" t="s">
        <v>2564</v>
      </c>
      <c r="D228" s="174" t="s">
        <v>442</v>
      </c>
      <c r="E228" s="175">
        <v>12</v>
      </c>
      <c r="F228" s="176"/>
      <c r="G228" s="177">
        <f>ROUND(E228*F228,2)</f>
        <v>0</v>
      </c>
      <c r="H228" s="176"/>
      <c r="I228" s="177">
        <f>ROUND(E228*H228,2)</f>
        <v>0</v>
      </c>
      <c r="J228" s="176"/>
      <c r="K228" s="177">
        <f>ROUND(E228*J228,2)</f>
        <v>0</v>
      </c>
      <c r="L228" s="177">
        <v>12</v>
      </c>
      <c r="M228" s="177">
        <f>G228*(1+L228/100)</f>
        <v>0</v>
      </c>
      <c r="N228" s="175">
        <v>0</v>
      </c>
      <c r="O228" s="175">
        <f>ROUND(E228*N228,2)</f>
        <v>0</v>
      </c>
      <c r="P228" s="175">
        <v>0</v>
      </c>
      <c r="Q228" s="175">
        <f>ROUND(E228*P228,2)</f>
        <v>0</v>
      </c>
      <c r="R228" s="177"/>
      <c r="S228" s="177" t="s">
        <v>2316</v>
      </c>
      <c r="T228" s="178" t="s">
        <v>2317</v>
      </c>
      <c r="U228" s="159">
        <v>0</v>
      </c>
      <c r="V228" s="159">
        <f>ROUND(E228*U228,2)</f>
        <v>0</v>
      </c>
      <c r="W228" s="159"/>
      <c r="X228" s="159" t="s">
        <v>399</v>
      </c>
      <c r="Y228" s="159" t="s">
        <v>322</v>
      </c>
      <c r="Z228" s="148"/>
      <c r="AA228" s="148"/>
      <c r="AB228" s="148"/>
      <c r="AC228" s="148"/>
      <c r="AD228" s="148"/>
      <c r="AE228" s="148"/>
      <c r="AF228" s="148"/>
      <c r="AG228" s="148" t="s">
        <v>2313</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2" x14ac:dyDescent="0.2">
      <c r="A229" s="155"/>
      <c r="B229" s="156"/>
      <c r="C229" s="263" t="s">
        <v>2565</v>
      </c>
      <c r="D229" s="264"/>
      <c r="E229" s="264"/>
      <c r="F229" s="264"/>
      <c r="G229" s="264"/>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325</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3" x14ac:dyDescent="0.2">
      <c r="A230" s="155"/>
      <c r="B230" s="156"/>
      <c r="C230" s="261" t="s">
        <v>2328</v>
      </c>
      <c r="D230" s="262"/>
      <c r="E230" s="262"/>
      <c r="F230" s="262"/>
      <c r="G230" s="262"/>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325</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
      <c r="A231" s="155"/>
      <c r="B231" s="156"/>
      <c r="C231" s="261" t="s">
        <v>2566</v>
      </c>
      <c r="D231" s="262"/>
      <c r="E231" s="262"/>
      <c r="F231" s="262"/>
      <c r="G231" s="262"/>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325</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1" x14ac:dyDescent="0.2">
      <c r="A232" s="172">
        <v>72</v>
      </c>
      <c r="B232" s="173" t="s">
        <v>2567</v>
      </c>
      <c r="C232" s="188" t="s">
        <v>2568</v>
      </c>
      <c r="D232" s="174" t="s">
        <v>442</v>
      </c>
      <c r="E232" s="175">
        <v>2</v>
      </c>
      <c r="F232" s="176"/>
      <c r="G232" s="177">
        <f>ROUND(E232*F232,2)</f>
        <v>0</v>
      </c>
      <c r="H232" s="176"/>
      <c r="I232" s="177">
        <f>ROUND(E232*H232,2)</f>
        <v>0</v>
      </c>
      <c r="J232" s="176"/>
      <c r="K232" s="177">
        <f>ROUND(E232*J232,2)</f>
        <v>0</v>
      </c>
      <c r="L232" s="177">
        <v>12</v>
      </c>
      <c r="M232" s="177">
        <f>G232*(1+L232/100)</f>
        <v>0</v>
      </c>
      <c r="N232" s="175">
        <v>0</v>
      </c>
      <c r="O232" s="175">
        <f>ROUND(E232*N232,2)</f>
        <v>0</v>
      </c>
      <c r="P232" s="175">
        <v>0</v>
      </c>
      <c r="Q232" s="175">
        <f>ROUND(E232*P232,2)</f>
        <v>0</v>
      </c>
      <c r="R232" s="177"/>
      <c r="S232" s="177" t="s">
        <v>2316</v>
      </c>
      <c r="T232" s="178" t="s">
        <v>2317</v>
      </c>
      <c r="U232" s="159">
        <v>0</v>
      </c>
      <c r="V232" s="159">
        <f>ROUND(E232*U232,2)</f>
        <v>0</v>
      </c>
      <c r="W232" s="159"/>
      <c r="X232" s="159" t="s">
        <v>399</v>
      </c>
      <c r="Y232" s="159" t="s">
        <v>322</v>
      </c>
      <c r="Z232" s="148"/>
      <c r="AA232" s="148"/>
      <c r="AB232" s="148"/>
      <c r="AC232" s="148"/>
      <c r="AD232" s="148"/>
      <c r="AE232" s="148"/>
      <c r="AF232" s="148"/>
      <c r="AG232" s="148" t="s">
        <v>2313</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2" x14ac:dyDescent="0.2">
      <c r="A233" s="155"/>
      <c r="B233" s="156"/>
      <c r="C233" s="263" t="s">
        <v>2569</v>
      </c>
      <c r="D233" s="264"/>
      <c r="E233" s="264"/>
      <c r="F233" s="264"/>
      <c r="G233" s="264"/>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325</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261" t="s">
        <v>2328</v>
      </c>
      <c r="D234" s="262"/>
      <c r="E234" s="262"/>
      <c r="F234" s="262"/>
      <c r="G234" s="262"/>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325</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261" t="s">
        <v>2566</v>
      </c>
      <c r="D235" s="262"/>
      <c r="E235" s="262"/>
      <c r="F235" s="262"/>
      <c r="G235" s="262"/>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325</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80">
        <v>73</v>
      </c>
      <c r="B236" s="181" t="s">
        <v>2570</v>
      </c>
      <c r="C236" s="189" t="s">
        <v>2571</v>
      </c>
      <c r="D236" s="182" t="s">
        <v>2210</v>
      </c>
      <c r="E236" s="183">
        <v>1</v>
      </c>
      <c r="F236" s="184"/>
      <c r="G236" s="185">
        <f>ROUND(E236*F236,2)</f>
        <v>0</v>
      </c>
      <c r="H236" s="184"/>
      <c r="I236" s="185">
        <f>ROUND(E236*H236,2)</f>
        <v>0</v>
      </c>
      <c r="J236" s="184"/>
      <c r="K236" s="185">
        <f>ROUND(E236*J236,2)</f>
        <v>0</v>
      </c>
      <c r="L236" s="185">
        <v>12</v>
      </c>
      <c r="M236" s="185">
        <f>G236*(1+L236/100)</f>
        <v>0</v>
      </c>
      <c r="N236" s="183">
        <v>0</v>
      </c>
      <c r="O236" s="183">
        <f>ROUND(E236*N236,2)</f>
        <v>0</v>
      </c>
      <c r="P236" s="183">
        <v>0</v>
      </c>
      <c r="Q236" s="183">
        <f>ROUND(E236*P236,2)</f>
        <v>0</v>
      </c>
      <c r="R236" s="185"/>
      <c r="S236" s="185" t="s">
        <v>361</v>
      </c>
      <c r="T236" s="186" t="s">
        <v>320</v>
      </c>
      <c r="U236" s="159">
        <v>0</v>
      </c>
      <c r="V236" s="159">
        <f>ROUND(E236*U236,2)</f>
        <v>0</v>
      </c>
      <c r="W236" s="159"/>
      <c r="X236" s="159" t="s">
        <v>1147</v>
      </c>
      <c r="Y236" s="159" t="s">
        <v>322</v>
      </c>
      <c r="Z236" s="148"/>
      <c r="AA236" s="148"/>
      <c r="AB236" s="148"/>
      <c r="AC236" s="148"/>
      <c r="AD236" s="148"/>
      <c r="AE236" s="148"/>
      <c r="AF236" s="148"/>
      <c r="AG236" s="148" t="s">
        <v>2033</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1" x14ac:dyDescent="0.2">
      <c r="A237" s="172">
        <v>74</v>
      </c>
      <c r="B237" s="173" t="s">
        <v>2572</v>
      </c>
      <c r="C237" s="188" t="s">
        <v>2573</v>
      </c>
      <c r="D237" s="174" t="s">
        <v>442</v>
      </c>
      <c r="E237" s="175">
        <v>4</v>
      </c>
      <c r="F237" s="176"/>
      <c r="G237" s="177">
        <f>ROUND(E237*F237,2)</f>
        <v>0</v>
      </c>
      <c r="H237" s="176"/>
      <c r="I237" s="177">
        <f>ROUND(E237*H237,2)</f>
        <v>0</v>
      </c>
      <c r="J237" s="176"/>
      <c r="K237" s="177">
        <f>ROUND(E237*J237,2)</f>
        <v>0</v>
      </c>
      <c r="L237" s="177">
        <v>12</v>
      </c>
      <c r="M237" s="177">
        <f>G237*(1+L237/100)</f>
        <v>0</v>
      </c>
      <c r="N237" s="175">
        <v>0</v>
      </c>
      <c r="O237" s="175">
        <f>ROUND(E237*N237,2)</f>
        <v>0</v>
      </c>
      <c r="P237" s="175">
        <v>0</v>
      </c>
      <c r="Q237" s="175">
        <f>ROUND(E237*P237,2)</f>
        <v>0</v>
      </c>
      <c r="R237" s="177"/>
      <c r="S237" s="177" t="s">
        <v>361</v>
      </c>
      <c r="T237" s="178" t="s">
        <v>320</v>
      </c>
      <c r="U237" s="159">
        <v>0</v>
      </c>
      <c r="V237" s="159">
        <f>ROUND(E237*U237,2)</f>
        <v>0</v>
      </c>
      <c r="W237" s="159"/>
      <c r="X237" s="159" t="s">
        <v>1147</v>
      </c>
      <c r="Y237" s="159" t="s">
        <v>322</v>
      </c>
      <c r="Z237" s="148"/>
      <c r="AA237" s="148"/>
      <c r="AB237" s="148"/>
      <c r="AC237" s="148"/>
      <c r="AD237" s="148"/>
      <c r="AE237" s="148"/>
      <c r="AF237" s="148"/>
      <c r="AG237" s="148" t="s">
        <v>2033</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2" x14ac:dyDescent="0.2">
      <c r="A238" s="155"/>
      <c r="B238" s="156"/>
      <c r="C238" s="263" t="s">
        <v>2328</v>
      </c>
      <c r="D238" s="264"/>
      <c r="E238" s="264"/>
      <c r="F238" s="264"/>
      <c r="G238" s="264"/>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325</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261" t="s">
        <v>2574</v>
      </c>
      <c r="D239" s="262"/>
      <c r="E239" s="262"/>
      <c r="F239" s="262"/>
      <c r="G239" s="262"/>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325</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x14ac:dyDescent="0.2">
      <c r="A240" s="162" t="s">
        <v>314</v>
      </c>
      <c r="B240" s="163" t="s">
        <v>237</v>
      </c>
      <c r="C240" s="187" t="s">
        <v>238</v>
      </c>
      <c r="D240" s="164"/>
      <c r="E240" s="165"/>
      <c r="F240" s="166"/>
      <c r="G240" s="166">
        <f>SUMIF(AG241:AG283,"&lt;&gt;NOR",G241:G283)</f>
        <v>0</v>
      </c>
      <c r="H240" s="166"/>
      <c r="I240" s="166">
        <f>SUM(I241:I283)</f>
        <v>0</v>
      </c>
      <c r="J240" s="166"/>
      <c r="K240" s="166">
        <f>SUM(K241:K283)</f>
        <v>0</v>
      </c>
      <c r="L240" s="166"/>
      <c r="M240" s="166">
        <f>SUM(M241:M283)</f>
        <v>0</v>
      </c>
      <c r="N240" s="165"/>
      <c r="O240" s="165">
        <f>SUM(O241:O283)</f>
        <v>0</v>
      </c>
      <c r="P240" s="165"/>
      <c r="Q240" s="165">
        <f>SUM(Q241:Q283)</f>
        <v>0</v>
      </c>
      <c r="R240" s="166"/>
      <c r="S240" s="166"/>
      <c r="T240" s="167"/>
      <c r="U240" s="161"/>
      <c r="V240" s="161">
        <f>SUM(V241:V283)</f>
        <v>0</v>
      </c>
      <c r="W240" s="161"/>
      <c r="X240" s="161"/>
      <c r="Y240" s="161"/>
      <c r="AG240" t="s">
        <v>315</v>
      </c>
    </row>
    <row r="241" spans="1:60" outlineLevel="1" x14ac:dyDescent="0.2">
      <c r="A241" s="172">
        <v>75</v>
      </c>
      <c r="B241" s="173" t="s">
        <v>2575</v>
      </c>
      <c r="C241" s="188" t="s">
        <v>2576</v>
      </c>
      <c r="D241" s="174" t="s">
        <v>442</v>
      </c>
      <c r="E241" s="175">
        <v>47</v>
      </c>
      <c r="F241" s="176"/>
      <c r="G241" s="177">
        <f>ROUND(E241*F241,2)</f>
        <v>0</v>
      </c>
      <c r="H241" s="176"/>
      <c r="I241" s="177">
        <f>ROUND(E241*H241,2)</f>
        <v>0</v>
      </c>
      <c r="J241" s="176"/>
      <c r="K241" s="177">
        <f>ROUND(E241*J241,2)</f>
        <v>0</v>
      </c>
      <c r="L241" s="177">
        <v>12</v>
      </c>
      <c r="M241" s="177">
        <f>G241*(1+L241/100)</f>
        <v>0</v>
      </c>
      <c r="N241" s="175">
        <v>0</v>
      </c>
      <c r="O241" s="175">
        <f>ROUND(E241*N241,2)</f>
        <v>0</v>
      </c>
      <c r="P241" s="175">
        <v>0</v>
      </c>
      <c r="Q241" s="175">
        <f>ROUND(E241*P241,2)</f>
        <v>0</v>
      </c>
      <c r="R241" s="177"/>
      <c r="S241" s="177" t="s">
        <v>361</v>
      </c>
      <c r="T241" s="178" t="s">
        <v>320</v>
      </c>
      <c r="U241" s="159">
        <v>0</v>
      </c>
      <c r="V241" s="159">
        <f>ROUND(E241*U241,2)</f>
        <v>0</v>
      </c>
      <c r="W241" s="159"/>
      <c r="X241" s="159" t="s">
        <v>1147</v>
      </c>
      <c r="Y241" s="159" t="s">
        <v>322</v>
      </c>
      <c r="Z241" s="148"/>
      <c r="AA241" s="148"/>
      <c r="AB241" s="148"/>
      <c r="AC241" s="148"/>
      <c r="AD241" s="148"/>
      <c r="AE241" s="148"/>
      <c r="AF241" s="148"/>
      <c r="AG241" s="148" t="s">
        <v>2033</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2" x14ac:dyDescent="0.2">
      <c r="A242" s="155"/>
      <c r="B242" s="156"/>
      <c r="C242" s="195" t="s">
        <v>2577</v>
      </c>
      <c r="D242" s="193"/>
      <c r="E242" s="194"/>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404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3" x14ac:dyDescent="0.2">
      <c r="A243" s="155"/>
      <c r="B243" s="156"/>
      <c r="C243" s="195" t="s">
        <v>2578</v>
      </c>
      <c r="D243" s="193"/>
      <c r="E243" s="194">
        <v>47</v>
      </c>
      <c r="F243" s="159"/>
      <c r="G243" s="159"/>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404</v>
      </c>
      <c r="AH243" s="148">
        <v>0</v>
      </c>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1" x14ac:dyDescent="0.2">
      <c r="A244" s="180">
        <v>76</v>
      </c>
      <c r="B244" s="181" t="s">
        <v>2579</v>
      </c>
      <c r="C244" s="189" t="s">
        <v>2580</v>
      </c>
      <c r="D244" s="182" t="s">
        <v>442</v>
      </c>
      <c r="E244" s="183">
        <v>1</v>
      </c>
      <c r="F244" s="184"/>
      <c r="G244" s="185">
        <f t="shared" ref="G244:G250" si="0">ROUND(E244*F244,2)</f>
        <v>0</v>
      </c>
      <c r="H244" s="184"/>
      <c r="I244" s="185">
        <f t="shared" ref="I244:I250" si="1">ROUND(E244*H244,2)</f>
        <v>0</v>
      </c>
      <c r="J244" s="184"/>
      <c r="K244" s="185">
        <f t="shared" ref="K244:K250" si="2">ROUND(E244*J244,2)</f>
        <v>0</v>
      </c>
      <c r="L244" s="185">
        <v>12</v>
      </c>
      <c r="M244" s="185">
        <f t="shared" ref="M244:M250" si="3">G244*(1+L244/100)</f>
        <v>0</v>
      </c>
      <c r="N244" s="183">
        <v>0</v>
      </c>
      <c r="O244" s="183">
        <f t="shared" ref="O244:O250" si="4">ROUND(E244*N244,2)</f>
        <v>0</v>
      </c>
      <c r="P244" s="183">
        <v>0</v>
      </c>
      <c r="Q244" s="183">
        <f t="shared" ref="Q244:Q250" si="5">ROUND(E244*P244,2)</f>
        <v>0</v>
      </c>
      <c r="R244" s="185"/>
      <c r="S244" s="185" t="s">
        <v>361</v>
      </c>
      <c r="T244" s="186" t="s">
        <v>320</v>
      </c>
      <c r="U244" s="159">
        <v>0</v>
      </c>
      <c r="V244" s="159">
        <f t="shared" ref="V244:V250" si="6">ROUND(E244*U244,2)</f>
        <v>0</v>
      </c>
      <c r="W244" s="159"/>
      <c r="X244" s="159" t="s">
        <v>1147</v>
      </c>
      <c r="Y244" s="159" t="s">
        <v>322</v>
      </c>
      <c r="Z244" s="148"/>
      <c r="AA244" s="148"/>
      <c r="AB244" s="148"/>
      <c r="AC244" s="148"/>
      <c r="AD244" s="148"/>
      <c r="AE244" s="148"/>
      <c r="AF244" s="148"/>
      <c r="AG244" s="148" t="s">
        <v>2033</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1" x14ac:dyDescent="0.2">
      <c r="A245" s="180">
        <v>77</v>
      </c>
      <c r="B245" s="181" t="s">
        <v>2581</v>
      </c>
      <c r="C245" s="189" t="s">
        <v>2582</v>
      </c>
      <c r="D245" s="182" t="s">
        <v>442</v>
      </c>
      <c r="E245" s="183">
        <v>2</v>
      </c>
      <c r="F245" s="184"/>
      <c r="G245" s="185">
        <f t="shared" si="0"/>
        <v>0</v>
      </c>
      <c r="H245" s="184"/>
      <c r="I245" s="185">
        <f t="shared" si="1"/>
        <v>0</v>
      </c>
      <c r="J245" s="184"/>
      <c r="K245" s="185">
        <f t="shared" si="2"/>
        <v>0</v>
      </c>
      <c r="L245" s="185">
        <v>12</v>
      </c>
      <c r="M245" s="185">
        <f t="shared" si="3"/>
        <v>0</v>
      </c>
      <c r="N245" s="183">
        <v>0</v>
      </c>
      <c r="O245" s="183">
        <f t="shared" si="4"/>
        <v>0</v>
      </c>
      <c r="P245" s="183">
        <v>0</v>
      </c>
      <c r="Q245" s="183">
        <f t="shared" si="5"/>
        <v>0</v>
      </c>
      <c r="R245" s="185"/>
      <c r="S245" s="185" t="s">
        <v>361</v>
      </c>
      <c r="T245" s="186" t="s">
        <v>320</v>
      </c>
      <c r="U245" s="159">
        <v>0</v>
      </c>
      <c r="V245" s="159">
        <f t="shared" si="6"/>
        <v>0</v>
      </c>
      <c r="W245" s="159"/>
      <c r="X245" s="159" t="s">
        <v>1147</v>
      </c>
      <c r="Y245" s="159" t="s">
        <v>322</v>
      </c>
      <c r="Z245" s="148"/>
      <c r="AA245" s="148"/>
      <c r="AB245" s="148"/>
      <c r="AC245" s="148"/>
      <c r="AD245" s="148"/>
      <c r="AE245" s="148"/>
      <c r="AF245" s="148"/>
      <c r="AG245" s="148" t="s">
        <v>2033</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1" x14ac:dyDescent="0.2">
      <c r="A246" s="180">
        <v>78</v>
      </c>
      <c r="B246" s="181" t="s">
        <v>2583</v>
      </c>
      <c r="C246" s="189" t="s">
        <v>2584</v>
      </c>
      <c r="D246" s="182" t="s">
        <v>442</v>
      </c>
      <c r="E246" s="183">
        <v>6</v>
      </c>
      <c r="F246" s="184"/>
      <c r="G246" s="185">
        <f t="shared" si="0"/>
        <v>0</v>
      </c>
      <c r="H246" s="184"/>
      <c r="I246" s="185">
        <f t="shared" si="1"/>
        <v>0</v>
      </c>
      <c r="J246" s="184"/>
      <c r="K246" s="185">
        <f t="shared" si="2"/>
        <v>0</v>
      </c>
      <c r="L246" s="185">
        <v>12</v>
      </c>
      <c r="M246" s="185">
        <f t="shared" si="3"/>
        <v>0</v>
      </c>
      <c r="N246" s="183">
        <v>0</v>
      </c>
      <c r="O246" s="183">
        <f t="shared" si="4"/>
        <v>0</v>
      </c>
      <c r="P246" s="183">
        <v>0</v>
      </c>
      <c r="Q246" s="183">
        <f t="shared" si="5"/>
        <v>0</v>
      </c>
      <c r="R246" s="185"/>
      <c r="S246" s="185" t="s">
        <v>361</v>
      </c>
      <c r="T246" s="186" t="s">
        <v>320</v>
      </c>
      <c r="U246" s="159">
        <v>0</v>
      </c>
      <c r="V246" s="159">
        <f t="shared" si="6"/>
        <v>0</v>
      </c>
      <c r="W246" s="159"/>
      <c r="X246" s="159" t="s">
        <v>1147</v>
      </c>
      <c r="Y246" s="159" t="s">
        <v>322</v>
      </c>
      <c r="Z246" s="148"/>
      <c r="AA246" s="148"/>
      <c r="AB246" s="148"/>
      <c r="AC246" s="148"/>
      <c r="AD246" s="148"/>
      <c r="AE246" s="148"/>
      <c r="AF246" s="148"/>
      <c r="AG246" s="148" t="s">
        <v>2033</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1" x14ac:dyDescent="0.2">
      <c r="A247" s="180">
        <v>79</v>
      </c>
      <c r="B247" s="181" t="s">
        <v>2585</v>
      </c>
      <c r="C247" s="189" t="s">
        <v>2586</v>
      </c>
      <c r="D247" s="182" t="s">
        <v>442</v>
      </c>
      <c r="E247" s="183">
        <v>6</v>
      </c>
      <c r="F247" s="184"/>
      <c r="G247" s="185">
        <f t="shared" si="0"/>
        <v>0</v>
      </c>
      <c r="H247" s="184"/>
      <c r="I247" s="185">
        <f t="shared" si="1"/>
        <v>0</v>
      </c>
      <c r="J247" s="184"/>
      <c r="K247" s="185">
        <f t="shared" si="2"/>
        <v>0</v>
      </c>
      <c r="L247" s="185">
        <v>12</v>
      </c>
      <c r="M247" s="185">
        <f t="shared" si="3"/>
        <v>0</v>
      </c>
      <c r="N247" s="183">
        <v>0</v>
      </c>
      <c r="O247" s="183">
        <f t="shared" si="4"/>
        <v>0</v>
      </c>
      <c r="P247" s="183">
        <v>0</v>
      </c>
      <c r="Q247" s="183">
        <f t="shared" si="5"/>
        <v>0</v>
      </c>
      <c r="R247" s="185"/>
      <c r="S247" s="185" t="s">
        <v>361</v>
      </c>
      <c r="T247" s="186" t="s">
        <v>320</v>
      </c>
      <c r="U247" s="159">
        <v>0</v>
      </c>
      <c r="V247" s="159">
        <f t="shared" si="6"/>
        <v>0</v>
      </c>
      <c r="W247" s="159"/>
      <c r="X247" s="159" t="s">
        <v>1147</v>
      </c>
      <c r="Y247" s="159" t="s">
        <v>322</v>
      </c>
      <c r="Z247" s="148"/>
      <c r="AA247" s="148"/>
      <c r="AB247" s="148"/>
      <c r="AC247" s="148"/>
      <c r="AD247" s="148"/>
      <c r="AE247" s="148"/>
      <c r="AF247" s="148"/>
      <c r="AG247" s="148" t="s">
        <v>2033</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1" x14ac:dyDescent="0.2">
      <c r="A248" s="180">
        <v>80</v>
      </c>
      <c r="B248" s="181" t="s">
        <v>2587</v>
      </c>
      <c r="C248" s="189" t="s">
        <v>2588</v>
      </c>
      <c r="D248" s="182" t="s">
        <v>442</v>
      </c>
      <c r="E248" s="183">
        <v>4</v>
      </c>
      <c r="F248" s="184"/>
      <c r="G248" s="185">
        <f t="shared" si="0"/>
        <v>0</v>
      </c>
      <c r="H248" s="184"/>
      <c r="I248" s="185">
        <f t="shared" si="1"/>
        <v>0</v>
      </c>
      <c r="J248" s="184"/>
      <c r="K248" s="185">
        <f t="shared" si="2"/>
        <v>0</v>
      </c>
      <c r="L248" s="185">
        <v>12</v>
      </c>
      <c r="M248" s="185">
        <f t="shared" si="3"/>
        <v>0</v>
      </c>
      <c r="N248" s="183">
        <v>0</v>
      </c>
      <c r="O248" s="183">
        <f t="shared" si="4"/>
        <v>0</v>
      </c>
      <c r="P248" s="183">
        <v>0</v>
      </c>
      <c r="Q248" s="183">
        <f t="shared" si="5"/>
        <v>0</v>
      </c>
      <c r="R248" s="185"/>
      <c r="S248" s="185" t="s">
        <v>361</v>
      </c>
      <c r="T248" s="186" t="s">
        <v>320</v>
      </c>
      <c r="U248" s="159">
        <v>0</v>
      </c>
      <c r="V248" s="159">
        <f t="shared" si="6"/>
        <v>0</v>
      </c>
      <c r="W248" s="159"/>
      <c r="X248" s="159" t="s">
        <v>1147</v>
      </c>
      <c r="Y248" s="159" t="s">
        <v>322</v>
      </c>
      <c r="Z248" s="148"/>
      <c r="AA248" s="148"/>
      <c r="AB248" s="148"/>
      <c r="AC248" s="148"/>
      <c r="AD248" s="148"/>
      <c r="AE248" s="148"/>
      <c r="AF248" s="148"/>
      <c r="AG248" s="148" t="s">
        <v>2033</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
      <c r="A249" s="180">
        <v>81</v>
      </c>
      <c r="B249" s="181" t="s">
        <v>2589</v>
      </c>
      <c r="C249" s="189" t="s">
        <v>2590</v>
      </c>
      <c r="D249" s="182" t="s">
        <v>442</v>
      </c>
      <c r="E249" s="183">
        <v>2</v>
      </c>
      <c r="F249" s="184"/>
      <c r="G249" s="185">
        <f t="shared" si="0"/>
        <v>0</v>
      </c>
      <c r="H249" s="184"/>
      <c r="I249" s="185">
        <f t="shared" si="1"/>
        <v>0</v>
      </c>
      <c r="J249" s="184"/>
      <c r="K249" s="185">
        <f t="shared" si="2"/>
        <v>0</v>
      </c>
      <c r="L249" s="185">
        <v>12</v>
      </c>
      <c r="M249" s="185">
        <f t="shared" si="3"/>
        <v>0</v>
      </c>
      <c r="N249" s="183">
        <v>0</v>
      </c>
      <c r="O249" s="183">
        <f t="shared" si="4"/>
        <v>0</v>
      </c>
      <c r="P249" s="183">
        <v>0</v>
      </c>
      <c r="Q249" s="183">
        <f t="shared" si="5"/>
        <v>0</v>
      </c>
      <c r="R249" s="185"/>
      <c r="S249" s="185" t="s">
        <v>361</v>
      </c>
      <c r="T249" s="186" t="s">
        <v>320</v>
      </c>
      <c r="U249" s="159">
        <v>0</v>
      </c>
      <c r="V249" s="159">
        <f t="shared" si="6"/>
        <v>0</v>
      </c>
      <c r="W249" s="159"/>
      <c r="X249" s="159" t="s">
        <v>1147</v>
      </c>
      <c r="Y249" s="159" t="s">
        <v>322</v>
      </c>
      <c r="Z249" s="148"/>
      <c r="AA249" s="148"/>
      <c r="AB249" s="148"/>
      <c r="AC249" s="148"/>
      <c r="AD249" s="148"/>
      <c r="AE249" s="148"/>
      <c r="AF249" s="148"/>
      <c r="AG249" s="148" t="s">
        <v>2033</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1" x14ac:dyDescent="0.2">
      <c r="A250" s="172">
        <v>82</v>
      </c>
      <c r="B250" s="173" t="s">
        <v>2591</v>
      </c>
      <c r="C250" s="188" t="s">
        <v>2592</v>
      </c>
      <c r="D250" s="174" t="s">
        <v>478</v>
      </c>
      <c r="E250" s="175">
        <v>11.2</v>
      </c>
      <c r="F250" s="176"/>
      <c r="G250" s="177">
        <f t="shared" si="0"/>
        <v>0</v>
      </c>
      <c r="H250" s="176"/>
      <c r="I250" s="177">
        <f t="shared" si="1"/>
        <v>0</v>
      </c>
      <c r="J250" s="176"/>
      <c r="K250" s="177">
        <f t="shared" si="2"/>
        <v>0</v>
      </c>
      <c r="L250" s="177">
        <v>12</v>
      </c>
      <c r="M250" s="177">
        <f t="shared" si="3"/>
        <v>0</v>
      </c>
      <c r="N250" s="175">
        <v>0</v>
      </c>
      <c r="O250" s="175">
        <f t="shared" si="4"/>
        <v>0</v>
      </c>
      <c r="P250" s="175">
        <v>0</v>
      </c>
      <c r="Q250" s="175">
        <f t="shared" si="5"/>
        <v>0</v>
      </c>
      <c r="R250" s="177"/>
      <c r="S250" s="177" t="s">
        <v>361</v>
      </c>
      <c r="T250" s="178" t="s">
        <v>320</v>
      </c>
      <c r="U250" s="159">
        <v>0</v>
      </c>
      <c r="V250" s="159">
        <f t="shared" si="6"/>
        <v>0</v>
      </c>
      <c r="W250" s="159"/>
      <c r="X250" s="159" t="s">
        <v>1147</v>
      </c>
      <c r="Y250" s="159" t="s">
        <v>322</v>
      </c>
      <c r="Z250" s="148"/>
      <c r="AA250" s="148"/>
      <c r="AB250" s="148"/>
      <c r="AC250" s="148"/>
      <c r="AD250" s="148"/>
      <c r="AE250" s="148"/>
      <c r="AF250" s="148"/>
      <c r="AG250" s="148" t="s">
        <v>2033</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2" x14ac:dyDescent="0.2">
      <c r="A251" s="155"/>
      <c r="B251" s="156"/>
      <c r="C251" s="195" t="s">
        <v>2593</v>
      </c>
      <c r="D251" s="193"/>
      <c r="E251" s="194"/>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404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3" x14ac:dyDescent="0.2">
      <c r="A252" s="155"/>
      <c r="B252" s="156"/>
      <c r="C252" s="195" t="s">
        <v>2594</v>
      </c>
      <c r="D252" s="193"/>
      <c r="E252" s="194">
        <v>11.2</v>
      </c>
      <c r="F252" s="159"/>
      <c r="G252" s="159"/>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404</v>
      </c>
      <c r="AH252" s="148">
        <v>0</v>
      </c>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
      <c r="A253" s="172">
        <v>83</v>
      </c>
      <c r="B253" s="173" t="s">
        <v>2595</v>
      </c>
      <c r="C253" s="188" t="s">
        <v>2596</v>
      </c>
      <c r="D253" s="174" t="s">
        <v>478</v>
      </c>
      <c r="E253" s="175">
        <v>19</v>
      </c>
      <c r="F253" s="176"/>
      <c r="G253" s="177">
        <f>ROUND(E253*F253,2)</f>
        <v>0</v>
      </c>
      <c r="H253" s="176"/>
      <c r="I253" s="177">
        <f>ROUND(E253*H253,2)</f>
        <v>0</v>
      </c>
      <c r="J253" s="176"/>
      <c r="K253" s="177">
        <f>ROUND(E253*J253,2)</f>
        <v>0</v>
      </c>
      <c r="L253" s="177">
        <v>12</v>
      </c>
      <c r="M253" s="177">
        <f>G253*(1+L253/100)</f>
        <v>0</v>
      </c>
      <c r="N253" s="175">
        <v>0</v>
      </c>
      <c r="O253" s="175">
        <f>ROUND(E253*N253,2)</f>
        <v>0</v>
      </c>
      <c r="P253" s="175">
        <v>0</v>
      </c>
      <c r="Q253" s="175">
        <f>ROUND(E253*P253,2)</f>
        <v>0</v>
      </c>
      <c r="R253" s="177"/>
      <c r="S253" s="177" t="s">
        <v>361</v>
      </c>
      <c r="T253" s="178" t="s">
        <v>320</v>
      </c>
      <c r="U253" s="159">
        <v>0</v>
      </c>
      <c r="V253" s="159">
        <f>ROUND(E253*U253,2)</f>
        <v>0</v>
      </c>
      <c r="W253" s="159"/>
      <c r="X253" s="159" t="s">
        <v>1147</v>
      </c>
      <c r="Y253" s="159" t="s">
        <v>322</v>
      </c>
      <c r="Z253" s="148"/>
      <c r="AA253" s="148"/>
      <c r="AB253" s="148"/>
      <c r="AC253" s="148"/>
      <c r="AD253" s="148"/>
      <c r="AE253" s="148"/>
      <c r="AF253" s="148"/>
      <c r="AG253" s="148" t="s">
        <v>2033</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5" t="s">
        <v>2597</v>
      </c>
      <c r="D254" s="193"/>
      <c r="E254" s="194"/>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404</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5" t="s">
        <v>2598</v>
      </c>
      <c r="D255" s="193"/>
      <c r="E255" s="194">
        <v>19</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404</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1" x14ac:dyDescent="0.2">
      <c r="A256" s="180">
        <v>84</v>
      </c>
      <c r="B256" s="181" t="s">
        <v>2599</v>
      </c>
      <c r="C256" s="189" t="s">
        <v>2600</v>
      </c>
      <c r="D256" s="182" t="s">
        <v>442</v>
      </c>
      <c r="E256" s="183">
        <v>6</v>
      </c>
      <c r="F256" s="184"/>
      <c r="G256" s="185">
        <f>ROUND(E256*F256,2)</f>
        <v>0</v>
      </c>
      <c r="H256" s="184"/>
      <c r="I256" s="185">
        <f>ROUND(E256*H256,2)</f>
        <v>0</v>
      </c>
      <c r="J256" s="184"/>
      <c r="K256" s="185">
        <f>ROUND(E256*J256,2)</f>
        <v>0</v>
      </c>
      <c r="L256" s="185">
        <v>12</v>
      </c>
      <c r="M256" s="185">
        <f>G256*(1+L256/100)</f>
        <v>0</v>
      </c>
      <c r="N256" s="183">
        <v>0</v>
      </c>
      <c r="O256" s="183">
        <f>ROUND(E256*N256,2)</f>
        <v>0</v>
      </c>
      <c r="P256" s="183">
        <v>0</v>
      </c>
      <c r="Q256" s="183">
        <f>ROUND(E256*P256,2)</f>
        <v>0</v>
      </c>
      <c r="R256" s="185"/>
      <c r="S256" s="185" t="s">
        <v>361</v>
      </c>
      <c r="T256" s="186" t="s">
        <v>320</v>
      </c>
      <c r="U256" s="159">
        <v>0</v>
      </c>
      <c r="V256" s="159">
        <f>ROUND(E256*U256,2)</f>
        <v>0</v>
      </c>
      <c r="W256" s="159"/>
      <c r="X256" s="159" t="s">
        <v>1147</v>
      </c>
      <c r="Y256" s="159" t="s">
        <v>322</v>
      </c>
      <c r="Z256" s="148"/>
      <c r="AA256" s="148"/>
      <c r="AB256" s="148"/>
      <c r="AC256" s="148"/>
      <c r="AD256" s="148"/>
      <c r="AE256" s="148"/>
      <c r="AF256" s="148"/>
      <c r="AG256" s="148" t="s">
        <v>2033</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1" x14ac:dyDescent="0.2">
      <c r="A257" s="180">
        <v>85</v>
      </c>
      <c r="B257" s="181" t="s">
        <v>2601</v>
      </c>
      <c r="C257" s="189" t="s">
        <v>2602</v>
      </c>
      <c r="D257" s="182" t="s">
        <v>442</v>
      </c>
      <c r="E257" s="183">
        <v>7</v>
      </c>
      <c r="F257" s="184"/>
      <c r="G257" s="185">
        <f>ROUND(E257*F257,2)</f>
        <v>0</v>
      </c>
      <c r="H257" s="184"/>
      <c r="I257" s="185">
        <f>ROUND(E257*H257,2)</f>
        <v>0</v>
      </c>
      <c r="J257" s="184"/>
      <c r="K257" s="185">
        <f>ROUND(E257*J257,2)</f>
        <v>0</v>
      </c>
      <c r="L257" s="185">
        <v>12</v>
      </c>
      <c r="M257" s="185">
        <f>G257*(1+L257/100)</f>
        <v>0</v>
      </c>
      <c r="N257" s="183">
        <v>0</v>
      </c>
      <c r="O257" s="183">
        <f>ROUND(E257*N257,2)</f>
        <v>0</v>
      </c>
      <c r="P257" s="183">
        <v>0</v>
      </c>
      <c r="Q257" s="183">
        <f>ROUND(E257*P257,2)</f>
        <v>0</v>
      </c>
      <c r="R257" s="185"/>
      <c r="S257" s="185" t="s">
        <v>361</v>
      </c>
      <c r="T257" s="186" t="s">
        <v>320</v>
      </c>
      <c r="U257" s="159">
        <v>0</v>
      </c>
      <c r="V257" s="159">
        <f>ROUND(E257*U257,2)</f>
        <v>0</v>
      </c>
      <c r="W257" s="159"/>
      <c r="X257" s="159" t="s">
        <v>1147</v>
      </c>
      <c r="Y257" s="159" t="s">
        <v>322</v>
      </c>
      <c r="Z257" s="148"/>
      <c r="AA257" s="148"/>
      <c r="AB257" s="148"/>
      <c r="AC257" s="148"/>
      <c r="AD257" s="148"/>
      <c r="AE257" s="148"/>
      <c r="AF257" s="148"/>
      <c r="AG257" s="148" t="s">
        <v>2033</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1" x14ac:dyDescent="0.2">
      <c r="A258" s="180">
        <v>86</v>
      </c>
      <c r="B258" s="181" t="s">
        <v>2603</v>
      </c>
      <c r="C258" s="189" t="s">
        <v>2604</v>
      </c>
      <c r="D258" s="182" t="s">
        <v>442</v>
      </c>
      <c r="E258" s="183">
        <v>1</v>
      </c>
      <c r="F258" s="184"/>
      <c r="G258" s="185">
        <f>ROUND(E258*F258,2)</f>
        <v>0</v>
      </c>
      <c r="H258" s="184"/>
      <c r="I258" s="185">
        <f>ROUND(E258*H258,2)</f>
        <v>0</v>
      </c>
      <c r="J258" s="184"/>
      <c r="K258" s="185">
        <f>ROUND(E258*J258,2)</f>
        <v>0</v>
      </c>
      <c r="L258" s="185">
        <v>12</v>
      </c>
      <c r="M258" s="185">
        <f>G258*(1+L258/100)</f>
        <v>0</v>
      </c>
      <c r="N258" s="183">
        <v>0</v>
      </c>
      <c r="O258" s="183">
        <f>ROUND(E258*N258,2)</f>
        <v>0</v>
      </c>
      <c r="P258" s="183">
        <v>0</v>
      </c>
      <c r="Q258" s="183">
        <f>ROUND(E258*P258,2)</f>
        <v>0</v>
      </c>
      <c r="R258" s="185"/>
      <c r="S258" s="185" t="s">
        <v>361</v>
      </c>
      <c r="T258" s="186" t="s">
        <v>320</v>
      </c>
      <c r="U258" s="159">
        <v>0</v>
      </c>
      <c r="V258" s="159">
        <f>ROUND(E258*U258,2)</f>
        <v>0</v>
      </c>
      <c r="W258" s="159"/>
      <c r="X258" s="159" t="s">
        <v>1147</v>
      </c>
      <c r="Y258" s="159" t="s">
        <v>322</v>
      </c>
      <c r="Z258" s="148"/>
      <c r="AA258" s="148"/>
      <c r="AB258" s="148"/>
      <c r="AC258" s="148"/>
      <c r="AD258" s="148"/>
      <c r="AE258" s="148"/>
      <c r="AF258" s="148"/>
      <c r="AG258" s="148" t="s">
        <v>2033</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ht="22.5" outlineLevel="1" x14ac:dyDescent="0.2">
      <c r="A259" s="172">
        <v>87</v>
      </c>
      <c r="B259" s="173" t="s">
        <v>2605</v>
      </c>
      <c r="C259" s="188" t="s">
        <v>2606</v>
      </c>
      <c r="D259" s="174" t="s">
        <v>478</v>
      </c>
      <c r="E259" s="175">
        <v>30.2</v>
      </c>
      <c r="F259" s="176"/>
      <c r="G259" s="177">
        <f>ROUND(E259*F259,2)</f>
        <v>0</v>
      </c>
      <c r="H259" s="176"/>
      <c r="I259" s="177">
        <f>ROUND(E259*H259,2)</f>
        <v>0</v>
      </c>
      <c r="J259" s="176"/>
      <c r="K259" s="177">
        <f>ROUND(E259*J259,2)</f>
        <v>0</v>
      </c>
      <c r="L259" s="177">
        <v>12</v>
      </c>
      <c r="M259" s="177">
        <f>G259*(1+L259/100)</f>
        <v>0</v>
      </c>
      <c r="N259" s="175">
        <v>0</v>
      </c>
      <c r="O259" s="175">
        <f>ROUND(E259*N259,2)</f>
        <v>0</v>
      </c>
      <c r="P259" s="175">
        <v>0</v>
      </c>
      <c r="Q259" s="175">
        <f>ROUND(E259*P259,2)</f>
        <v>0</v>
      </c>
      <c r="R259" s="177"/>
      <c r="S259" s="177" t="s">
        <v>2316</v>
      </c>
      <c r="T259" s="178" t="s">
        <v>2317</v>
      </c>
      <c r="U259" s="159">
        <v>0</v>
      </c>
      <c r="V259" s="159">
        <f>ROUND(E259*U259,2)</f>
        <v>0</v>
      </c>
      <c r="W259" s="159"/>
      <c r="X259" s="159" t="s">
        <v>399</v>
      </c>
      <c r="Y259" s="159" t="s">
        <v>322</v>
      </c>
      <c r="Z259" s="148"/>
      <c r="AA259" s="148"/>
      <c r="AB259" s="148"/>
      <c r="AC259" s="148"/>
      <c r="AD259" s="148"/>
      <c r="AE259" s="148"/>
      <c r="AF259" s="148"/>
      <c r="AG259" s="148" t="s">
        <v>2313</v>
      </c>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2" x14ac:dyDescent="0.2">
      <c r="A260" s="155"/>
      <c r="B260" s="156"/>
      <c r="C260" s="263" t="s">
        <v>2607</v>
      </c>
      <c r="D260" s="264"/>
      <c r="E260" s="264"/>
      <c r="F260" s="264"/>
      <c r="G260" s="264"/>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325</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2" x14ac:dyDescent="0.2">
      <c r="A261" s="155"/>
      <c r="B261" s="156"/>
      <c r="C261" s="195" t="s">
        <v>2608</v>
      </c>
      <c r="D261" s="193"/>
      <c r="E261" s="194"/>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404</v>
      </c>
      <c r="AH261" s="148">
        <v>0</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3" x14ac:dyDescent="0.2">
      <c r="A262" s="155"/>
      <c r="B262" s="156"/>
      <c r="C262" s="195" t="s">
        <v>2609</v>
      </c>
      <c r="D262" s="193"/>
      <c r="E262" s="194">
        <v>30.2</v>
      </c>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404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ht="22.5" outlineLevel="1" x14ac:dyDescent="0.2">
      <c r="A263" s="172">
        <v>88</v>
      </c>
      <c r="B263" s="173" t="s">
        <v>2610</v>
      </c>
      <c r="C263" s="188" t="s">
        <v>2611</v>
      </c>
      <c r="D263" s="174" t="s">
        <v>442</v>
      </c>
      <c r="E263" s="175">
        <v>7</v>
      </c>
      <c r="F263" s="176"/>
      <c r="G263" s="177">
        <f>ROUND(E263*F263,2)</f>
        <v>0</v>
      </c>
      <c r="H263" s="176"/>
      <c r="I263" s="177">
        <f>ROUND(E263*H263,2)</f>
        <v>0</v>
      </c>
      <c r="J263" s="176"/>
      <c r="K263" s="177">
        <f>ROUND(E263*J263,2)</f>
        <v>0</v>
      </c>
      <c r="L263" s="177">
        <v>12</v>
      </c>
      <c r="M263" s="177">
        <f>G263*(1+L263/100)</f>
        <v>0</v>
      </c>
      <c r="N263" s="175">
        <v>0</v>
      </c>
      <c r="O263" s="175">
        <f>ROUND(E263*N263,2)</f>
        <v>0</v>
      </c>
      <c r="P263" s="175">
        <v>0</v>
      </c>
      <c r="Q263" s="175">
        <f>ROUND(E263*P263,2)</f>
        <v>0</v>
      </c>
      <c r="R263" s="177"/>
      <c r="S263" s="177" t="s">
        <v>2316</v>
      </c>
      <c r="T263" s="178" t="s">
        <v>2317</v>
      </c>
      <c r="U263" s="159">
        <v>0</v>
      </c>
      <c r="V263" s="159">
        <f>ROUND(E263*U263,2)</f>
        <v>0</v>
      </c>
      <c r="W263" s="159"/>
      <c r="X263" s="159" t="s">
        <v>399</v>
      </c>
      <c r="Y263" s="159" t="s">
        <v>322</v>
      </c>
      <c r="Z263" s="148"/>
      <c r="AA263" s="148"/>
      <c r="AB263" s="148"/>
      <c r="AC263" s="148"/>
      <c r="AD263" s="148"/>
      <c r="AE263" s="148"/>
      <c r="AF263" s="148"/>
      <c r="AG263" s="148" t="s">
        <v>2313</v>
      </c>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2" x14ac:dyDescent="0.2">
      <c r="A264" s="155"/>
      <c r="B264" s="156"/>
      <c r="C264" s="263" t="s">
        <v>2612</v>
      </c>
      <c r="D264" s="264"/>
      <c r="E264" s="264"/>
      <c r="F264" s="264"/>
      <c r="G264" s="264"/>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325</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
      <c r="A265" s="155"/>
      <c r="B265" s="156"/>
      <c r="C265" s="195" t="s">
        <v>2613</v>
      </c>
      <c r="D265" s="193"/>
      <c r="E265" s="194"/>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404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5" t="s">
        <v>2065</v>
      </c>
      <c r="D266" s="193"/>
      <c r="E266" s="194">
        <v>7</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404</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ht="22.5" outlineLevel="1" x14ac:dyDescent="0.2">
      <c r="A267" s="172">
        <v>89</v>
      </c>
      <c r="B267" s="173" t="s">
        <v>2614</v>
      </c>
      <c r="C267" s="188" t="s">
        <v>2615</v>
      </c>
      <c r="D267" s="174" t="s">
        <v>442</v>
      </c>
      <c r="E267" s="175">
        <v>60</v>
      </c>
      <c r="F267" s="176"/>
      <c r="G267" s="177">
        <f>ROUND(E267*F267,2)</f>
        <v>0</v>
      </c>
      <c r="H267" s="176"/>
      <c r="I267" s="177">
        <f>ROUND(E267*H267,2)</f>
        <v>0</v>
      </c>
      <c r="J267" s="176"/>
      <c r="K267" s="177">
        <f>ROUND(E267*J267,2)</f>
        <v>0</v>
      </c>
      <c r="L267" s="177">
        <v>12</v>
      </c>
      <c r="M267" s="177">
        <f>G267*(1+L267/100)</f>
        <v>0</v>
      </c>
      <c r="N267" s="175">
        <v>0</v>
      </c>
      <c r="O267" s="175">
        <f>ROUND(E267*N267,2)</f>
        <v>0</v>
      </c>
      <c r="P267" s="175">
        <v>0</v>
      </c>
      <c r="Q267" s="175">
        <f>ROUND(E267*P267,2)</f>
        <v>0</v>
      </c>
      <c r="R267" s="177"/>
      <c r="S267" s="177" t="s">
        <v>2316</v>
      </c>
      <c r="T267" s="178" t="s">
        <v>2317</v>
      </c>
      <c r="U267" s="159">
        <v>0</v>
      </c>
      <c r="V267" s="159">
        <f>ROUND(E267*U267,2)</f>
        <v>0</v>
      </c>
      <c r="W267" s="159"/>
      <c r="X267" s="159" t="s">
        <v>399</v>
      </c>
      <c r="Y267" s="159" t="s">
        <v>322</v>
      </c>
      <c r="Z267" s="148"/>
      <c r="AA267" s="148"/>
      <c r="AB267" s="148"/>
      <c r="AC267" s="148"/>
      <c r="AD267" s="148"/>
      <c r="AE267" s="148"/>
      <c r="AF267" s="148"/>
      <c r="AG267" s="148" t="s">
        <v>2313</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
      <c r="A268" s="155"/>
      <c r="B268" s="156"/>
      <c r="C268" s="263" t="s">
        <v>2616</v>
      </c>
      <c r="D268" s="264"/>
      <c r="E268" s="264"/>
      <c r="F268" s="264"/>
      <c r="G268" s="264"/>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325</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
      <c r="A269" s="155"/>
      <c r="B269" s="156"/>
      <c r="C269" s="195" t="s">
        <v>2617</v>
      </c>
      <c r="D269" s="193"/>
      <c r="E269" s="194"/>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404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5" t="s">
        <v>2618</v>
      </c>
      <c r="D270" s="193"/>
      <c r="E270" s="194">
        <v>60</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404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ht="22.5" outlineLevel="1" x14ac:dyDescent="0.2">
      <c r="A271" s="172">
        <v>90</v>
      </c>
      <c r="B271" s="173" t="s">
        <v>2619</v>
      </c>
      <c r="C271" s="188" t="s">
        <v>2620</v>
      </c>
      <c r="D271" s="174" t="s">
        <v>442</v>
      </c>
      <c r="E271" s="175">
        <v>1</v>
      </c>
      <c r="F271" s="176"/>
      <c r="G271" s="177">
        <f>ROUND(E271*F271,2)</f>
        <v>0</v>
      </c>
      <c r="H271" s="176"/>
      <c r="I271" s="177">
        <f>ROUND(E271*H271,2)</f>
        <v>0</v>
      </c>
      <c r="J271" s="176"/>
      <c r="K271" s="177">
        <f>ROUND(E271*J271,2)</f>
        <v>0</v>
      </c>
      <c r="L271" s="177">
        <v>12</v>
      </c>
      <c r="M271" s="177">
        <f>G271*(1+L271/100)</f>
        <v>0</v>
      </c>
      <c r="N271" s="175">
        <v>0</v>
      </c>
      <c r="O271" s="175">
        <f>ROUND(E271*N271,2)</f>
        <v>0</v>
      </c>
      <c r="P271" s="175">
        <v>0</v>
      </c>
      <c r="Q271" s="175">
        <f>ROUND(E271*P271,2)</f>
        <v>0</v>
      </c>
      <c r="R271" s="177"/>
      <c r="S271" s="177" t="s">
        <v>2316</v>
      </c>
      <c r="T271" s="178" t="s">
        <v>2317</v>
      </c>
      <c r="U271" s="159">
        <v>0</v>
      </c>
      <c r="V271" s="159">
        <f>ROUND(E271*U271,2)</f>
        <v>0</v>
      </c>
      <c r="W271" s="159"/>
      <c r="X271" s="159" t="s">
        <v>399</v>
      </c>
      <c r="Y271" s="159" t="s">
        <v>322</v>
      </c>
      <c r="Z271" s="148"/>
      <c r="AA271" s="148"/>
      <c r="AB271" s="148"/>
      <c r="AC271" s="148"/>
      <c r="AD271" s="148"/>
      <c r="AE271" s="148"/>
      <c r="AF271" s="148"/>
      <c r="AG271" s="148" t="s">
        <v>2313</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2" x14ac:dyDescent="0.2">
      <c r="A272" s="155"/>
      <c r="B272" s="156"/>
      <c r="C272" s="263" t="s">
        <v>2621</v>
      </c>
      <c r="D272" s="264"/>
      <c r="E272" s="264"/>
      <c r="F272" s="264"/>
      <c r="G272" s="264"/>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325</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ht="22.5" outlineLevel="1" x14ac:dyDescent="0.2">
      <c r="A273" s="172">
        <v>91</v>
      </c>
      <c r="B273" s="173" t="s">
        <v>2622</v>
      </c>
      <c r="C273" s="188" t="s">
        <v>2623</v>
      </c>
      <c r="D273" s="174" t="s">
        <v>442</v>
      </c>
      <c r="E273" s="175">
        <v>7</v>
      </c>
      <c r="F273" s="176"/>
      <c r="G273" s="177">
        <f>ROUND(E273*F273,2)</f>
        <v>0</v>
      </c>
      <c r="H273" s="176"/>
      <c r="I273" s="177">
        <f>ROUND(E273*H273,2)</f>
        <v>0</v>
      </c>
      <c r="J273" s="176"/>
      <c r="K273" s="177">
        <f>ROUND(E273*J273,2)</f>
        <v>0</v>
      </c>
      <c r="L273" s="177">
        <v>12</v>
      </c>
      <c r="M273" s="177">
        <f>G273*(1+L273/100)</f>
        <v>0</v>
      </c>
      <c r="N273" s="175">
        <v>0</v>
      </c>
      <c r="O273" s="175">
        <f>ROUND(E273*N273,2)</f>
        <v>0</v>
      </c>
      <c r="P273" s="175">
        <v>0</v>
      </c>
      <c r="Q273" s="175">
        <f>ROUND(E273*P273,2)</f>
        <v>0</v>
      </c>
      <c r="R273" s="177"/>
      <c r="S273" s="177" t="s">
        <v>2316</v>
      </c>
      <c r="T273" s="178" t="s">
        <v>2317</v>
      </c>
      <c r="U273" s="159">
        <v>0</v>
      </c>
      <c r="V273" s="159">
        <f>ROUND(E273*U273,2)</f>
        <v>0</v>
      </c>
      <c r="W273" s="159"/>
      <c r="X273" s="159" t="s">
        <v>399</v>
      </c>
      <c r="Y273" s="159" t="s">
        <v>322</v>
      </c>
      <c r="Z273" s="148"/>
      <c r="AA273" s="148"/>
      <c r="AB273" s="148"/>
      <c r="AC273" s="148"/>
      <c r="AD273" s="148"/>
      <c r="AE273" s="148"/>
      <c r="AF273" s="148"/>
      <c r="AG273" s="148" t="s">
        <v>2313</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
      <c r="A274" s="155"/>
      <c r="B274" s="156"/>
      <c r="C274" s="263" t="s">
        <v>2624</v>
      </c>
      <c r="D274" s="264"/>
      <c r="E274" s="264"/>
      <c r="F274" s="264"/>
      <c r="G274" s="264"/>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325</v>
      </c>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2" x14ac:dyDescent="0.2">
      <c r="A275" s="155"/>
      <c r="B275" s="156"/>
      <c r="C275" s="195" t="s">
        <v>2625</v>
      </c>
      <c r="D275" s="193"/>
      <c r="E275" s="194"/>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404</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5" t="s">
        <v>2065</v>
      </c>
      <c r="D276" s="193"/>
      <c r="E276" s="194">
        <v>7</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404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ht="22.5" outlineLevel="1" x14ac:dyDescent="0.2">
      <c r="A277" s="172">
        <v>92</v>
      </c>
      <c r="B277" s="173" t="s">
        <v>2626</v>
      </c>
      <c r="C277" s="188" t="s">
        <v>2627</v>
      </c>
      <c r="D277" s="174" t="s">
        <v>442</v>
      </c>
      <c r="E277" s="175">
        <v>7</v>
      </c>
      <c r="F277" s="176"/>
      <c r="G277" s="177">
        <f>ROUND(E277*F277,2)</f>
        <v>0</v>
      </c>
      <c r="H277" s="176"/>
      <c r="I277" s="177">
        <f>ROUND(E277*H277,2)</f>
        <v>0</v>
      </c>
      <c r="J277" s="176"/>
      <c r="K277" s="177">
        <f>ROUND(E277*J277,2)</f>
        <v>0</v>
      </c>
      <c r="L277" s="177">
        <v>12</v>
      </c>
      <c r="M277" s="177">
        <f>G277*(1+L277/100)</f>
        <v>0</v>
      </c>
      <c r="N277" s="175">
        <v>0</v>
      </c>
      <c r="O277" s="175">
        <f>ROUND(E277*N277,2)</f>
        <v>0</v>
      </c>
      <c r="P277" s="175">
        <v>0</v>
      </c>
      <c r="Q277" s="175">
        <f>ROUND(E277*P277,2)</f>
        <v>0</v>
      </c>
      <c r="R277" s="177"/>
      <c r="S277" s="177" t="s">
        <v>2316</v>
      </c>
      <c r="T277" s="178" t="s">
        <v>2317</v>
      </c>
      <c r="U277" s="159">
        <v>0</v>
      </c>
      <c r="V277" s="159">
        <f>ROUND(E277*U277,2)</f>
        <v>0</v>
      </c>
      <c r="W277" s="159"/>
      <c r="X277" s="159" t="s">
        <v>399</v>
      </c>
      <c r="Y277" s="159" t="s">
        <v>322</v>
      </c>
      <c r="Z277" s="148"/>
      <c r="AA277" s="148"/>
      <c r="AB277" s="148"/>
      <c r="AC277" s="148"/>
      <c r="AD277" s="148"/>
      <c r="AE277" s="148"/>
      <c r="AF277" s="148"/>
      <c r="AG277" s="148" t="s">
        <v>2313</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2" x14ac:dyDescent="0.2">
      <c r="A278" s="155"/>
      <c r="B278" s="156"/>
      <c r="C278" s="263" t="s">
        <v>2628</v>
      </c>
      <c r="D278" s="264"/>
      <c r="E278" s="264"/>
      <c r="F278" s="264"/>
      <c r="G278" s="264"/>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325</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
      <c r="A279" s="180">
        <v>93</v>
      </c>
      <c r="B279" s="181" t="s">
        <v>2629</v>
      </c>
      <c r="C279" s="189" t="s">
        <v>2630</v>
      </c>
      <c r="D279" s="182" t="s">
        <v>442</v>
      </c>
      <c r="E279" s="183">
        <v>6</v>
      </c>
      <c r="F279" s="184"/>
      <c r="G279" s="185">
        <f>ROUND(E279*F279,2)</f>
        <v>0</v>
      </c>
      <c r="H279" s="184"/>
      <c r="I279" s="185">
        <f>ROUND(E279*H279,2)</f>
        <v>0</v>
      </c>
      <c r="J279" s="184"/>
      <c r="K279" s="185">
        <f>ROUND(E279*J279,2)</f>
        <v>0</v>
      </c>
      <c r="L279" s="185">
        <v>12</v>
      </c>
      <c r="M279" s="185">
        <f>G279*(1+L279/100)</f>
        <v>0</v>
      </c>
      <c r="N279" s="183">
        <v>0</v>
      </c>
      <c r="O279" s="183">
        <f>ROUND(E279*N279,2)</f>
        <v>0</v>
      </c>
      <c r="P279" s="183">
        <v>0</v>
      </c>
      <c r="Q279" s="183">
        <f>ROUND(E279*P279,2)</f>
        <v>0</v>
      </c>
      <c r="R279" s="185"/>
      <c r="S279" s="185" t="s">
        <v>361</v>
      </c>
      <c r="T279" s="186" t="s">
        <v>320</v>
      </c>
      <c r="U279" s="159">
        <v>0</v>
      </c>
      <c r="V279" s="159">
        <f>ROUND(E279*U279,2)</f>
        <v>0</v>
      </c>
      <c r="W279" s="159"/>
      <c r="X279" s="159" t="s">
        <v>399</v>
      </c>
      <c r="Y279" s="159" t="s">
        <v>322</v>
      </c>
      <c r="Z279" s="148"/>
      <c r="AA279" s="148"/>
      <c r="AB279" s="148"/>
      <c r="AC279" s="148"/>
      <c r="AD279" s="148"/>
      <c r="AE279" s="148"/>
      <c r="AF279" s="148"/>
      <c r="AG279" s="148" t="s">
        <v>2313</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1" x14ac:dyDescent="0.2">
      <c r="A280" s="180">
        <v>94</v>
      </c>
      <c r="B280" s="181" t="s">
        <v>2631</v>
      </c>
      <c r="C280" s="189" t="s">
        <v>2632</v>
      </c>
      <c r="D280" s="182" t="s">
        <v>442</v>
      </c>
      <c r="E280" s="183">
        <v>4</v>
      </c>
      <c r="F280" s="184"/>
      <c r="G280" s="185">
        <f>ROUND(E280*F280,2)</f>
        <v>0</v>
      </c>
      <c r="H280" s="184"/>
      <c r="I280" s="185">
        <f>ROUND(E280*H280,2)</f>
        <v>0</v>
      </c>
      <c r="J280" s="184"/>
      <c r="K280" s="185">
        <f>ROUND(E280*J280,2)</f>
        <v>0</v>
      </c>
      <c r="L280" s="185">
        <v>12</v>
      </c>
      <c r="M280" s="185">
        <f>G280*(1+L280/100)</f>
        <v>0</v>
      </c>
      <c r="N280" s="183">
        <v>0</v>
      </c>
      <c r="O280" s="183">
        <f>ROUND(E280*N280,2)</f>
        <v>0</v>
      </c>
      <c r="P280" s="183">
        <v>0</v>
      </c>
      <c r="Q280" s="183">
        <f>ROUND(E280*P280,2)</f>
        <v>0</v>
      </c>
      <c r="R280" s="185"/>
      <c r="S280" s="185" t="s">
        <v>361</v>
      </c>
      <c r="T280" s="186" t="s">
        <v>320</v>
      </c>
      <c r="U280" s="159">
        <v>0</v>
      </c>
      <c r="V280" s="159">
        <f>ROUND(E280*U280,2)</f>
        <v>0</v>
      </c>
      <c r="W280" s="159"/>
      <c r="X280" s="159" t="s">
        <v>1147</v>
      </c>
      <c r="Y280" s="159" t="s">
        <v>322</v>
      </c>
      <c r="Z280" s="148"/>
      <c r="AA280" s="148"/>
      <c r="AB280" s="148"/>
      <c r="AC280" s="148"/>
      <c r="AD280" s="148"/>
      <c r="AE280" s="148"/>
      <c r="AF280" s="148"/>
      <c r="AG280" s="148" t="s">
        <v>2033</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1" x14ac:dyDescent="0.2">
      <c r="A281" s="172">
        <v>95</v>
      </c>
      <c r="B281" s="173" t="s">
        <v>2633</v>
      </c>
      <c r="C281" s="188" t="s">
        <v>2634</v>
      </c>
      <c r="D281" s="174" t="s">
        <v>442</v>
      </c>
      <c r="E281" s="175">
        <v>2</v>
      </c>
      <c r="F281" s="176"/>
      <c r="G281" s="177">
        <f>ROUND(E281*F281,2)</f>
        <v>0</v>
      </c>
      <c r="H281" s="176"/>
      <c r="I281" s="177">
        <f>ROUND(E281*H281,2)</f>
        <v>0</v>
      </c>
      <c r="J281" s="176"/>
      <c r="K281" s="177">
        <f>ROUND(E281*J281,2)</f>
        <v>0</v>
      </c>
      <c r="L281" s="177">
        <v>12</v>
      </c>
      <c r="M281" s="177">
        <f>G281*(1+L281/100)</f>
        <v>0</v>
      </c>
      <c r="N281" s="175">
        <v>0</v>
      </c>
      <c r="O281" s="175">
        <f>ROUND(E281*N281,2)</f>
        <v>0</v>
      </c>
      <c r="P281" s="175">
        <v>0</v>
      </c>
      <c r="Q281" s="175">
        <f>ROUND(E281*P281,2)</f>
        <v>0</v>
      </c>
      <c r="R281" s="177"/>
      <c r="S281" s="177" t="s">
        <v>361</v>
      </c>
      <c r="T281" s="178" t="s">
        <v>320</v>
      </c>
      <c r="U281" s="159">
        <v>0</v>
      </c>
      <c r="V281" s="159">
        <f>ROUND(E281*U281,2)</f>
        <v>0</v>
      </c>
      <c r="W281" s="159"/>
      <c r="X281" s="159" t="s">
        <v>1147</v>
      </c>
      <c r="Y281" s="159" t="s">
        <v>322</v>
      </c>
      <c r="Z281" s="148"/>
      <c r="AA281" s="148"/>
      <c r="AB281" s="148"/>
      <c r="AC281" s="148"/>
      <c r="AD281" s="148"/>
      <c r="AE281" s="148"/>
      <c r="AF281" s="148"/>
      <c r="AG281" s="148" t="s">
        <v>2033</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2" x14ac:dyDescent="0.2">
      <c r="A282" s="155"/>
      <c r="B282" s="156"/>
      <c r="C282" s="263" t="s">
        <v>2328</v>
      </c>
      <c r="D282" s="264"/>
      <c r="E282" s="264"/>
      <c r="F282" s="264"/>
      <c r="G282" s="264"/>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325</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261" t="s">
        <v>2635</v>
      </c>
      <c r="D283" s="262"/>
      <c r="E283" s="262"/>
      <c r="F283" s="262"/>
      <c r="G283" s="262"/>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325</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x14ac:dyDescent="0.2">
      <c r="A284" s="162" t="s">
        <v>314</v>
      </c>
      <c r="B284" s="163" t="s">
        <v>241</v>
      </c>
      <c r="C284" s="187" t="s">
        <v>242</v>
      </c>
      <c r="D284" s="164"/>
      <c r="E284" s="165"/>
      <c r="F284" s="166"/>
      <c r="G284" s="166">
        <f>SUMIF(AG285:AG347,"&lt;&gt;NOR",G285:G347)</f>
        <v>0</v>
      </c>
      <c r="H284" s="166"/>
      <c r="I284" s="166">
        <f>SUM(I285:I347)</f>
        <v>0</v>
      </c>
      <c r="J284" s="166"/>
      <c r="K284" s="166">
        <f>SUM(K285:K347)</f>
        <v>0</v>
      </c>
      <c r="L284" s="166"/>
      <c r="M284" s="166">
        <f>SUM(M285:M347)</f>
        <v>0</v>
      </c>
      <c r="N284" s="165"/>
      <c r="O284" s="165">
        <f>SUM(O285:O347)</f>
        <v>6.9999999999999993E-2</v>
      </c>
      <c r="P284" s="165"/>
      <c r="Q284" s="165">
        <f>SUM(Q285:Q347)</f>
        <v>0</v>
      </c>
      <c r="R284" s="166"/>
      <c r="S284" s="166"/>
      <c r="T284" s="167"/>
      <c r="U284" s="161"/>
      <c r="V284" s="161">
        <f>SUM(V285:V347)</f>
        <v>0</v>
      </c>
      <c r="W284" s="161"/>
      <c r="X284" s="161"/>
      <c r="Y284" s="161"/>
      <c r="AG284" t="s">
        <v>315</v>
      </c>
    </row>
    <row r="285" spans="1:60" ht="22.5" outlineLevel="1" x14ac:dyDescent="0.2">
      <c r="A285" s="172">
        <v>96</v>
      </c>
      <c r="B285" s="173" t="s">
        <v>2636</v>
      </c>
      <c r="C285" s="188" t="s">
        <v>2637</v>
      </c>
      <c r="D285" s="174" t="s">
        <v>478</v>
      </c>
      <c r="E285" s="175">
        <v>8</v>
      </c>
      <c r="F285" s="176"/>
      <c r="G285" s="177">
        <f>ROUND(E285*F285,2)</f>
        <v>0</v>
      </c>
      <c r="H285" s="176"/>
      <c r="I285" s="177">
        <f>ROUND(E285*H285,2)</f>
        <v>0</v>
      </c>
      <c r="J285" s="176"/>
      <c r="K285" s="177">
        <f>ROUND(E285*J285,2)</f>
        <v>0</v>
      </c>
      <c r="L285" s="177">
        <v>12</v>
      </c>
      <c r="M285" s="177">
        <f>G285*(1+L285/100)</f>
        <v>0</v>
      </c>
      <c r="N285" s="175">
        <v>0</v>
      </c>
      <c r="O285" s="175">
        <f>ROUND(E285*N285,2)</f>
        <v>0</v>
      </c>
      <c r="P285" s="175">
        <v>0</v>
      </c>
      <c r="Q285" s="175">
        <f>ROUND(E285*P285,2)</f>
        <v>0</v>
      </c>
      <c r="R285" s="177"/>
      <c r="S285" s="177" t="s">
        <v>2316</v>
      </c>
      <c r="T285" s="178" t="s">
        <v>2317</v>
      </c>
      <c r="U285" s="159">
        <v>0</v>
      </c>
      <c r="V285" s="159">
        <f>ROUND(E285*U285,2)</f>
        <v>0</v>
      </c>
      <c r="W285" s="159"/>
      <c r="X285" s="159" t="s">
        <v>399</v>
      </c>
      <c r="Y285" s="159" t="s">
        <v>322</v>
      </c>
      <c r="Z285" s="148"/>
      <c r="AA285" s="148"/>
      <c r="AB285" s="148"/>
      <c r="AC285" s="148"/>
      <c r="AD285" s="148"/>
      <c r="AE285" s="148"/>
      <c r="AF285" s="148"/>
      <c r="AG285" s="148" t="s">
        <v>2313</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2" x14ac:dyDescent="0.2">
      <c r="A286" s="155"/>
      <c r="B286" s="156"/>
      <c r="C286" s="263" t="s">
        <v>2638</v>
      </c>
      <c r="D286" s="264"/>
      <c r="E286" s="264"/>
      <c r="F286" s="264"/>
      <c r="G286" s="264"/>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325</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
      <c r="A287" s="172">
        <v>97</v>
      </c>
      <c r="B287" s="173" t="s">
        <v>2639</v>
      </c>
      <c r="C287" s="188" t="s">
        <v>2640</v>
      </c>
      <c r="D287" s="174" t="s">
        <v>1600</v>
      </c>
      <c r="E287" s="175">
        <v>7.6</v>
      </c>
      <c r="F287" s="176"/>
      <c r="G287" s="177">
        <f>ROUND(E287*F287,2)</f>
        <v>0</v>
      </c>
      <c r="H287" s="176"/>
      <c r="I287" s="177">
        <f>ROUND(E287*H287,2)</f>
        <v>0</v>
      </c>
      <c r="J287" s="176"/>
      <c r="K287" s="177">
        <f>ROUND(E287*J287,2)</f>
        <v>0</v>
      </c>
      <c r="L287" s="177">
        <v>12</v>
      </c>
      <c r="M287" s="177">
        <f>G287*(1+L287/100)</f>
        <v>0</v>
      </c>
      <c r="N287" s="175">
        <v>1E-3</v>
      </c>
      <c r="O287" s="175">
        <f>ROUND(E287*N287,2)</f>
        <v>0.01</v>
      </c>
      <c r="P287" s="175">
        <v>0</v>
      </c>
      <c r="Q287" s="175">
        <f>ROUND(E287*P287,2)</f>
        <v>0</v>
      </c>
      <c r="R287" s="177"/>
      <c r="S287" s="177" t="s">
        <v>2316</v>
      </c>
      <c r="T287" s="178" t="s">
        <v>2317</v>
      </c>
      <c r="U287" s="159">
        <v>0</v>
      </c>
      <c r="V287" s="159">
        <f>ROUND(E287*U287,2)</f>
        <v>0</v>
      </c>
      <c r="W287" s="159"/>
      <c r="X287" s="159" t="s">
        <v>1147</v>
      </c>
      <c r="Y287" s="159" t="s">
        <v>322</v>
      </c>
      <c r="Z287" s="148"/>
      <c r="AA287" s="148"/>
      <c r="AB287" s="148"/>
      <c r="AC287" s="148"/>
      <c r="AD287" s="148"/>
      <c r="AE287" s="148"/>
      <c r="AF287" s="148"/>
      <c r="AG287" s="148" t="s">
        <v>2033</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2" x14ac:dyDescent="0.2">
      <c r="A288" s="155"/>
      <c r="B288" s="156"/>
      <c r="C288" s="195" t="s">
        <v>2641</v>
      </c>
      <c r="D288" s="193"/>
      <c r="E288" s="194"/>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404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5" t="s">
        <v>2642</v>
      </c>
      <c r="D289" s="193"/>
      <c r="E289" s="194"/>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404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5" t="s">
        <v>2643</v>
      </c>
      <c r="D290" s="193"/>
      <c r="E290" s="194">
        <v>7.6</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404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ht="22.5" outlineLevel="1" x14ac:dyDescent="0.2">
      <c r="A291" s="172">
        <v>98</v>
      </c>
      <c r="B291" s="173" t="s">
        <v>2644</v>
      </c>
      <c r="C291" s="188" t="s">
        <v>2645</v>
      </c>
      <c r="D291" s="174" t="s">
        <v>478</v>
      </c>
      <c r="E291" s="175">
        <v>10</v>
      </c>
      <c r="F291" s="176"/>
      <c r="G291" s="177">
        <f>ROUND(E291*F291,2)</f>
        <v>0</v>
      </c>
      <c r="H291" s="176"/>
      <c r="I291" s="177">
        <f>ROUND(E291*H291,2)</f>
        <v>0</v>
      </c>
      <c r="J291" s="176"/>
      <c r="K291" s="177">
        <f>ROUND(E291*J291,2)</f>
        <v>0</v>
      </c>
      <c r="L291" s="177">
        <v>12</v>
      </c>
      <c r="M291" s="177">
        <f>G291*(1+L291/100)</f>
        <v>0</v>
      </c>
      <c r="N291" s="175">
        <v>0</v>
      </c>
      <c r="O291" s="175">
        <f>ROUND(E291*N291,2)</f>
        <v>0</v>
      </c>
      <c r="P291" s="175">
        <v>0</v>
      </c>
      <c r="Q291" s="175">
        <f>ROUND(E291*P291,2)</f>
        <v>0</v>
      </c>
      <c r="R291" s="177"/>
      <c r="S291" s="177" t="s">
        <v>2316</v>
      </c>
      <c r="T291" s="178" t="s">
        <v>2317</v>
      </c>
      <c r="U291" s="159">
        <v>0</v>
      </c>
      <c r="V291" s="159">
        <f>ROUND(E291*U291,2)</f>
        <v>0</v>
      </c>
      <c r="W291" s="159"/>
      <c r="X291" s="159" t="s">
        <v>399</v>
      </c>
      <c r="Y291" s="159" t="s">
        <v>322</v>
      </c>
      <c r="Z291" s="148"/>
      <c r="AA291" s="148"/>
      <c r="AB291" s="148"/>
      <c r="AC291" s="148"/>
      <c r="AD291" s="148"/>
      <c r="AE291" s="148"/>
      <c r="AF291" s="148"/>
      <c r="AG291" s="148" t="s">
        <v>2313</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
      <c r="A292" s="155"/>
      <c r="B292" s="156"/>
      <c r="C292" s="263" t="s">
        <v>2646</v>
      </c>
      <c r="D292" s="264"/>
      <c r="E292" s="264"/>
      <c r="F292" s="264"/>
      <c r="G292" s="264"/>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325</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
      <c r="A293" s="172">
        <v>99</v>
      </c>
      <c r="B293" s="173" t="s">
        <v>2647</v>
      </c>
      <c r="C293" s="188" t="s">
        <v>2648</v>
      </c>
      <c r="D293" s="174" t="s">
        <v>1600</v>
      </c>
      <c r="E293" s="175">
        <v>6.21</v>
      </c>
      <c r="F293" s="176"/>
      <c r="G293" s="177">
        <f>ROUND(E293*F293,2)</f>
        <v>0</v>
      </c>
      <c r="H293" s="176"/>
      <c r="I293" s="177">
        <f>ROUND(E293*H293,2)</f>
        <v>0</v>
      </c>
      <c r="J293" s="176"/>
      <c r="K293" s="177">
        <f>ROUND(E293*J293,2)</f>
        <v>0</v>
      </c>
      <c r="L293" s="177">
        <v>12</v>
      </c>
      <c r="M293" s="177">
        <f>G293*(1+L293/100)</f>
        <v>0</v>
      </c>
      <c r="N293" s="175">
        <v>1E-3</v>
      </c>
      <c r="O293" s="175">
        <f>ROUND(E293*N293,2)</f>
        <v>0.01</v>
      </c>
      <c r="P293" s="175">
        <v>0</v>
      </c>
      <c r="Q293" s="175">
        <f>ROUND(E293*P293,2)</f>
        <v>0</v>
      </c>
      <c r="R293" s="177"/>
      <c r="S293" s="177" t="s">
        <v>2316</v>
      </c>
      <c r="T293" s="178" t="s">
        <v>2317</v>
      </c>
      <c r="U293" s="159">
        <v>0</v>
      </c>
      <c r="V293" s="159">
        <f>ROUND(E293*U293,2)</f>
        <v>0</v>
      </c>
      <c r="W293" s="159"/>
      <c r="X293" s="159" t="s">
        <v>1147</v>
      </c>
      <c r="Y293" s="159" t="s">
        <v>322</v>
      </c>
      <c r="Z293" s="148"/>
      <c r="AA293" s="148"/>
      <c r="AB293" s="148"/>
      <c r="AC293" s="148"/>
      <c r="AD293" s="148"/>
      <c r="AE293" s="148"/>
      <c r="AF293" s="148"/>
      <c r="AG293" s="148" t="s">
        <v>2033</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
      <c r="A294" s="155"/>
      <c r="B294" s="156"/>
      <c r="C294" s="195" t="s">
        <v>2649</v>
      </c>
      <c r="D294" s="193"/>
      <c r="E294" s="194"/>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404</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5" t="s">
        <v>2650</v>
      </c>
      <c r="D295" s="193"/>
      <c r="E295" s="194"/>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404</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3" x14ac:dyDescent="0.2">
      <c r="A296" s="155"/>
      <c r="B296" s="156"/>
      <c r="C296" s="195" t="s">
        <v>2651</v>
      </c>
      <c r="D296" s="193"/>
      <c r="E296" s="194">
        <v>6.21</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404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1" x14ac:dyDescent="0.2">
      <c r="A297" s="172">
        <v>100</v>
      </c>
      <c r="B297" s="173" t="s">
        <v>2652</v>
      </c>
      <c r="C297" s="188" t="s">
        <v>2653</v>
      </c>
      <c r="D297" s="174" t="s">
        <v>478</v>
      </c>
      <c r="E297" s="175">
        <v>20</v>
      </c>
      <c r="F297" s="176"/>
      <c r="G297" s="177">
        <f>ROUND(E297*F297,2)</f>
        <v>0</v>
      </c>
      <c r="H297" s="176"/>
      <c r="I297" s="177">
        <f>ROUND(E297*H297,2)</f>
        <v>0</v>
      </c>
      <c r="J297" s="176"/>
      <c r="K297" s="177">
        <f>ROUND(E297*J297,2)</f>
        <v>0</v>
      </c>
      <c r="L297" s="177">
        <v>12</v>
      </c>
      <c r="M297" s="177">
        <f>G297*(1+L297/100)</f>
        <v>0</v>
      </c>
      <c r="N297" s="175">
        <v>0</v>
      </c>
      <c r="O297" s="175">
        <f>ROUND(E297*N297,2)</f>
        <v>0</v>
      </c>
      <c r="P297" s="175">
        <v>0</v>
      </c>
      <c r="Q297" s="175">
        <f>ROUND(E297*P297,2)</f>
        <v>0</v>
      </c>
      <c r="R297" s="177"/>
      <c r="S297" s="177" t="s">
        <v>2316</v>
      </c>
      <c r="T297" s="178" t="s">
        <v>2317</v>
      </c>
      <c r="U297" s="159">
        <v>0</v>
      </c>
      <c r="V297" s="159">
        <f>ROUND(E297*U297,2)</f>
        <v>0</v>
      </c>
      <c r="W297" s="159"/>
      <c r="X297" s="159" t="s">
        <v>399</v>
      </c>
      <c r="Y297" s="159" t="s">
        <v>322</v>
      </c>
      <c r="Z297" s="148"/>
      <c r="AA297" s="148"/>
      <c r="AB297" s="148"/>
      <c r="AC297" s="148"/>
      <c r="AD297" s="148"/>
      <c r="AE297" s="148"/>
      <c r="AF297" s="148"/>
      <c r="AG297" s="148" t="s">
        <v>2313</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2" x14ac:dyDescent="0.2">
      <c r="A298" s="155"/>
      <c r="B298" s="156"/>
      <c r="C298" s="263" t="s">
        <v>2654</v>
      </c>
      <c r="D298" s="264"/>
      <c r="E298" s="264"/>
      <c r="F298" s="264"/>
      <c r="G298" s="264"/>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325</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3" x14ac:dyDescent="0.2">
      <c r="A299" s="155"/>
      <c r="B299" s="156"/>
      <c r="C299" s="261" t="s">
        <v>2328</v>
      </c>
      <c r="D299" s="262"/>
      <c r="E299" s="262"/>
      <c r="F299" s="262"/>
      <c r="G299" s="262"/>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325</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
      <c r="A300" s="155"/>
      <c r="B300" s="156"/>
      <c r="C300" s="261" t="s">
        <v>2655</v>
      </c>
      <c r="D300" s="262"/>
      <c r="E300" s="262"/>
      <c r="F300" s="262"/>
      <c r="G300" s="262"/>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325</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1" x14ac:dyDescent="0.2">
      <c r="A301" s="172">
        <v>101</v>
      </c>
      <c r="B301" s="173" t="s">
        <v>2656</v>
      </c>
      <c r="C301" s="188" t="s">
        <v>2657</v>
      </c>
      <c r="D301" s="174" t="s">
        <v>1600</v>
      </c>
      <c r="E301" s="175">
        <v>2.702</v>
      </c>
      <c r="F301" s="176"/>
      <c r="G301" s="177">
        <f>ROUND(E301*F301,2)</f>
        <v>0</v>
      </c>
      <c r="H301" s="176"/>
      <c r="I301" s="177">
        <f>ROUND(E301*H301,2)</f>
        <v>0</v>
      </c>
      <c r="J301" s="176"/>
      <c r="K301" s="177">
        <f>ROUND(E301*J301,2)</f>
        <v>0</v>
      </c>
      <c r="L301" s="177">
        <v>12</v>
      </c>
      <c r="M301" s="177">
        <f>G301*(1+L301/100)</f>
        <v>0</v>
      </c>
      <c r="N301" s="175">
        <v>1E-3</v>
      </c>
      <c r="O301" s="175">
        <f>ROUND(E301*N301,2)</f>
        <v>0</v>
      </c>
      <c r="P301" s="175">
        <v>0</v>
      </c>
      <c r="Q301" s="175">
        <f>ROUND(E301*P301,2)</f>
        <v>0</v>
      </c>
      <c r="R301" s="177"/>
      <c r="S301" s="177" t="s">
        <v>2316</v>
      </c>
      <c r="T301" s="178" t="s">
        <v>2317</v>
      </c>
      <c r="U301" s="159">
        <v>0</v>
      </c>
      <c r="V301" s="159">
        <f>ROUND(E301*U301,2)</f>
        <v>0</v>
      </c>
      <c r="W301" s="159"/>
      <c r="X301" s="159" t="s">
        <v>1147</v>
      </c>
      <c r="Y301" s="159" t="s">
        <v>322</v>
      </c>
      <c r="Z301" s="148"/>
      <c r="AA301" s="148"/>
      <c r="AB301" s="148"/>
      <c r="AC301" s="148"/>
      <c r="AD301" s="148"/>
      <c r="AE301" s="148"/>
      <c r="AF301" s="148"/>
      <c r="AG301" s="148" t="s">
        <v>2033</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2" x14ac:dyDescent="0.2">
      <c r="A302" s="155"/>
      <c r="B302" s="156"/>
      <c r="C302" s="195" t="s">
        <v>2658</v>
      </c>
      <c r="D302" s="193"/>
      <c r="E302" s="194"/>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404</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
      <c r="A303" s="155"/>
      <c r="B303" s="156"/>
      <c r="C303" s="195" t="s">
        <v>2659</v>
      </c>
      <c r="D303" s="193"/>
      <c r="E303" s="194"/>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404</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5" t="s">
        <v>2660</v>
      </c>
      <c r="D304" s="193"/>
      <c r="E304" s="194">
        <v>2.7</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404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ht="22.5" outlineLevel="1" x14ac:dyDescent="0.2">
      <c r="A305" s="180">
        <v>102</v>
      </c>
      <c r="B305" s="181" t="s">
        <v>2661</v>
      </c>
      <c r="C305" s="189" t="s">
        <v>2662</v>
      </c>
      <c r="D305" s="182" t="s">
        <v>442</v>
      </c>
      <c r="E305" s="183">
        <v>12</v>
      </c>
      <c r="F305" s="184"/>
      <c r="G305" s="185">
        <f>ROUND(E305*F305,2)</f>
        <v>0</v>
      </c>
      <c r="H305" s="184"/>
      <c r="I305" s="185">
        <f>ROUND(E305*H305,2)</f>
        <v>0</v>
      </c>
      <c r="J305" s="184"/>
      <c r="K305" s="185">
        <f>ROUND(E305*J305,2)</f>
        <v>0</v>
      </c>
      <c r="L305" s="185">
        <v>12</v>
      </c>
      <c r="M305" s="185">
        <f>G305*(1+L305/100)</f>
        <v>0</v>
      </c>
      <c r="N305" s="183">
        <v>4.0000000000000003E-5</v>
      </c>
      <c r="O305" s="183">
        <f>ROUND(E305*N305,2)</f>
        <v>0</v>
      </c>
      <c r="P305" s="183">
        <v>0</v>
      </c>
      <c r="Q305" s="183">
        <f>ROUND(E305*P305,2)</f>
        <v>0</v>
      </c>
      <c r="R305" s="185"/>
      <c r="S305" s="185" t="s">
        <v>361</v>
      </c>
      <c r="T305" s="186" t="s">
        <v>320</v>
      </c>
      <c r="U305" s="159">
        <v>0</v>
      </c>
      <c r="V305" s="159">
        <f>ROUND(E305*U305,2)</f>
        <v>0</v>
      </c>
      <c r="W305" s="159"/>
      <c r="X305" s="159" t="s">
        <v>1147</v>
      </c>
      <c r="Y305" s="159" t="s">
        <v>322</v>
      </c>
      <c r="Z305" s="148"/>
      <c r="AA305" s="148"/>
      <c r="AB305" s="148"/>
      <c r="AC305" s="148"/>
      <c r="AD305" s="148"/>
      <c r="AE305" s="148"/>
      <c r="AF305" s="148"/>
      <c r="AG305" s="148" t="s">
        <v>2033</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1" x14ac:dyDescent="0.2">
      <c r="A306" s="172">
        <v>103</v>
      </c>
      <c r="B306" s="173" t="s">
        <v>2663</v>
      </c>
      <c r="C306" s="188" t="s">
        <v>2664</v>
      </c>
      <c r="D306" s="174" t="s">
        <v>442</v>
      </c>
      <c r="E306" s="175">
        <v>14</v>
      </c>
      <c r="F306" s="176"/>
      <c r="G306" s="177">
        <f>ROUND(E306*F306,2)</f>
        <v>0</v>
      </c>
      <c r="H306" s="176"/>
      <c r="I306" s="177">
        <f>ROUND(E306*H306,2)</f>
        <v>0</v>
      </c>
      <c r="J306" s="176"/>
      <c r="K306" s="177">
        <f>ROUND(E306*J306,2)</f>
        <v>0</v>
      </c>
      <c r="L306" s="177">
        <v>12</v>
      </c>
      <c r="M306" s="177">
        <f>G306*(1+L306/100)</f>
        <v>0</v>
      </c>
      <c r="N306" s="175">
        <v>0</v>
      </c>
      <c r="O306" s="175">
        <f>ROUND(E306*N306,2)</f>
        <v>0</v>
      </c>
      <c r="P306" s="175">
        <v>0</v>
      </c>
      <c r="Q306" s="175">
        <f>ROUND(E306*P306,2)</f>
        <v>0</v>
      </c>
      <c r="R306" s="177"/>
      <c r="S306" s="177" t="s">
        <v>2316</v>
      </c>
      <c r="T306" s="178" t="s">
        <v>2317</v>
      </c>
      <c r="U306" s="159">
        <v>0</v>
      </c>
      <c r="V306" s="159">
        <f>ROUND(E306*U306,2)</f>
        <v>0</v>
      </c>
      <c r="W306" s="159"/>
      <c r="X306" s="159" t="s">
        <v>399</v>
      </c>
      <c r="Y306" s="159" t="s">
        <v>322</v>
      </c>
      <c r="Z306" s="148"/>
      <c r="AA306" s="148"/>
      <c r="AB306" s="148"/>
      <c r="AC306" s="148"/>
      <c r="AD306" s="148"/>
      <c r="AE306" s="148"/>
      <c r="AF306" s="148"/>
      <c r="AG306" s="148" t="s">
        <v>2313</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2" x14ac:dyDescent="0.2">
      <c r="A307" s="155"/>
      <c r="B307" s="156"/>
      <c r="C307" s="263" t="s">
        <v>2665</v>
      </c>
      <c r="D307" s="264"/>
      <c r="E307" s="264"/>
      <c r="F307" s="264"/>
      <c r="G307" s="264"/>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325</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1" x14ac:dyDescent="0.2">
      <c r="A308" s="180">
        <v>104</v>
      </c>
      <c r="B308" s="181" t="s">
        <v>2666</v>
      </c>
      <c r="C308" s="189" t="s">
        <v>2667</v>
      </c>
      <c r="D308" s="182" t="s">
        <v>442</v>
      </c>
      <c r="E308" s="183">
        <v>14</v>
      </c>
      <c r="F308" s="184"/>
      <c r="G308" s="185">
        <f>ROUND(E308*F308,2)</f>
        <v>0</v>
      </c>
      <c r="H308" s="184"/>
      <c r="I308" s="185">
        <f>ROUND(E308*H308,2)</f>
        <v>0</v>
      </c>
      <c r="J308" s="184"/>
      <c r="K308" s="185">
        <f>ROUND(E308*J308,2)</f>
        <v>0</v>
      </c>
      <c r="L308" s="185">
        <v>12</v>
      </c>
      <c r="M308" s="185">
        <f>G308*(1+L308/100)</f>
        <v>0</v>
      </c>
      <c r="N308" s="183">
        <v>2.0000000000000001E-4</v>
      </c>
      <c r="O308" s="183">
        <f>ROUND(E308*N308,2)</f>
        <v>0</v>
      </c>
      <c r="P308" s="183">
        <v>0</v>
      </c>
      <c r="Q308" s="183">
        <f>ROUND(E308*P308,2)</f>
        <v>0</v>
      </c>
      <c r="R308" s="185"/>
      <c r="S308" s="185" t="s">
        <v>361</v>
      </c>
      <c r="T308" s="186" t="s">
        <v>320</v>
      </c>
      <c r="U308" s="159">
        <v>0</v>
      </c>
      <c r="V308" s="159">
        <f>ROUND(E308*U308,2)</f>
        <v>0</v>
      </c>
      <c r="W308" s="159"/>
      <c r="X308" s="159" t="s">
        <v>1147</v>
      </c>
      <c r="Y308" s="159" t="s">
        <v>322</v>
      </c>
      <c r="Z308" s="148"/>
      <c r="AA308" s="148"/>
      <c r="AB308" s="148"/>
      <c r="AC308" s="148"/>
      <c r="AD308" s="148"/>
      <c r="AE308" s="148"/>
      <c r="AF308" s="148"/>
      <c r="AG308" s="148" t="s">
        <v>2033</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1" x14ac:dyDescent="0.2">
      <c r="A309" s="172">
        <v>105</v>
      </c>
      <c r="B309" s="173" t="s">
        <v>2668</v>
      </c>
      <c r="C309" s="188" t="s">
        <v>2669</v>
      </c>
      <c r="D309" s="174" t="s">
        <v>442</v>
      </c>
      <c r="E309" s="175">
        <v>20</v>
      </c>
      <c r="F309" s="176"/>
      <c r="G309" s="177">
        <f>ROUND(E309*F309,2)</f>
        <v>0</v>
      </c>
      <c r="H309" s="176"/>
      <c r="I309" s="177">
        <f>ROUND(E309*H309,2)</f>
        <v>0</v>
      </c>
      <c r="J309" s="176"/>
      <c r="K309" s="177">
        <f>ROUND(E309*J309,2)</f>
        <v>0</v>
      </c>
      <c r="L309" s="177">
        <v>12</v>
      </c>
      <c r="M309" s="177">
        <f>G309*(1+L309/100)</f>
        <v>0</v>
      </c>
      <c r="N309" s="175">
        <v>0</v>
      </c>
      <c r="O309" s="175">
        <f>ROUND(E309*N309,2)</f>
        <v>0</v>
      </c>
      <c r="P309" s="175">
        <v>0</v>
      </c>
      <c r="Q309" s="175">
        <f>ROUND(E309*P309,2)</f>
        <v>0</v>
      </c>
      <c r="R309" s="177"/>
      <c r="S309" s="177" t="s">
        <v>2316</v>
      </c>
      <c r="T309" s="178" t="s">
        <v>2317</v>
      </c>
      <c r="U309" s="159">
        <v>0</v>
      </c>
      <c r="V309" s="159">
        <f>ROUND(E309*U309,2)</f>
        <v>0</v>
      </c>
      <c r="W309" s="159"/>
      <c r="X309" s="159" t="s">
        <v>399</v>
      </c>
      <c r="Y309" s="159" t="s">
        <v>322</v>
      </c>
      <c r="Z309" s="148"/>
      <c r="AA309" s="148"/>
      <c r="AB309" s="148"/>
      <c r="AC309" s="148"/>
      <c r="AD309" s="148"/>
      <c r="AE309" s="148"/>
      <c r="AF309" s="148"/>
      <c r="AG309" s="148" t="s">
        <v>2313</v>
      </c>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2" x14ac:dyDescent="0.2">
      <c r="A310" s="155"/>
      <c r="B310" s="156"/>
      <c r="C310" s="263" t="s">
        <v>2670</v>
      </c>
      <c r="D310" s="264"/>
      <c r="E310" s="264"/>
      <c r="F310" s="264"/>
      <c r="G310" s="264"/>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325</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1" x14ac:dyDescent="0.2">
      <c r="A311" s="180">
        <v>106</v>
      </c>
      <c r="B311" s="181" t="s">
        <v>2671</v>
      </c>
      <c r="C311" s="189" t="s">
        <v>2672</v>
      </c>
      <c r="D311" s="182" t="s">
        <v>442</v>
      </c>
      <c r="E311" s="183">
        <v>8</v>
      </c>
      <c r="F311" s="184"/>
      <c r="G311" s="185">
        <f>ROUND(E311*F311,2)</f>
        <v>0</v>
      </c>
      <c r="H311" s="184"/>
      <c r="I311" s="185">
        <f>ROUND(E311*H311,2)</f>
        <v>0</v>
      </c>
      <c r="J311" s="184"/>
      <c r="K311" s="185">
        <f>ROUND(E311*J311,2)</f>
        <v>0</v>
      </c>
      <c r="L311" s="185">
        <v>12</v>
      </c>
      <c r="M311" s="185">
        <f>G311*(1+L311/100)</f>
        <v>0</v>
      </c>
      <c r="N311" s="183">
        <v>2.2000000000000001E-4</v>
      </c>
      <c r="O311" s="183">
        <f>ROUND(E311*N311,2)</f>
        <v>0</v>
      </c>
      <c r="P311" s="183">
        <v>0</v>
      </c>
      <c r="Q311" s="183">
        <f>ROUND(E311*P311,2)</f>
        <v>0</v>
      </c>
      <c r="R311" s="185"/>
      <c r="S311" s="185" t="s">
        <v>2316</v>
      </c>
      <c r="T311" s="186" t="s">
        <v>2317</v>
      </c>
      <c r="U311" s="159">
        <v>0</v>
      </c>
      <c r="V311" s="159">
        <f>ROUND(E311*U311,2)</f>
        <v>0</v>
      </c>
      <c r="W311" s="159"/>
      <c r="X311" s="159" t="s">
        <v>1147</v>
      </c>
      <c r="Y311" s="159" t="s">
        <v>322</v>
      </c>
      <c r="Z311" s="148"/>
      <c r="AA311" s="148"/>
      <c r="AB311" s="148"/>
      <c r="AC311" s="148"/>
      <c r="AD311" s="148"/>
      <c r="AE311" s="148"/>
      <c r="AF311" s="148"/>
      <c r="AG311" s="148" t="s">
        <v>2033</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
      <c r="A312" s="180">
        <v>107</v>
      </c>
      <c r="B312" s="181" t="s">
        <v>2673</v>
      </c>
      <c r="C312" s="189" t="s">
        <v>2674</v>
      </c>
      <c r="D312" s="182" t="s">
        <v>442</v>
      </c>
      <c r="E312" s="183">
        <v>12</v>
      </c>
      <c r="F312" s="184"/>
      <c r="G312" s="185">
        <f>ROUND(E312*F312,2)</f>
        <v>0</v>
      </c>
      <c r="H312" s="184"/>
      <c r="I312" s="185">
        <f>ROUND(E312*H312,2)</f>
        <v>0</v>
      </c>
      <c r="J312" s="184"/>
      <c r="K312" s="185">
        <f>ROUND(E312*J312,2)</f>
        <v>0</v>
      </c>
      <c r="L312" s="185">
        <v>12</v>
      </c>
      <c r="M312" s="185">
        <f>G312*(1+L312/100)</f>
        <v>0</v>
      </c>
      <c r="N312" s="183">
        <v>2.4000000000000001E-4</v>
      </c>
      <c r="O312" s="183">
        <f>ROUND(E312*N312,2)</f>
        <v>0</v>
      </c>
      <c r="P312" s="183">
        <v>0</v>
      </c>
      <c r="Q312" s="183">
        <f>ROUND(E312*P312,2)</f>
        <v>0</v>
      </c>
      <c r="R312" s="185"/>
      <c r="S312" s="185" t="s">
        <v>2316</v>
      </c>
      <c r="T312" s="186" t="s">
        <v>2317</v>
      </c>
      <c r="U312" s="159">
        <v>0</v>
      </c>
      <c r="V312" s="159">
        <f>ROUND(E312*U312,2)</f>
        <v>0</v>
      </c>
      <c r="W312" s="159"/>
      <c r="X312" s="159" t="s">
        <v>1147</v>
      </c>
      <c r="Y312" s="159" t="s">
        <v>322</v>
      </c>
      <c r="Z312" s="148"/>
      <c r="AA312" s="148"/>
      <c r="AB312" s="148"/>
      <c r="AC312" s="148"/>
      <c r="AD312" s="148"/>
      <c r="AE312" s="148"/>
      <c r="AF312" s="148"/>
      <c r="AG312" s="148" t="s">
        <v>2033</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1" x14ac:dyDescent="0.2">
      <c r="A313" s="180">
        <v>108</v>
      </c>
      <c r="B313" s="181" t="s">
        <v>2675</v>
      </c>
      <c r="C313" s="189" t="s">
        <v>2676</v>
      </c>
      <c r="D313" s="182" t="s">
        <v>1600</v>
      </c>
      <c r="E313" s="183">
        <v>1</v>
      </c>
      <c r="F313" s="184"/>
      <c r="G313" s="185">
        <f>ROUND(E313*F313,2)</f>
        <v>0</v>
      </c>
      <c r="H313" s="184"/>
      <c r="I313" s="185">
        <f>ROUND(E313*H313,2)</f>
        <v>0</v>
      </c>
      <c r="J313" s="184"/>
      <c r="K313" s="185">
        <f>ROUND(E313*J313,2)</f>
        <v>0</v>
      </c>
      <c r="L313" s="185">
        <v>12</v>
      </c>
      <c r="M313" s="185">
        <f>G313*(1+L313/100)</f>
        <v>0</v>
      </c>
      <c r="N313" s="183">
        <v>1E-3</v>
      </c>
      <c r="O313" s="183">
        <f>ROUND(E313*N313,2)</f>
        <v>0</v>
      </c>
      <c r="P313" s="183">
        <v>0</v>
      </c>
      <c r="Q313" s="183">
        <f>ROUND(E313*P313,2)</f>
        <v>0</v>
      </c>
      <c r="R313" s="185"/>
      <c r="S313" s="185" t="s">
        <v>2316</v>
      </c>
      <c r="T313" s="186" t="s">
        <v>2317</v>
      </c>
      <c r="U313" s="159">
        <v>0</v>
      </c>
      <c r="V313" s="159">
        <f>ROUND(E313*U313,2)</f>
        <v>0</v>
      </c>
      <c r="W313" s="159"/>
      <c r="X313" s="159" t="s">
        <v>1147</v>
      </c>
      <c r="Y313" s="159" t="s">
        <v>322</v>
      </c>
      <c r="Z313" s="148"/>
      <c r="AA313" s="148"/>
      <c r="AB313" s="148"/>
      <c r="AC313" s="148"/>
      <c r="AD313" s="148"/>
      <c r="AE313" s="148"/>
      <c r="AF313" s="148"/>
      <c r="AG313" s="148" t="s">
        <v>2033</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1" x14ac:dyDescent="0.2">
      <c r="A314" s="172">
        <v>109</v>
      </c>
      <c r="B314" s="173" t="s">
        <v>2668</v>
      </c>
      <c r="C314" s="188" t="s">
        <v>2669</v>
      </c>
      <c r="D314" s="174" t="s">
        <v>442</v>
      </c>
      <c r="E314" s="175">
        <v>20</v>
      </c>
      <c r="F314" s="176"/>
      <c r="G314" s="177">
        <f>ROUND(E314*F314,2)</f>
        <v>0</v>
      </c>
      <c r="H314" s="176"/>
      <c r="I314" s="177">
        <f>ROUND(E314*H314,2)</f>
        <v>0</v>
      </c>
      <c r="J314" s="176"/>
      <c r="K314" s="177">
        <f>ROUND(E314*J314,2)</f>
        <v>0</v>
      </c>
      <c r="L314" s="177">
        <v>12</v>
      </c>
      <c r="M314" s="177">
        <f>G314*(1+L314/100)</f>
        <v>0</v>
      </c>
      <c r="N314" s="175">
        <v>0</v>
      </c>
      <c r="O314" s="175">
        <f>ROUND(E314*N314,2)</f>
        <v>0</v>
      </c>
      <c r="P314" s="175">
        <v>0</v>
      </c>
      <c r="Q314" s="175">
        <f>ROUND(E314*P314,2)</f>
        <v>0</v>
      </c>
      <c r="R314" s="177"/>
      <c r="S314" s="177" t="s">
        <v>2316</v>
      </c>
      <c r="T314" s="178" t="s">
        <v>2317</v>
      </c>
      <c r="U314" s="159">
        <v>0</v>
      </c>
      <c r="V314" s="159">
        <f>ROUND(E314*U314,2)</f>
        <v>0</v>
      </c>
      <c r="W314" s="159"/>
      <c r="X314" s="159" t="s">
        <v>399</v>
      </c>
      <c r="Y314" s="159" t="s">
        <v>322</v>
      </c>
      <c r="Z314" s="148"/>
      <c r="AA314" s="148"/>
      <c r="AB314" s="148"/>
      <c r="AC314" s="148"/>
      <c r="AD314" s="148"/>
      <c r="AE314" s="148"/>
      <c r="AF314" s="148"/>
      <c r="AG314" s="148" t="s">
        <v>2313</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
      <c r="A315" s="155"/>
      <c r="B315" s="156"/>
      <c r="C315" s="263" t="s">
        <v>2670</v>
      </c>
      <c r="D315" s="264"/>
      <c r="E315" s="264"/>
      <c r="F315" s="264"/>
      <c r="G315" s="264"/>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325</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1" x14ac:dyDescent="0.2">
      <c r="A316" s="180">
        <v>110</v>
      </c>
      <c r="B316" s="181" t="s">
        <v>2677</v>
      </c>
      <c r="C316" s="189" t="s">
        <v>2678</v>
      </c>
      <c r="D316" s="182" t="s">
        <v>442</v>
      </c>
      <c r="E316" s="183">
        <v>4</v>
      </c>
      <c r="F316" s="184"/>
      <c r="G316" s="185">
        <f>ROUND(E316*F316,2)</f>
        <v>0</v>
      </c>
      <c r="H316" s="184"/>
      <c r="I316" s="185">
        <f>ROUND(E316*H316,2)</f>
        <v>0</v>
      </c>
      <c r="J316" s="184"/>
      <c r="K316" s="185">
        <f>ROUND(E316*J316,2)</f>
        <v>0</v>
      </c>
      <c r="L316" s="185">
        <v>12</v>
      </c>
      <c r="M316" s="185">
        <f>G316*(1+L316/100)</f>
        <v>0</v>
      </c>
      <c r="N316" s="183">
        <v>1.6000000000000001E-4</v>
      </c>
      <c r="O316" s="183">
        <f>ROUND(E316*N316,2)</f>
        <v>0</v>
      </c>
      <c r="P316" s="183">
        <v>0</v>
      </c>
      <c r="Q316" s="183">
        <f>ROUND(E316*P316,2)</f>
        <v>0</v>
      </c>
      <c r="R316" s="185"/>
      <c r="S316" s="185" t="s">
        <v>2316</v>
      </c>
      <c r="T316" s="186" t="s">
        <v>2317</v>
      </c>
      <c r="U316" s="159">
        <v>0</v>
      </c>
      <c r="V316" s="159">
        <f>ROUND(E316*U316,2)</f>
        <v>0</v>
      </c>
      <c r="W316" s="159"/>
      <c r="X316" s="159" t="s">
        <v>1147</v>
      </c>
      <c r="Y316" s="159" t="s">
        <v>322</v>
      </c>
      <c r="Z316" s="148"/>
      <c r="AA316" s="148"/>
      <c r="AB316" s="148"/>
      <c r="AC316" s="148"/>
      <c r="AD316" s="148"/>
      <c r="AE316" s="148"/>
      <c r="AF316" s="148"/>
      <c r="AG316" s="148" t="s">
        <v>2033</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1" x14ac:dyDescent="0.2">
      <c r="A317" s="180">
        <v>111</v>
      </c>
      <c r="B317" s="181" t="s">
        <v>2679</v>
      </c>
      <c r="C317" s="189" t="s">
        <v>2680</v>
      </c>
      <c r="D317" s="182" t="s">
        <v>442</v>
      </c>
      <c r="E317" s="183">
        <v>4</v>
      </c>
      <c r="F317" s="184"/>
      <c r="G317" s="185">
        <f>ROUND(E317*F317,2)</f>
        <v>0</v>
      </c>
      <c r="H317" s="184"/>
      <c r="I317" s="185">
        <f>ROUND(E317*H317,2)</f>
        <v>0</v>
      </c>
      <c r="J317" s="184"/>
      <c r="K317" s="185">
        <f>ROUND(E317*J317,2)</f>
        <v>0</v>
      </c>
      <c r="L317" s="185">
        <v>12</v>
      </c>
      <c r="M317" s="185">
        <f>G317*(1+L317/100)</f>
        <v>0</v>
      </c>
      <c r="N317" s="183">
        <v>1.6000000000000001E-4</v>
      </c>
      <c r="O317" s="183">
        <f>ROUND(E317*N317,2)</f>
        <v>0</v>
      </c>
      <c r="P317" s="183">
        <v>0</v>
      </c>
      <c r="Q317" s="183">
        <f>ROUND(E317*P317,2)</f>
        <v>0</v>
      </c>
      <c r="R317" s="185"/>
      <c r="S317" s="185" t="s">
        <v>2316</v>
      </c>
      <c r="T317" s="186" t="s">
        <v>2317</v>
      </c>
      <c r="U317" s="159">
        <v>0</v>
      </c>
      <c r="V317" s="159">
        <f>ROUND(E317*U317,2)</f>
        <v>0</v>
      </c>
      <c r="W317" s="159"/>
      <c r="X317" s="159" t="s">
        <v>1147</v>
      </c>
      <c r="Y317" s="159" t="s">
        <v>322</v>
      </c>
      <c r="Z317" s="148"/>
      <c r="AA317" s="148"/>
      <c r="AB317" s="148"/>
      <c r="AC317" s="148"/>
      <c r="AD317" s="148"/>
      <c r="AE317" s="148"/>
      <c r="AF317" s="148"/>
      <c r="AG317" s="148" t="s">
        <v>2033</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1" x14ac:dyDescent="0.2">
      <c r="A318" s="180">
        <v>112</v>
      </c>
      <c r="B318" s="181" t="s">
        <v>2681</v>
      </c>
      <c r="C318" s="189" t="s">
        <v>2682</v>
      </c>
      <c r="D318" s="182" t="s">
        <v>442</v>
      </c>
      <c r="E318" s="183">
        <v>6</v>
      </c>
      <c r="F318" s="184"/>
      <c r="G318" s="185">
        <f>ROUND(E318*F318,2)</f>
        <v>0</v>
      </c>
      <c r="H318" s="184"/>
      <c r="I318" s="185">
        <f>ROUND(E318*H318,2)</f>
        <v>0</v>
      </c>
      <c r="J318" s="184"/>
      <c r="K318" s="185">
        <f>ROUND(E318*J318,2)</f>
        <v>0</v>
      </c>
      <c r="L318" s="185">
        <v>12</v>
      </c>
      <c r="M318" s="185">
        <f>G318*(1+L318/100)</f>
        <v>0</v>
      </c>
      <c r="N318" s="183">
        <v>1.3999999999999999E-4</v>
      </c>
      <c r="O318" s="183">
        <f>ROUND(E318*N318,2)</f>
        <v>0</v>
      </c>
      <c r="P318" s="183">
        <v>0</v>
      </c>
      <c r="Q318" s="183">
        <f>ROUND(E318*P318,2)</f>
        <v>0</v>
      </c>
      <c r="R318" s="185"/>
      <c r="S318" s="185" t="s">
        <v>2316</v>
      </c>
      <c r="T318" s="186" t="s">
        <v>2317</v>
      </c>
      <c r="U318" s="159">
        <v>0</v>
      </c>
      <c r="V318" s="159">
        <f>ROUND(E318*U318,2)</f>
        <v>0</v>
      </c>
      <c r="W318" s="159"/>
      <c r="X318" s="159" t="s">
        <v>1147</v>
      </c>
      <c r="Y318" s="159" t="s">
        <v>322</v>
      </c>
      <c r="Z318" s="148"/>
      <c r="AA318" s="148"/>
      <c r="AB318" s="148"/>
      <c r="AC318" s="148"/>
      <c r="AD318" s="148"/>
      <c r="AE318" s="148"/>
      <c r="AF318" s="148"/>
      <c r="AG318" s="148" t="s">
        <v>2033</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1" x14ac:dyDescent="0.2">
      <c r="A319" s="180">
        <v>113</v>
      </c>
      <c r="B319" s="181" t="s">
        <v>2683</v>
      </c>
      <c r="C319" s="189" t="s">
        <v>2684</v>
      </c>
      <c r="D319" s="182" t="s">
        <v>442</v>
      </c>
      <c r="E319" s="183">
        <v>6</v>
      </c>
      <c r="F319" s="184"/>
      <c r="G319" s="185">
        <f>ROUND(E319*F319,2)</f>
        <v>0</v>
      </c>
      <c r="H319" s="184"/>
      <c r="I319" s="185">
        <f>ROUND(E319*H319,2)</f>
        <v>0</v>
      </c>
      <c r="J319" s="184"/>
      <c r="K319" s="185">
        <f>ROUND(E319*J319,2)</f>
        <v>0</v>
      </c>
      <c r="L319" s="185">
        <v>12</v>
      </c>
      <c r="M319" s="185">
        <f>G319*(1+L319/100)</f>
        <v>0</v>
      </c>
      <c r="N319" s="183">
        <v>2.2000000000000001E-4</v>
      </c>
      <c r="O319" s="183">
        <f>ROUND(E319*N319,2)</f>
        <v>0</v>
      </c>
      <c r="P319" s="183">
        <v>0</v>
      </c>
      <c r="Q319" s="183">
        <f>ROUND(E319*P319,2)</f>
        <v>0</v>
      </c>
      <c r="R319" s="185"/>
      <c r="S319" s="185" t="s">
        <v>2316</v>
      </c>
      <c r="T319" s="186" t="s">
        <v>2317</v>
      </c>
      <c r="U319" s="159">
        <v>0</v>
      </c>
      <c r="V319" s="159">
        <f>ROUND(E319*U319,2)</f>
        <v>0</v>
      </c>
      <c r="W319" s="159"/>
      <c r="X319" s="159" t="s">
        <v>1147</v>
      </c>
      <c r="Y319" s="159" t="s">
        <v>322</v>
      </c>
      <c r="Z319" s="148"/>
      <c r="AA319" s="148"/>
      <c r="AB319" s="148"/>
      <c r="AC319" s="148"/>
      <c r="AD319" s="148"/>
      <c r="AE319" s="148"/>
      <c r="AF319" s="148"/>
      <c r="AG319" s="148" t="s">
        <v>2033</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1" x14ac:dyDescent="0.2">
      <c r="A320" s="172">
        <v>114</v>
      </c>
      <c r="B320" s="173" t="s">
        <v>2685</v>
      </c>
      <c r="C320" s="188" t="s">
        <v>2686</v>
      </c>
      <c r="D320" s="174" t="s">
        <v>442</v>
      </c>
      <c r="E320" s="175">
        <v>4</v>
      </c>
      <c r="F320" s="176"/>
      <c r="G320" s="177">
        <f>ROUND(E320*F320,2)</f>
        <v>0</v>
      </c>
      <c r="H320" s="176"/>
      <c r="I320" s="177">
        <f>ROUND(E320*H320,2)</f>
        <v>0</v>
      </c>
      <c r="J320" s="176"/>
      <c r="K320" s="177">
        <f>ROUND(E320*J320,2)</f>
        <v>0</v>
      </c>
      <c r="L320" s="177">
        <v>12</v>
      </c>
      <c r="M320" s="177">
        <f>G320*(1+L320/100)</f>
        <v>0</v>
      </c>
      <c r="N320" s="175">
        <v>0</v>
      </c>
      <c r="O320" s="175">
        <f>ROUND(E320*N320,2)</f>
        <v>0</v>
      </c>
      <c r="P320" s="175">
        <v>0</v>
      </c>
      <c r="Q320" s="175">
        <f>ROUND(E320*P320,2)</f>
        <v>0</v>
      </c>
      <c r="R320" s="177"/>
      <c r="S320" s="177" t="s">
        <v>2316</v>
      </c>
      <c r="T320" s="178" t="s">
        <v>2317</v>
      </c>
      <c r="U320" s="159">
        <v>0</v>
      </c>
      <c r="V320" s="159">
        <f>ROUND(E320*U320,2)</f>
        <v>0</v>
      </c>
      <c r="W320" s="159"/>
      <c r="X320" s="159" t="s">
        <v>399</v>
      </c>
      <c r="Y320" s="159" t="s">
        <v>322</v>
      </c>
      <c r="Z320" s="148"/>
      <c r="AA320" s="148"/>
      <c r="AB320" s="148"/>
      <c r="AC320" s="148"/>
      <c r="AD320" s="148"/>
      <c r="AE320" s="148"/>
      <c r="AF320" s="148"/>
      <c r="AG320" s="148" t="s">
        <v>2313</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2" x14ac:dyDescent="0.2">
      <c r="A321" s="155"/>
      <c r="B321" s="156"/>
      <c r="C321" s="263" t="s">
        <v>2687</v>
      </c>
      <c r="D321" s="264"/>
      <c r="E321" s="264"/>
      <c r="F321" s="264"/>
      <c r="G321" s="264"/>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325</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22.5" outlineLevel="1" x14ac:dyDescent="0.2">
      <c r="A322" s="180">
        <v>115</v>
      </c>
      <c r="B322" s="181" t="s">
        <v>2688</v>
      </c>
      <c r="C322" s="189" t="s">
        <v>2689</v>
      </c>
      <c r="D322" s="182" t="s">
        <v>442</v>
      </c>
      <c r="E322" s="183">
        <v>4</v>
      </c>
      <c r="F322" s="184"/>
      <c r="G322" s="185">
        <f>ROUND(E322*F322,2)</f>
        <v>0</v>
      </c>
      <c r="H322" s="184"/>
      <c r="I322" s="185">
        <f>ROUND(E322*H322,2)</f>
        <v>0</v>
      </c>
      <c r="J322" s="184"/>
      <c r="K322" s="185">
        <f>ROUND(E322*J322,2)</f>
        <v>0</v>
      </c>
      <c r="L322" s="185">
        <v>12</v>
      </c>
      <c r="M322" s="185">
        <f>G322*(1+L322/100)</f>
        <v>0</v>
      </c>
      <c r="N322" s="183">
        <v>0</v>
      </c>
      <c r="O322" s="183">
        <f>ROUND(E322*N322,2)</f>
        <v>0</v>
      </c>
      <c r="P322" s="183">
        <v>0</v>
      </c>
      <c r="Q322" s="183">
        <f>ROUND(E322*P322,2)</f>
        <v>0</v>
      </c>
      <c r="R322" s="185"/>
      <c r="S322" s="185" t="s">
        <v>361</v>
      </c>
      <c r="T322" s="186" t="s">
        <v>320</v>
      </c>
      <c r="U322" s="159">
        <v>0</v>
      </c>
      <c r="V322" s="159">
        <f>ROUND(E322*U322,2)</f>
        <v>0</v>
      </c>
      <c r="W322" s="159"/>
      <c r="X322" s="159" t="s">
        <v>1147</v>
      </c>
      <c r="Y322" s="159" t="s">
        <v>322</v>
      </c>
      <c r="Z322" s="148"/>
      <c r="AA322" s="148"/>
      <c r="AB322" s="148"/>
      <c r="AC322" s="148"/>
      <c r="AD322" s="148"/>
      <c r="AE322" s="148"/>
      <c r="AF322" s="148"/>
      <c r="AG322" s="148" t="s">
        <v>2033</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1" x14ac:dyDescent="0.2">
      <c r="A323" s="172">
        <v>116</v>
      </c>
      <c r="B323" s="173" t="s">
        <v>2690</v>
      </c>
      <c r="C323" s="188" t="s">
        <v>2691</v>
      </c>
      <c r="D323" s="174" t="s">
        <v>442</v>
      </c>
      <c r="E323" s="175">
        <v>2</v>
      </c>
      <c r="F323" s="176"/>
      <c r="G323" s="177">
        <f>ROUND(E323*F323,2)</f>
        <v>0</v>
      </c>
      <c r="H323" s="176"/>
      <c r="I323" s="177">
        <f>ROUND(E323*H323,2)</f>
        <v>0</v>
      </c>
      <c r="J323" s="176"/>
      <c r="K323" s="177">
        <f>ROUND(E323*J323,2)</f>
        <v>0</v>
      </c>
      <c r="L323" s="177">
        <v>12</v>
      </c>
      <c r="M323" s="177">
        <f>G323*(1+L323/100)</f>
        <v>0</v>
      </c>
      <c r="N323" s="175">
        <v>0</v>
      </c>
      <c r="O323" s="175">
        <f>ROUND(E323*N323,2)</f>
        <v>0</v>
      </c>
      <c r="P323" s="175">
        <v>0</v>
      </c>
      <c r="Q323" s="175">
        <f>ROUND(E323*P323,2)</f>
        <v>0</v>
      </c>
      <c r="R323" s="177"/>
      <c r="S323" s="177" t="s">
        <v>2316</v>
      </c>
      <c r="T323" s="178" t="s">
        <v>2317</v>
      </c>
      <c r="U323" s="159">
        <v>0</v>
      </c>
      <c r="V323" s="159">
        <f>ROUND(E323*U323,2)</f>
        <v>0</v>
      </c>
      <c r="W323" s="159"/>
      <c r="X323" s="159" t="s">
        <v>399</v>
      </c>
      <c r="Y323" s="159" t="s">
        <v>322</v>
      </c>
      <c r="Z323" s="148"/>
      <c r="AA323" s="148"/>
      <c r="AB323" s="148"/>
      <c r="AC323" s="148"/>
      <c r="AD323" s="148"/>
      <c r="AE323" s="148"/>
      <c r="AF323" s="148"/>
      <c r="AG323" s="148" t="s">
        <v>2313</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2" x14ac:dyDescent="0.2">
      <c r="A324" s="155"/>
      <c r="B324" s="156"/>
      <c r="C324" s="263" t="s">
        <v>2692</v>
      </c>
      <c r="D324" s="264"/>
      <c r="E324" s="264"/>
      <c r="F324" s="264"/>
      <c r="G324" s="264"/>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325</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ht="22.5" outlineLevel="1" x14ac:dyDescent="0.2">
      <c r="A325" s="180">
        <v>117</v>
      </c>
      <c r="B325" s="181" t="s">
        <v>2693</v>
      </c>
      <c r="C325" s="189" t="s">
        <v>2694</v>
      </c>
      <c r="D325" s="182" t="s">
        <v>442</v>
      </c>
      <c r="E325" s="183">
        <v>2</v>
      </c>
      <c r="F325" s="184"/>
      <c r="G325" s="185">
        <f>ROUND(E325*F325,2)</f>
        <v>0</v>
      </c>
      <c r="H325" s="184"/>
      <c r="I325" s="185">
        <f>ROUND(E325*H325,2)</f>
        <v>0</v>
      </c>
      <c r="J325" s="184"/>
      <c r="K325" s="185">
        <f>ROUND(E325*J325,2)</f>
        <v>0</v>
      </c>
      <c r="L325" s="185">
        <v>12</v>
      </c>
      <c r="M325" s="185">
        <f>G325*(1+L325/100)</f>
        <v>0</v>
      </c>
      <c r="N325" s="183">
        <v>3.6999999999999999E-4</v>
      </c>
      <c r="O325" s="183">
        <f>ROUND(E325*N325,2)</f>
        <v>0</v>
      </c>
      <c r="P325" s="183">
        <v>0</v>
      </c>
      <c r="Q325" s="183">
        <f>ROUND(E325*P325,2)</f>
        <v>0</v>
      </c>
      <c r="R325" s="185"/>
      <c r="S325" s="185" t="s">
        <v>361</v>
      </c>
      <c r="T325" s="186" t="s">
        <v>320</v>
      </c>
      <c r="U325" s="159">
        <v>0</v>
      </c>
      <c r="V325" s="159">
        <f>ROUND(E325*U325,2)</f>
        <v>0</v>
      </c>
      <c r="W325" s="159"/>
      <c r="X325" s="159" t="s">
        <v>1147</v>
      </c>
      <c r="Y325" s="159" t="s">
        <v>322</v>
      </c>
      <c r="Z325" s="148"/>
      <c r="AA325" s="148"/>
      <c r="AB325" s="148"/>
      <c r="AC325" s="148"/>
      <c r="AD325" s="148"/>
      <c r="AE325" s="148"/>
      <c r="AF325" s="148"/>
      <c r="AG325" s="148" t="s">
        <v>2033</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1" x14ac:dyDescent="0.2">
      <c r="A326" s="172">
        <v>118</v>
      </c>
      <c r="B326" s="173" t="s">
        <v>2695</v>
      </c>
      <c r="C326" s="188" t="s">
        <v>2696</v>
      </c>
      <c r="D326" s="174" t="s">
        <v>442</v>
      </c>
      <c r="E326" s="175">
        <v>2</v>
      </c>
      <c r="F326" s="176"/>
      <c r="G326" s="177">
        <f>ROUND(E326*F326,2)</f>
        <v>0</v>
      </c>
      <c r="H326" s="176"/>
      <c r="I326" s="177">
        <f>ROUND(E326*H326,2)</f>
        <v>0</v>
      </c>
      <c r="J326" s="176"/>
      <c r="K326" s="177">
        <f>ROUND(E326*J326,2)</f>
        <v>0</v>
      </c>
      <c r="L326" s="177">
        <v>12</v>
      </c>
      <c r="M326" s="177">
        <f>G326*(1+L326/100)</f>
        <v>0</v>
      </c>
      <c r="N326" s="175">
        <v>0</v>
      </c>
      <c r="O326" s="175">
        <f>ROUND(E326*N326,2)</f>
        <v>0</v>
      </c>
      <c r="P326" s="175">
        <v>0</v>
      </c>
      <c r="Q326" s="175">
        <f>ROUND(E326*P326,2)</f>
        <v>0</v>
      </c>
      <c r="R326" s="177"/>
      <c r="S326" s="177" t="s">
        <v>2316</v>
      </c>
      <c r="T326" s="178" t="s">
        <v>2317</v>
      </c>
      <c r="U326" s="159">
        <v>0</v>
      </c>
      <c r="V326" s="159">
        <f>ROUND(E326*U326,2)</f>
        <v>0</v>
      </c>
      <c r="W326" s="159"/>
      <c r="X326" s="159" t="s">
        <v>399</v>
      </c>
      <c r="Y326" s="159" t="s">
        <v>322</v>
      </c>
      <c r="Z326" s="148"/>
      <c r="AA326" s="148"/>
      <c r="AB326" s="148"/>
      <c r="AC326" s="148"/>
      <c r="AD326" s="148"/>
      <c r="AE326" s="148"/>
      <c r="AF326" s="148"/>
      <c r="AG326" s="148" t="s">
        <v>2313</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2" x14ac:dyDescent="0.2">
      <c r="A327" s="155"/>
      <c r="B327" s="156"/>
      <c r="C327" s="263" t="s">
        <v>2697</v>
      </c>
      <c r="D327" s="264"/>
      <c r="E327" s="264"/>
      <c r="F327" s="264"/>
      <c r="G327" s="264"/>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325</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ht="22.5" outlineLevel="1" x14ac:dyDescent="0.2">
      <c r="A328" s="172">
        <v>119</v>
      </c>
      <c r="B328" s="173" t="s">
        <v>2698</v>
      </c>
      <c r="C328" s="188" t="s">
        <v>2699</v>
      </c>
      <c r="D328" s="174" t="s">
        <v>442</v>
      </c>
      <c r="E328" s="175">
        <v>2</v>
      </c>
      <c r="F328" s="176"/>
      <c r="G328" s="177">
        <f>ROUND(E328*F328,2)</f>
        <v>0</v>
      </c>
      <c r="H328" s="176"/>
      <c r="I328" s="177">
        <f>ROUND(E328*H328,2)</f>
        <v>0</v>
      </c>
      <c r="J328" s="176"/>
      <c r="K328" s="177">
        <f>ROUND(E328*J328,2)</f>
        <v>0</v>
      </c>
      <c r="L328" s="177">
        <v>12</v>
      </c>
      <c r="M328" s="177">
        <f>G328*(1+L328/100)</f>
        <v>0</v>
      </c>
      <c r="N328" s="175">
        <v>0</v>
      </c>
      <c r="O328" s="175">
        <f>ROUND(E328*N328,2)</f>
        <v>0</v>
      </c>
      <c r="P328" s="175">
        <v>0</v>
      </c>
      <c r="Q328" s="175">
        <f>ROUND(E328*P328,2)</f>
        <v>0</v>
      </c>
      <c r="R328" s="177"/>
      <c r="S328" s="177" t="s">
        <v>361</v>
      </c>
      <c r="T328" s="178" t="s">
        <v>320</v>
      </c>
      <c r="U328" s="159">
        <v>0</v>
      </c>
      <c r="V328" s="159">
        <f>ROUND(E328*U328,2)</f>
        <v>0</v>
      </c>
      <c r="W328" s="159"/>
      <c r="X328" s="159" t="s">
        <v>1147</v>
      </c>
      <c r="Y328" s="159" t="s">
        <v>322</v>
      </c>
      <c r="Z328" s="148"/>
      <c r="AA328" s="148"/>
      <c r="AB328" s="148"/>
      <c r="AC328" s="148"/>
      <c r="AD328" s="148"/>
      <c r="AE328" s="148"/>
      <c r="AF328" s="148"/>
      <c r="AG328" s="148" t="s">
        <v>2033</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2" x14ac:dyDescent="0.2">
      <c r="A329" s="155"/>
      <c r="B329" s="156"/>
      <c r="C329" s="263" t="s">
        <v>2328</v>
      </c>
      <c r="D329" s="264"/>
      <c r="E329" s="264"/>
      <c r="F329" s="264"/>
      <c r="G329" s="264"/>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325</v>
      </c>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261" t="s">
        <v>2700</v>
      </c>
      <c r="D330" s="262"/>
      <c r="E330" s="262"/>
      <c r="F330" s="262"/>
      <c r="G330" s="262"/>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325</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1" x14ac:dyDescent="0.2">
      <c r="A331" s="172">
        <v>120</v>
      </c>
      <c r="B331" s="173" t="s">
        <v>2701</v>
      </c>
      <c r="C331" s="188" t="s">
        <v>2702</v>
      </c>
      <c r="D331" s="174" t="s">
        <v>442</v>
      </c>
      <c r="E331" s="175">
        <v>8</v>
      </c>
      <c r="F331" s="176"/>
      <c r="G331" s="177">
        <f>ROUND(E331*F331,2)</f>
        <v>0</v>
      </c>
      <c r="H331" s="176"/>
      <c r="I331" s="177">
        <f>ROUND(E331*H331,2)</f>
        <v>0</v>
      </c>
      <c r="J331" s="176"/>
      <c r="K331" s="177">
        <f>ROUND(E331*J331,2)</f>
        <v>0</v>
      </c>
      <c r="L331" s="177">
        <v>12</v>
      </c>
      <c r="M331" s="177">
        <f>G331*(1+L331/100)</f>
        <v>0</v>
      </c>
      <c r="N331" s="175">
        <v>0</v>
      </c>
      <c r="O331" s="175">
        <f>ROUND(E331*N331,2)</f>
        <v>0</v>
      </c>
      <c r="P331" s="175">
        <v>0</v>
      </c>
      <c r="Q331" s="175">
        <f>ROUND(E331*P331,2)</f>
        <v>0</v>
      </c>
      <c r="R331" s="177"/>
      <c r="S331" s="177" t="s">
        <v>2316</v>
      </c>
      <c r="T331" s="178" t="s">
        <v>2317</v>
      </c>
      <c r="U331" s="159">
        <v>0</v>
      </c>
      <c r="V331" s="159">
        <f>ROUND(E331*U331,2)</f>
        <v>0</v>
      </c>
      <c r="W331" s="159"/>
      <c r="X331" s="159" t="s">
        <v>399</v>
      </c>
      <c r="Y331" s="159" t="s">
        <v>322</v>
      </c>
      <c r="Z331" s="148"/>
      <c r="AA331" s="148"/>
      <c r="AB331" s="148"/>
      <c r="AC331" s="148"/>
      <c r="AD331" s="148"/>
      <c r="AE331" s="148"/>
      <c r="AF331" s="148"/>
      <c r="AG331" s="148" t="s">
        <v>2313</v>
      </c>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2" x14ac:dyDescent="0.2">
      <c r="A332" s="155"/>
      <c r="B332" s="156"/>
      <c r="C332" s="263" t="s">
        <v>2703</v>
      </c>
      <c r="D332" s="264"/>
      <c r="E332" s="264"/>
      <c r="F332" s="264"/>
      <c r="G332" s="264"/>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325</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
      <c r="A333" s="172">
        <v>121</v>
      </c>
      <c r="B333" s="173" t="s">
        <v>2704</v>
      </c>
      <c r="C333" s="188" t="s">
        <v>2705</v>
      </c>
      <c r="D333" s="174" t="s">
        <v>478</v>
      </c>
      <c r="E333" s="175">
        <v>88</v>
      </c>
      <c r="F333" s="176"/>
      <c r="G333" s="177">
        <f>ROUND(E333*F333,2)</f>
        <v>0</v>
      </c>
      <c r="H333" s="176"/>
      <c r="I333" s="177">
        <f>ROUND(E333*H333,2)</f>
        <v>0</v>
      </c>
      <c r="J333" s="176"/>
      <c r="K333" s="177">
        <f>ROUND(E333*J333,2)</f>
        <v>0</v>
      </c>
      <c r="L333" s="177">
        <v>12</v>
      </c>
      <c r="M333" s="177">
        <f>G333*(1+L333/100)</f>
        <v>0</v>
      </c>
      <c r="N333" s="175">
        <v>0</v>
      </c>
      <c r="O333" s="175">
        <f>ROUND(E333*N333,2)</f>
        <v>0</v>
      </c>
      <c r="P333" s="175">
        <v>0</v>
      </c>
      <c r="Q333" s="175">
        <f>ROUND(E333*P333,2)</f>
        <v>0</v>
      </c>
      <c r="R333" s="177"/>
      <c r="S333" s="177" t="s">
        <v>2316</v>
      </c>
      <c r="T333" s="178" t="s">
        <v>2317</v>
      </c>
      <c r="U333" s="159">
        <v>0</v>
      </c>
      <c r="V333" s="159">
        <f>ROUND(E333*U333,2)</f>
        <v>0</v>
      </c>
      <c r="W333" s="159"/>
      <c r="X333" s="159" t="s">
        <v>399</v>
      </c>
      <c r="Y333" s="159" t="s">
        <v>322</v>
      </c>
      <c r="Z333" s="148"/>
      <c r="AA333" s="148"/>
      <c r="AB333" s="148"/>
      <c r="AC333" s="148"/>
      <c r="AD333" s="148"/>
      <c r="AE333" s="148"/>
      <c r="AF333" s="148"/>
      <c r="AG333" s="148" t="s">
        <v>2313</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2" x14ac:dyDescent="0.2">
      <c r="A334" s="155"/>
      <c r="B334" s="156"/>
      <c r="C334" s="263" t="s">
        <v>2706</v>
      </c>
      <c r="D334" s="264"/>
      <c r="E334" s="264"/>
      <c r="F334" s="264"/>
      <c r="G334" s="264"/>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325</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
      <c r="A335" s="180">
        <v>122</v>
      </c>
      <c r="B335" s="181" t="s">
        <v>2707</v>
      </c>
      <c r="C335" s="189" t="s">
        <v>2708</v>
      </c>
      <c r="D335" s="182" t="s">
        <v>478</v>
      </c>
      <c r="E335" s="183">
        <v>88</v>
      </c>
      <c r="F335" s="184"/>
      <c r="G335" s="185">
        <f>ROUND(E335*F335,2)</f>
        <v>0</v>
      </c>
      <c r="H335" s="184"/>
      <c r="I335" s="185">
        <f>ROUND(E335*H335,2)</f>
        <v>0</v>
      </c>
      <c r="J335" s="184"/>
      <c r="K335" s="185">
        <f>ROUND(E335*J335,2)</f>
        <v>0</v>
      </c>
      <c r="L335" s="185">
        <v>12</v>
      </c>
      <c r="M335" s="185">
        <f>G335*(1+L335/100)</f>
        <v>0</v>
      </c>
      <c r="N335" s="183">
        <v>4.8999999999999998E-4</v>
      </c>
      <c r="O335" s="183">
        <f>ROUND(E335*N335,2)</f>
        <v>0.04</v>
      </c>
      <c r="P335" s="183">
        <v>0</v>
      </c>
      <c r="Q335" s="183">
        <f>ROUND(E335*P335,2)</f>
        <v>0</v>
      </c>
      <c r="R335" s="185"/>
      <c r="S335" s="185" t="s">
        <v>361</v>
      </c>
      <c r="T335" s="186" t="s">
        <v>320</v>
      </c>
      <c r="U335" s="159">
        <v>0</v>
      </c>
      <c r="V335" s="159">
        <f>ROUND(E335*U335,2)</f>
        <v>0</v>
      </c>
      <c r="W335" s="159"/>
      <c r="X335" s="159" t="s">
        <v>1147</v>
      </c>
      <c r="Y335" s="159" t="s">
        <v>322</v>
      </c>
      <c r="Z335" s="148"/>
      <c r="AA335" s="148"/>
      <c r="AB335" s="148"/>
      <c r="AC335" s="148"/>
      <c r="AD335" s="148"/>
      <c r="AE335" s="148"/>
      <c r="AF335" s="148"/>
      <c r="AG335" s="148" t="s">
        <v>2033</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1" x14ac:dyDescent="0.2">
      <c r="A336" s="172">
        <v>123</v>
      </c>
      <c r="B336" s="173" t="s">
        <v>2709</v>
      </c>
      <c r="C336" s="188" t="s">
        <v>2710</v>
      </c>
      <c r="D336" s="174" t="s">
        <v>442</v>
      </c>
      <c r="E336" s="175">
        <v>20</v>
      </c>
      <c r="F336" s="176"/>
      <c r="G336" s="177">
        <f>ROUND(E336*F336,2)</f>
        <v>0</v>
      </c>
      <c r="H336" s="176"/>
      <c r="I336" s="177">
        <f>ROUND(E336*H336,2)</f>
        <v>0</v>
      </c>
      <c r="J336" s="176"/>
      <c r="K336" s="177">
        <f>ROUND(E336*J336,2)</f>
        <v>0</v>
      </c>
      <c r="L336" s="177">
        <v>12</v>
      </c>
      <c r="M336" s="177">
        <f>G336*(1+L336/100)</f>
        <v>0</v>
      </c>
      <c r="N336" s="175">
        <v>0</v>
      </c>
      <c r="O336" s="175">
        <f>ROUND(E336*N336,2)</f>
        <v>0</v>
      </c>
      <c r="P336" s="175">
        <v>0</v>
      </c>
      <c r="Q336" s="175">
        <f>ROUND(E336*P336,2)</f>
        <v>0</v>
      </c>
      <c r="R336" s="177"/>
      <c r="S336" s="177" t="s">
        <v>361</v>
      </c>
      <c r="T336" s="178" t="s">
        <v>320</v>
      </c>
      <c r="U336" s="159">
        <v>0</v>
      </c>
      <c r="V336" s="159">
        <f>ROUND(E336*U336,2)</f>
        <v>0</v>
      </c>
      <c r="W336" s="159"/>
      <c r="X336" s="159" t="s">
        <v>1147</v>
      </c>
      <c r="Y336" s="159" t="s">
        <v>322</v>
      </c>
      <c r="Z336" s="148"/>
      <c r="AA336" s="148"/>
      <c r="AB336" s="148"/>
      <c r="AC336" s="148"/>
      <c r="AD336" s="148"/>
      <c r="AE336" s="148"/>
      <c r="AF336" s="148"/>
      <c r="AG336" s="148" t="s">
        <v>2033</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2" x14ac:dyDescent="0.2">
      <c r="A337" s="155"/>
      <c r="B337" s="156"/>
      <c r="C337" s="263" t="s">
        <v>2328</v>
      </c>
      <c r="D337" s="264"/>
      <c r="E337" s="264"/>
      <c r="F337" s="264"/>
      <c r="G337" s="264"/>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325</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261" t="s">
        <v>2711</v>
      </c>
      <c r="D338" s="262"/>
      <c r="E338" s="262"/>
      <c r="F338" s="262"/>
      <c r="G338" s="262"/>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325</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ht="33.75" outlineLevel="1" x14ac:dyDescent="0.2">
      <c r="A339" s="172">
        <v>124</v>
      </c>
      <c r="B339" s="173" t="s">
        <v>2712</v>
      </c>
      <c r="C339" s="188" t="s">
        <v>2713</v>
      </c>
      <c r="D339" s="174" t="s">
        <v>442</v>
      </c>
      <c r="E339" s="175">
        <v>70</v>
      </c>
      <c r="F339" s="176"/>
      <c r="G339" s="177">
        <f>ROUND(E339*F339,2)</f>
        <v>0</v>
      </c>
      <c r="H339" s="176"/>
      <c r="I339" s="177">
        <f>ROUND(E339*H339,2)</f>
        <v>0</v>
      </c>
      <c r="J339" s="176"/>
      <c r="K339" s="177">
        <f>ROUND(E339*J339,2)</f>
        <v>0</v>
      </c>
      <c r="L339" s="177">
        <v>12</v>
      </c>
      <c r="M339" s="177">
        <f>G339*(1+L339/100)</f>
        <v>0</v>
      </c>
      <c r="N339" s="175">
        <v>1.2E-4</v>
      </c>
      <c r="O339" s="175">
        <f>ROUND(E339*N339,2)</f>
        <v>0.01</v>
      </c>
      <c r="P339" s="175">
        <v>0</v>
      </c>
      <c r="Q339" s="175">
        <f>ROUND(E339*P339,2)</f>
        <v>0</v>
      </c>
      <c r="R339" s="177"/>
      <c r="S339" s="177" t="s">
        <v>361</v>
      </c>
      <c r="T339" s="178" t="s">
        <v>320</v>
      </c>
      <c r="U339" s="159">
        <v>0</v>
      </c>
      <c r="V339" s="159">
        <f>ROUND(E339*U339,2)</f>
        <v>0</v>
      </c>
      <c r="W339" s="159"/>
      <c r="X339" s="159" t="s">
        <v>1147</v>
      </c>
      <c r="Y339" s="159" t="s">
        <v>322</v>
      </c>
      <c r="Z339" s="148"/>
      <c r="AA339" s="148"/>
      <c r="AB339" s="148"/>
      <c r="AC339" s="148"/>
      <c r="AD339" s="148"/>
      <c r="AE339" s="148"/>
      <c r="AF339" s="148"/>
      <c r="AG339" s="148" t="s">
        <v>2033</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2" x14ac:dyDescent="0.2">
      <c r="A340" s="155"/>
      <c r="B340" s="156"/>
      <c r="C340" s="263" t="s">
        <v>2714</v>
      </c>
      <c r="D340" s="264"/>
      <c r="E340" s="264"/>
      <c r="F340" s="264"/>
      <c r="G340" s="264"/>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325</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22.5" outlineLevel="1" x14ac:dyDescent="0.2">
      <c r="A341" s="172">
        <v>125</v>
      </c>
      <c r="B341" s="173" t="s">
        <v>2715</v>
      </c>
      <c r="C341" s="188" t="s">
        <v>2716</v>
      </c>
      <c r="D341" s="174" t="s">
        <v>442</v>
      </c>
      <c r="E341" s="175">
        <v>4</v>
      </c>
      <c r="F341" s="176"/>
      <c r="G341" s="177">
        <f>ROUND(E341*F341,2)</f>
        <v>0</v>
      </c>
      <c r="H341" s="176"/>
      <c r="I341" s="177">
        <f>ROUND(E341*H341,2)</f>
        <v>0</v>
      </c>
      <c r="J341" s="176"/>
      <c r="K341" s="177">
        <f>ROUND(E341*J341,2)</f>
        <v>0</v>
      </c>
      <c r="L341" s="177">
        <v>12</v>
      </c>
      <c r="M341" s="177">
        <f>G341*(1+L341/100)</f>
        <v>0</v>
      </c>
      <c r="N341" s="175">
        <v>2.2000000000000001E-4</v>
      </c>
      <c r="O341" s="175">
        <f>ROUND(E341*N341,2)</f>
        <v>0</v>
      </c>
      <c r="P341" s="175">
        <v>0</v>
      </c>
      <c r="Q341" s="175">
        <f>ROUND(E341*P341,2)</f>
        <v>0</v>
      </c>
      <c r="R341" s="177"/>
      <c r="S341" s="177" t="s">
        <v>361</v>
      </c>
      <c r="T341" s="178" t="s">
        <v>320</v>
      </c>
      <c r="U341" s="159">
        <v>0</v>
      </c>
      <c r="V341" s="159">
        <f>ROUND(E341*U341,2)</f>
        <v>0</v>
      </c>
      <c r="W341" s="159"/>
      <c r="X341" s="159" t="s">
        <v>1147</v>
      </c>
      <c r="Y341" s="159" t="s">
        <v>322</v>
      </c>
      <c r="Z341" s="148"/>
      <c r="AA341" s="148"/>
      <c r="AB341" s="148"/>
      <c r="AC341" s="148"/>
      <c r="AD341" s="148"/>
      <c r="AE341" s="148"/>
      <c r="AF341" s="148"/>
      <c r="AG341" s="148" t="s">
        <v>2033</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
      <c r="A342" s="155"/>
      <c r="B342" s="156"/>
      <c r="C342" s="263" t="s">
        <v>2328</v>
      </c>
      <c r="D342" s="264"/>
      <c r="E342" s="264"/>
      <c r="F342" s="264"/>
      <c r="G342" s="264"/>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325</v>
      </c>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3" x14ac:dyDescent="0.2">
      <c r="A343" s="155"/>
      <c r="B343" s="156"/>
      <c r="C343" s="261" t="s">
        <v>2717</v>
      </c>
      <c r="D343" s="262"/>
      <c r="E343" s="262"/>
      <c r="F343" s="262"/>
      <c r="G343" s="262"/>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325</v>
      </c>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ht="22.5" outlineLevel="3" x14ac:dyDescent="0.2">
      <c r="A344" s="155"/>
      <c r="B344" s="156"/>
      <c r="C344" s="261" t="s">
        <v>2718</v>
      </c>
      <c r="D344" s="262"/>
      <c r="E344" s="262"/>
      <c r="F344" s="262"/>
      <c r="G344" s="262"/>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325</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79" t="str">
        <f>C344</f>
        <v>Stanovení technických podmínek bez použití předmětného odkazu by nebylo dostatečně přesné nebo srozumitelné. Zadavatel umožňuje nabídnout rovnocenné řešení.</v>
      </c>
      <c r="BB344" s="148"/>
      <c r="BC344" s="148"/>
      <c r="BD344" s="148"/>
      <c r="BE344" s="148"/>
      <c r="BF344" s="148"/>
      <c r="BG344" s="148"/>
      <c r="BH344" s="148"/>
    </row>
    <row r="345" spans="1:60" outlineLevel="1" x14ac:dyDescent="0.2">
      <c r="A345" s="172">
        <v>126</v>
      </c>
      <c r="B345" s="173" t="s">
        <v>2719</v>
      </c>
      <c r="C345" s="188" t="s">
        <v>2720</v>
      </c>
      <c r="D345" s="174" t="s">
        <v>442</v>
      </c>
      <c r="E345" s="175">
        <v>6</v>
      </c>
      <c r="F345" s="176"/>
      <c r="G345" s="177">
        <f>ROUND(E345*F345,2)</f>
        <v>0</v>
      </c>
      <c r="H345" s="176"/>
      <c r="I345" s="177">
        <f>ROUND(E345*H345,2)</f>
        <v>0</v>
      </c>
      <c r="J345" s="176"/>
      <c r="K345" s="177">
        <f>ROUND(E345*J345,2)</f>
        <v>0</v>
      </c>
      <c r="L345" s="177">
        <v>12</v>
      </c>
      <c r="M345" s="177">
        <f>G345*(1+L345/100)</f>
        <v>0</v>
      </c>
      <c r="N345" s="175">
        <v>0</v>
      </c>
      <c r="O345" s="175">
        <f>ROUND(E345*N345,2)</f>
        <v>0</v>
      </c>
      <c r="P345" s="175">
        <v>0</v>
      </c>
      <c r="Q345" s="175">
        <f>ROUND(E345*P345,2)</f>
        <v>0</v>
      </c>
      <c r="R345" s="177"/>
      <c r="S345" s="177" t="s">
        <v>2316</v>
      </c>
      <c r="T345" s="178" t="s">
        <v>2317</v>
      </c>
      <c r="U345" s="159">
        <v>0</v>
      </c>
      <c r="V345" s="159">
        <f>ROUND(E345*U345,2)</f>
        <v>0</v>
      </c>
      <c r="W345" s="159"/>
      <c r="X345" s="159" t="s">
        <v>399</v>
      </c>
      <c r="Y345" s="159" t="s">
        <v>322</v>
      </c>
      <c r="Z345" s="148"/>
      <c r="AA345" s="148"/>
      <c r="AB345" s="148"/>
      <c r="AC345" s="148"/>
      <c r="AD345" s="148"/>
      <c r="AE345" s="148"/>
      <c r="AF345" s="148"/>
      <c r="AG345" s="148" t="s">
        <v>2313</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263" t="s">
        <v>2721</v>
      </c>
      <c r="D346" s="264"/>
      <c r="E346" s="264"/>
      <c r="F346" s="264"/>
      <c r="G346" s="264"/>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325</v>
      </c>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1" x14ac:dyDescent="0.2">
      <c r="A347" s="180">
        <v>127</v>
      </c>
      <c r="B347" s="181" t="s">
        <v>2722</v>
      </c>
      <c r="C347" s="189" t="s">
        <v>2723</v>
      </c>
      <c r="D347" s="182" t="s">
        <v>2210</v>
      </c>
      <c r="E347" s="183">
        <v>1</v>
      </c>
      <c r="F347" s="184"/>
      <c r="G347" s="185">
        <f>ROUND(E347*F347,2)</f>
        <v>0</v>
      </c>
      <c r="H347" s="184"/>
      <c r="I347" s="185">
        <f>ROUND(E347*H347,2)</f>
        <v>0</v>
      </c>
      <c r="J347" s="184"/>
      <c r="K347" s="185">
        <f>ROUND(E347*J347,2)</f>
        <v>0</v>
      </c>
      <c r="L347" s="185">
        <v>12</v>
      </c>
      <c r="M347" s="185">
        <f>G347*(1+L347/100)</f>
        <v>0</v>
      </c>
      <c r="N347" s="183">
        <v>0</v>
      </c>
      <c r="O347" s="183">
        <f>ROUND(E347*N347,2)</f>
        <v>0</v>
      </c>
      <c r="P347" s="183">
        <v>0</v>
      </c>
      <c r="Q347" s="183">
        <f>ROUND(E347*P347,2)</f>
        <v>0</v>
      </c>
      <c r="R347" s="185"/>
      <c r="S347" s="185" t="s">
        <v>361</v>
      </c>
      <c r="T347" s="186" t="s">
        <v>320</v>
      </c>
      <c r="U347" s="159">
        <v>0</v>
      </c>
      <c r="V347" s="159">
        <f>ROUND(E347*U347,2)</f>
        <v>0</v>
      </c>
      <c r="W347" s="159"/>
      <c r="X347" s="159" t="s">
        <v>399</v>
      </c>
      <c r="Y347" s="159" t="s">
        <v>322</v>
      </c>
      <c r="Z347" s="148"/>
      <c r="AA347" s="148"/>
      <c r="AB347" s="148"/>
      <c r="AC347" s="148"/>
      <c r="AD347" s="148"/>
      <c r="AE347" s="148"/>
      <c r="AF347" s="148"/>
      <c r="AG347" s="148" t="s">
        <v>2313</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x14ac:dyDescent="0.2">
      <c r="A348" s="162" t="s">
        <v>314</v>
      </c>
      <c r="B348" s="163" t="s">
        <v>166</v>
      </c>
      <c r="C348" s="187" t="s">
        <v>168</v>
      </c>
      <c r="D348" s="164"/>
      <c r="E348" s="165"/>
      <c r="F348" s="166"/>
      <c r="G348" s="166">
        <f>SUMIF(AG349:AG400,"&lt;&gt;NOR",G349:G400)</f>
        <v>0</v>
      </c>
      <c r="H348" s="166"/>
      <c r="I348" s="166">
        <f>SUM(I349:I400)</f>
        <v>0</v>
      </c>
      <c r="J348" s="166"/>
      <c r="K348" s="166">
        <f>SUM(K349:K400)</f>
        <v>0</v>
      </c>
      <c r="L348" s="166"/>
      <c r="M348" s="166">
        <f>SUM(M349:M400)</f>
        <v>0</v>
      </c>
      <c r="N348" s="165"/>
      <c r="O348" s="165">
        <f>SUM(O349:O400)</f>
        <v>3.6</v>
      </c>
      <c r="P348" s="165"/>
      <c r="Q348" s="165">
        <f>SUM(Q349:Q400)</f>
        <v>2.94</v>
      </c>
      <c r="R348" s="166"/>
      <c r="S348" s="166"/>
      <c r="T348" s="167"/>
      <c r="U348" s="161"/>
      <c r="V348" s="161">
        <f>SUM(V349:V400)</f>
        <v>0</v>
      </c>
      <c r="W348" s="161"/>
      <c r="X348" s="161"/>
      <c r="Y348" s="161"/>
      <c r="AG348" t="s">
        <v>315</v>
      </c>
    </row>
    <row r="349" spans="1:60" ht="22.5" outlineLevel="1" x14ac:dyDescent="0.2">
      <c r="A349" s="172">
        <v>128</v>
      </c>
      <c r="B349" s="173" t="s">
        <v>2724</v>
      </c>
      <c r="C349" s="188" t="s">
        <v>2725</v>
      </c>
      <c r="D349" s="174" t="s">
        <v>2210</v>
      </c>
      <c r="E349" s="175">
        <v>1</v>
      </c>
      <c r="F349" s="176"/>
      <c r="G349" s="177">
        <f>ROUND(E349*F349,2)</f>
        <v>0</v>
      </c>
      <c r="H349" s="176"/>
      <c r="I349" s="177">
        <f>ROUND(E349*H349,2)</f>
        <v>0</v>
      </c>
      <c r="J349" s="176"/>
      <c r="K349" s="177">
        <f>ROUND(E349*J349,2)</f>
        <v>0</v>
      </c>
      <c r="L349" s="177">
        <v>12</v>
      </c>
      <c r="M349" s="177">
        <f>G349*(1+L349/100)</f>
        <v>0</v>
      </c>
      <c r="N349" s="175">
        <v>0</v>
      </c>
      <c r="O349" s="175">
        <f>ROUND(E349*N349,2)</f>
        <v>0</v>
      </c>
      <c r="P349" s="175">
        <v>0</v>
      </c>
      <c r="Q349" s="175">
        <f>ROUND(E349*P349,2)</f>
        <v>0</v>
      </c>
      <c r="R349" s="177"/>
      <c r="S349" s="177" t="s">
        <v>361</v>
      </c>
      <c r="T349" s="178" t="s">
        <v>320</v>
      </c>
      <c r="U349" s="159">
        <v>0</v>
      </c>
      <c r="V349" s="159">
        <f>ROUND(E349*U349,2)</f>
        <v>0</v>
      </c>
      <c r="W349" s="159"/>
      <c r="X349" s="159" t="s">
        <v>399</v>
      </c>
      <c r="Y349" s="159" t="s">
        <v>322</v>
      </c>
      <c r="Z349" s="148"/>
      <c r="AA349" s="148"/>
      <c r="AB349" s="148"/>
      <c r="AC349" s="148"/>
      <c r="AD349" s="148"/>
      <c r="AE349" s="148"/>
      <c r="AF349" s="148"/>
      <c r="AG349" s="148" t="s">
        <v>2726</v>
      </c>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2" x14ac:dyDescent="0.2">
      <c r="A350" s="155"/>
      <c r="B350" s="156"/>
      <c r="C350" s="263" t="s">
        <v>2328</v>
      </c>
      <c r="D350" s="264"/>
      <c r="E350" s="264"/>
      <c r="F350" s="264"/>
      <c r="G350" s="264"/>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325</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261" t="s">
        <v>2727</v>
      </c>
      <c r="D351" s="262"/>
      <c r="E351" s="262"/>
      <c r="F351" s="262"/>
      <c r="G351" s="262"/>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325</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ht="22.5" outlineLevel="3" x14ac:dyDescent="0.2">
      <c r="A352" s="155"/>
      <c r="B352" s="156"/>
      <c r="C352" s="261" t="s">
        <v>2728</v>
      </c>
      <c r="D352" s="262"/>
      <c r="E352" s="262"/>
      <c r="F352" s="262"/>
      <c r="G352" s="262"/>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325</v>
      </c>
      <c r="AH352" s="148"/>
      <c r="AI352" s="148"/>
      <c r="AJ352" s="148"/>
      <c r="AK352" s="148"/>
      <c r="AL352" s="148"/>
      <c r="AM352" s="148"/>
      <c r="AN352" s="148"/>
      <c r="AO352" s="148"/>
      <c r="AP352" s="148"/>
      <c r="AQ352" s="148"/>
      <c r="AR352" s="148"/>
      <c r="AS352" s="148"/>
      <c r="AT352" s="148"/>
      <c r="AU352" s="148"/>
      <c r="AV352" s="148"/>
      <c r="AW352" s="148"/>
      <c r="AX352" s="148"/>
      <c r="AY352" s="148"/>
      <c r="AZ352" s="148"/>
      <c r="BA352" s="179" t="str">
        <f>C352</f>
        <v>a) vysekání nebo vynechání rýh, kapes a prostupů pro rozvody a upevňovací prvky (špalíky, latě, objímky, závěsy, kotvící šrouby vodítek apod.),</v>
      </c>
      <c r="BB352" s="148"/>
      <c r="BC352" s="148"/>
      <c r="BD352" s="148"/>
      <c r="BE352" s="148"/>
      <c r="BF352" s="148"/>
      <c r="BG352" s="148"/>
      <c r="BH352" s="148"/>
    </row>
    <row r="353" spans="1:60" outlineLevel="3" x14ac:dyDescent="0.2">
      <c r="A353" s="155"/>
      <c r="B353" s="156"/>
      <c r="C353" s="261" t="s">
        <v>2729</v>
      </c>
      <c r="D353" s="262"/>
      <c r="E353" s="262"/>
      <c r="F353" s="262"/>
      <c r="G353" s="262"/>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325</v>
      </c>
      <c r="AH353" s="148"/>
      <c r="AI353" s="148"/>
      <c r="AJ353" s="148"/>
      <c r="AK353" s="148"/>
      <c r="AL353" s="148"/>
      <c r="AM353" s="148"/>
      <c r="AN353" s="148"/>
      <c r="AO353" s="148"/>
      <c r="AP353" s="148"/>
      <c r="AQ353" s="148"/>
      <c r="AR353" s="148"/>
      <c r="AS353" s="148"/>
      <c r="AT353" s="148"/>
      <c r="AU353" s="148"/>
      <c r="AV353" s="148"/>
      <c r="AW353" s="148"/>
      <c r="AX353" s="148"/>
      <c r="AY353" s="148"/>
      <c r="AZ353" s="148"/>
      <c r="BA353" s="179" t="str">
        <f>C353</f>
        <v>b) vysekání, vyvrtání nebo vynechání kapes pro konzoly, podpěry, závěsy, pevné body a konstrukce (manipulační plošiny apod.),</v>
      </c>
      <c r="BB353" s="148"/>
      <c r="BC353" s="148"/>
      <c r="BD353" s="148"/>
      <c r="BE353" s="148"/>
      <c r="BF353" s="148"/>
      <c r="BG353" s="148"/>
      <c r="BH353" s="148"/>
    </row>
    <row r="354" spans="1:60" outlineLevel="3" x14ac:dyDescent="0.2">
      <c r="A354" s="155"/>
      <c r="B354" s="156"/>
      <c r="C354" s="261" t="s">
        <v>2730</v>
      </c>
      <c r="D354" s="262"/>
      <c r="E354" s="262"/>
      <c r="F354" s="262"/>
      <c r="G354" s="262"/>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325</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
      <c r="A355" s="155"/>
      <c r="B355" s="156"/>
      <c r="C355" s="261" t="s">
        <v>2731</v>
      </c>
      <c r="D355" s="262"/>
      <c r="E355" s="262"/>
      <c r="F355" s="262"/>
      <c r="G355" s="262"/>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325</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
      <c r="A356" s="155"/>
      <c r="B356" s="156"/>
      <c r="C356" s="261" t="s">
        <v>2732</v>
      </c>
      <c r="D356" s="262"/>
      <c r="E356" s="262"/>
      <c r="F356" s="262"/>
      <c r="G356" s="262"/>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325</v>
      </c>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261" t="s">
        <v>2733</v>
      </c>
      <c r="D357" s="262"/>
      <c r="E357" s="262"/>
      <c r="F357" s="262"/>
      <c r="G357" s="262"/>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325</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261" t="s">
        <v>2734</v>
      </c>
      <c r="D358" s="262"/>
      <c r="E358" s="262"/>
      <c r="F358" s="262"/>
      <c r="G358" s="262"/>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325</v>
      </c>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261" t="s">
        <v>2735</v>
      </c>
      <c r="D359" s="262"/>
      <c r="E359" s="262"/>
      <c r="F359" s="262"/>
      <c r="G359" s="262"/>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325</v>
      </c>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261" t="s">
        <v>2736</v>
      </c>
      <c r="D360" s="262"/>
      <c r="E360" s="262"/>
      <c r="F360" s="262"/>
      <c r="G360" s="262"/>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325</v>
      </c>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261" t="s">
        <v>2737</v>
      </c>
      <c r="D361" s="262"/>
      <c r="E361" s="262"/>
      <c r="F361" s="262"/>
      <c r="G361" s="262"/>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325</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ht="22.5" outlineLevel="1" x14ac:dyDescent="0.2">
      <c r="A362" s="172">
        <v>129</v>
      </c>
      <c r="B362" s="173" t="s">
        <v>2738</v>
      </c>
      <c r="C362" s="188" t="s">
        <v>2739</v>
      </c>
      <c r="D362" s="174" t="s">
        <v>442</v>
      </c>
      <c r="E362" s="175">
        <v>2</v>
      </c>
      <c r="F362" s="176"/>
      <c r="G362" s="177">
        <f>ROUND(E362*F362,2)</f>
        <v>0</v>
      </c>
      <c r="H362" s="176"/>
      <c r="I362" s="177">
        <f>ROUND(E362*H362,2)</f>
        <v>0</v>
      </c>
      <c r="J362" s="176"/>
      <c r="K362" s="177">
        <f>ROUND(E362*J362,2)</f>
        <v>0</v>
      </c>
      <c r="L362" s="177">
        <v>12</v>
      </c>
      <c r="M362" s="177">
        <f>G362*(1+L362/100)</f>
        <v>0</v>
      </c>
      <c r="N362" s="175">
        <v>0</v>
      </c>
      <c r="O362" s="175">
        <f>ROUND(E362*N362,2)</f>
        <v>0</v>
      </c>
      <c r="P362" s="175">
        <v>0.05</v>
      </c>
      <c r="Q362" s="175">
        <f>ROUND(E362*P362,2)</f>
        <v>0.1</v>
      </c>
      <c r="R362" s="177"/>
      <c r="S362" s="177" t="s">
        <v>2316</v>
      </c>
      <c r="T362" s="178" t="s">
        <v>2317</v>
      </c>
      <c r="U362" s="159">
        <v>0</v>
      </c>
      <c r="V362" s="159">
        <f>ROUND(E362*U362,2)</f>
        <v>0</v>
      </c>
      <c r="W362" s="159"/>
      <c r="X362" s="159" t="s">
        <v>399</v>
      </c>
      <c r="Y362" s="159" t="s">
        <v>322</v>
      </c>
      <c r="Z362" s="148"/>
      <c r="AA362" s="148"/>
      <c r="AB362" s="148"/>
      <c r="AC362" s="148"/>
      <c r="AD362" s="148"/>
      <c r="AE362" s="148"/>
      <c r="AF362" s="148"/>
      <c r="AG362" s="148" t="s">
        <v>2726</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
      <c r="A363" s="155"/>
      <c r="B363" s="156"/>
      <c r="C363" s="263" t="s">
        <v>2740</v>
      </c>
      <c r="D363" s="264"/>
      <c r="E363" s="264"/>
      <c r="F363" s="264"/>
      <c r="G363" s="264"/>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325</v>
      </c>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ht="22.5" outlineLevel="1" x14ac:dyDescent="0.2">
      <c r="A364" s="172">
        <v>130</v>
      </c>
      <c r="B364" s="173" t="s">
        <v>2741</v>
      </c>
      <c r="C364" s="188" t="s">
        <v>2742</v>
      </c>
      <c r="D364" s="174" t="s">
        <v>442</v>
      </c>
      <c r="E364" s="175">
        <v>155</v>
      </c>
      <c r="F364" s="176"/>
      <c r="G364" s="177">
        <f>ROUND(E364*F364,2)</f>
        <v>0</v>
      </c>
      <c r="H364" s="176"/>
      <c r="I364" s="177">
        <f>ROUND(E364*H364,2)</f>
        <v>0</v>
      </c>
      <c r="J364" s="176"/>
      <c r="K364" s="177">
        <f>ROUND(E364*J364,2)</f>
        <v>0</v>
      </c>
      <c r="L364" s="177">
        <v>12</v>
      </c>
      <c r="M364" s="177">
        <f>G364*(1+L364/100)</f>
        <v>0</v>
      </c>
      <c r="N364" s="175">
        <v>0</v>
      </c>
      <c r="O364" s="175">
        <f>ROUND(E364*N364,2)</f>
        <v>0</v>
      </c>
      <c r="P364" s="175">
        <v>5.0000000000000002E-5</v>
      </c>
      <c r="Q364" s="175">
        <f>ROUND(E364*P364,2)</f>
        <v>0.01</v>
      </c>
      <c r="R364" s="177"/>
      <c r="S364" s="177" t="s">
        <v>2316</v>
      </c>
      <c r="T364" s="178" t="s">
        <v>2317</v>
      </c>
      <c r="U364" s="159">
        <v>0</v>
      </c>
      <c r="V364" s="159">
        <f>ROUND(E364*U364,2)</f>
        <v>0</v>
      </c>
      <c r="W364" s="159"/>
      <c r="X364" s="159" t="s">
        <v>399</v>
      </c>
      <c r="Y364" s="159" t="s">
        <v>322</v>
      </c>
      <c r="Z364" s="148"/>
      <c r="AA364" s="148"/>
      <c r="AB364" s="148"/>
      <c r="AC364" s="148"/>
      <c r="AD364" s="148"/>
      <c r="AE364" s="148"/>
      <c r="AF364" s="148"/>
      <c r="AG364" s="148" t="s">
        <v>2726</v>
      </c>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2" x14ac:dyDescent="0.2">
      <c r="A365" s="155"/>
      <c r="B365" s="156"/>
      <c r="C365" s="263" t="s">
        <v>2743</v>
      </c>
      <c r="D365" s="264"/>
      <c r="E365" s="264"/>
      <c r="F365" s="264"/>
      <c r="G365" s="264"/>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325</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ht="22.5" outlineLevel="1" x14ac:dyDescent="0.2">
      <c r="A366" s="172">
        <v>131</v>
      </c>
      <c r="B366" s="173" t="s">
        <v>2744</v>
      </c>
      <c r="C366" s="188" t="s">
        <v>2745</v>
      </c>
      <c r="D366" s="174" t="s">
        <v>442</v>
      </c>
      <c r="E366" s="175">
        <v>16</v>
      </c>
      <c r="F366" s="176"/>
      <c r="G366" s="177">
        <f>ROUND(E366*F366,2)</f>
        <v>0</v>
      </c>
      <c r="H366" s="176"/>
      <c r="I366" s="177">
        <f>ROUND(E366*H366,2)</f>
        <v>0</v>
      </c>
      <c r="J366" s="176"/>
      <c r="K366" s="177">
        <f>ROUND(E366*J366,2)</f>
        <v>0</v>
      </c>
      <c r="L366" s="177">
        <v>12</v>
      </c>
      <c r="M366" s="177">
        <f>G366*(1+L366/100)</f>
        <v>0</v>
      </c>
      <c r="N366" s="175">
        <v>0</v>
      </c>
      <c r="O366" s="175">
        <f>ROUND(E366*N366,2)</f>
        <v>0</v>
      </c>
      <c r="P366" s="175">
        <v>1.1999999999999999E-3</v>
      </c>
      <c r="Q366" s="175">
        <f>ROUND(E366*P366,2)</f>
        <v>0.02</v>
      </c>
      <c r="R366" s="177"/>
      <c r="S366" s="177" t="s">
        <v>2316</v>
      </c>
      <c r="T366" s="178" t="s">
        <v>2317</v>
      </c>
      <c r="U366" s="159">
        <v>0</v>
      </c>
      <c r="V366" s="159">
        <f>ROUND(E366*U366,2)</f>
        <v>0</v>
      </c>
      <c r="W366" s="159"/>
      <c r="X366" s="159" t="s">
        <v>399</v>
      </c>
      <c r="Y366" s="159" t="s">
        <v>322</v>
      </c>
      <c r="Z366" s="148"/>
      <c r="AA366" s="148"/>
      <c r="AB366" s="148"/>
      <c r="AC366" s="148"/>
      <c r="AD366" s="148"/>
      <c r="AE366" s="148"/>
      <c r="AF366" s="148"/>
      <c r="AG366" s="148" t="s">
        <v>2726</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
      <c r="A367" s="155"/>
      <c r="B367" s="156"/>
      <c r="C367" s="263" t="s">
        <v>2746</v>
      </c>
      <c r="D367" s="264"/>
      <c r="E367" s="264"/>
      <c r="F367" s="264"/>
      <c r="G367" s="264"/>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325</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ht="22.5" outlineLevel="1" x14ac:dyDescent="0.2">
      <c r="A368" s="172">
        <v>132</v>
      </c>
      <c r="B368" s="173" t="s">
        <v>2747</v>
      </c>
      <c r="C368" s="188" t="s">
        <v>2748</v>
      </c>
      <c r="D368" s="174" t="s">
        <v>478</v>
      </c>
      <c r="E368" s="175">
        <v>20</v>
      </c>
      <c r="F368" s="176"/>
      <c r="G368" s="177">
        <f>ROUND(E368*F368,2)</f>
        <v>0</v>
      </c>
      <c r="H368" s="176"/>
      <c r="I368" s="177">
        <f>ROUND(E368*H368,2)</f>
        <v>0</v>
      </c>
      <c r="J368" s="176"/>
      <c r="K368" s="177">
        <f>ROUND(E368*J368,2)</f>
        <v>0</v>
      </c>
      <c r="L368" s="177">
        <v>12</v>
      </c>
      <c r="M368" s="177">
        <f>G368*(1+L368/100)</f>
        <v>0</v>
      </c>
      <c r="N368" s="175">
        <v>1.0000000000000001E-5</v>
      </c>
      <c r="O368" s="175">
        <f>ROUND(E368*N368,2)</f>
        <v>0</v>
      </c>
      <c r="P368" s="175">
        <v>2E-3</v>
      </c>
      <c r="Q368" s="175">
        <f>ROUND(E368*P368,2)</f>
        <v>0.04</v>
      </c>
      <c r="R368" s="177"/>
      <c r="S368" s="177" t="s">
        <v>2316</v>
      </c>
      <c r="T368" s="178" t="s">
        <v>2317</v>
      </c>
      <c r="U368" s="159">
        <v>0</v>
      </c>
      <c r="V368" s="159">
        <f>ROUND(E368*U368,2)</f>
        <v>0</v>
      </c>
      <c r="W368" s="159"/>
      <c r="X368" s="159" t="s">
        <v>399</v>
      </c>
      <c r="Y368" s="159" t="s">
        <v>322</v>
      </c>
      <c r="Z368" s="148"/>
      <c r="AA368" s="148"/>
      <c r="AB368" s="148"/>
      <c r="AC368" s="148"/>
      <c r="AD368" s="148"/>
      <c r="AE368" s="148"/>
      <c r="AF368" s="148"/>
      <c r="AG368" s="148" t="s">
        <v>2726</v>
      </c>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2" x14ac:dyDescent="0.2">
      <c r="A369" s="155"/>
      <c r="B369" s="156"/>
      <c r="C369" s="263" t="s">
        <v>2749</v>
      </c>
      <c r="D369" s="264"/>
      <c r="E369" s="264"/>
      <c r="F369" s="264"/>
      <c r="G369" s="264"/>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325</v>
      </c>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ht="22.5" outlineLevel="1" x14ac:dyDescent="0.2">
      <c r="A370" s="172">
        <v>133</v>
      </c>
      <c r="B370" s="173" t="s">
        <v>2750</v>
      </c>
      <c r="C370" s="188" t="s">
        <v>2751</v>
      </c>
      <c r="D370" s="174" t="s">
        <v>478</v>
      </c>
      <c r="E370" s="175">
        <v>340</v>
      </c>
      <c r="F370" s="176"/>
      <c r="G370" s="177">
        <f>ROUND(E370*F370,2)</f>
        <v>0</v>
      </c>
      <c r="H370" s="176"/>
      <c r="I370" s="177">
        <f>ROUND(E370*H370,2)</f>
        <v>0</v>
      </c>
      <c r="J370" s="176"/>
      <c r="K370" s="177">
        <f>ROUND(E370*J370,2)</f>
        <v>0</v>
      </c>
      <c r="L370" s="177">
        <v>12</v>
      </c>
      <c r="M370" s="177">
        <f>G370*(1+L370/100)</f>
        <v>0</v>
      </c>
      <c r="N370" s="175">
        <v>0</v>
      </c>
      <c r="O370" s="175">
        <f>ROUND(E370*N370,2)</f>
        <v>0</v>
      </c>
      <c r="P370" s="175">
        <v>5.0000000000000001E-3</v>
      </c>
      <c r="Q370" s="175">
        <f>ROUND(E370*P370,2)</f>
        <v>1.7</v>
      </c>
      <c r="R370" s="177"/>
      <c r="S370" s="177" t="s">
        <v>2316</v>
      </c>
      <c r="T370" s="178" t="s">
        <v>2317</v>
      </c>
      <c r="U370" s="159">
        <v>0</v>
      </c>
      <c r="V370" s="159">
        <f>ROUND(E370*U370,2)</f>
        <v>0</v>
      </c>
      <c r="W370" s="159"/>
      <c r="X370" s="159" t="s">
        <v>399</v>
      </c>
      <c r="Y370" s="159" t="s">
        <v>322</v>
      </c>
      <c r="Z370" s="148"/>
      <c r="AA370" s="148"/>
      <c r="AB370" s="148"/>
      <c r="AC370" s="148"/>
      <c r="AD370" s="148"/>
      <c r="AE370" s="148"/>
      <c r="AF370" s="148"/>
      <c r="AG370" s="148" t="s">
        <v>2726</v>
      </c>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2" x14ac:dyDescent="0.2">
      <c r="A371" s="155"/>
      <c r="B371" s="156"/>
      <c r="C371" s="263" t="s">
        <v>2752</v>
      </c>
      <c r="D371" s="264"/>
      <c r="E371" s="264"/>
      <c r="F371" s="264"/>
      <c r="G371" s="264"/>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325</v>
      </c>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ht="22.5" outlineLevel="1" x14ac:dyDescent="0.2">
      <c r="A372" s="172">
        <v>134</v>
      </c>
      <c r="B372" s="173" t="s">
        <v>2753</v>
      </c>
      <c r="C372" s="188" t="s">
        <v>2754</v>
      </c>
      <c r="D372" s="174" t="s">
        <v>478</v>
      </c>
      <c r="E372" s="175">
        <v>120</v>
      </c>
      <c r="F372" s="176"/>
      <c r="G372" s="177">
        <f>ROUND(E372*F372,2)</f>
        <v>0</v>
      </c>
      <c r="H372" s="176"/>
      <c r="I372" s="177">
        <f>ROUND(E372*H372,2)</f>
        <v>0</v>
      </c>
      <c r="J372" s="176"/>
      <c r="K372" s="177">
        <f>ROUND(E372*J372,2)</f>
        <v>0</v>
      </c>
      <c r="L372" s="177">
        <v>12</v>
      </c>
      <c r="M372" s="177">
        <f>G372*(1+L372/100)</f>
        <v>0</v>
      </c>
      <c r="N372" s="175">
        <v>0</v>
      </c>
      <c r="O372" s="175">
        <f>ROUND(E372*N372,2)</f>
        <v>0</v>
      </c>
      <c r="P372" s="175">
        <v>6.0000000000000001E-3</v>
      </c>
      <c r="Q372" s="175">
        <f>ROUND(E372*P372,2)</f>
        <v>0.72</v>
      </c>
      <c r="R372" s="177"/>
      <c r="S372" s="177" t="s">
        <v>2316</v>
      </c>
      <c r="T372" s="178" t="s">
        <v>2317</v>
      </c>
      <c r="U372" s="159">
        <v>0</v>
      </c>
      <c r="V372" s="159">
        <f>ROUND(E372*U372,2)</f>
        <v>0</v>
      </c>
      <c r="W372" s="159"/>
      <c r="X372" s="159" t="s">
        <v>399</v>
      </c>
      <c r="Y372" s="159" t="s">
        <v>322</v>
      </c>
      <c r="Z372" s="148"/>
      <c r="AA372" s="148"/>
      <c r="AB372" s="148"/>
      <c r="AC372" s="148"/>
      <c r="AD372" s="148"/>
      <c r="AE372" s="148"/>
      <c r="AF372" s="148"/>
      <c r="AG372" s="148" t="s">
        <v>2726</v>
      </c>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2" x14ac:dyDescent="0.2">
      <c r="A373" s="155"/>
      <c r="B373" s="156"/>
      <c r="C373" s="263" t="s">
        <v>2755</v>
      </c>
      <c r="D373" s="264"/>
      <c r="E373" s="264"/>
      <c r="F373" s="264"/>
      <c r="G373" s="264"/>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325</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ht="22.5" outlineLevel="1" x14ac:dyDescent="0.2">
      <c r="A374" s="172">
        <v>135</v>
      </c>
      <c r="B374" s="173" t="s">
        <v>2756</v>
      </c>
      <c r="C374" s="188" t="s">
        <v>2757</v>
      </c>
      <c r="D374" s="174" t="s">
        <v>478</v>
      </c>
      <c r="E374" s="175">
        <v>18</v>
      </c>
      <c r="F374" s="176"/>
      <c r="G374" s="177">
        <f>ROUND(E374*F374,2)</f>
        <v>0</v>
      </c>
      <c r="H374" s="176"/>
      <c r="I374" s="177">
        <f>ROUND(E374*H374,2)</f>
        <v>0</v>
      </c>
      <c r="J374" s="176"/>
      <c r="K374" s="177">
        <f>ROUND(E374*J374,2)</f>
        <v>0</v>
      </c>
      <c r="L374" s="177">
        <v>12</v>
      </c>
      <c r="M374" s="177">
        <f>G374*(1+L374/100)</f>
        <v>0</v>
      </c>
      <c r="N374" s="175">
        <v>0</v>
      </c>
      <c r="O374" s="175">
        <f>ROUND(E374*N374,2)</f>
        <v>0</v>
      </c>
      <c r="P374" s="175">
        <v>8.9999999999999993E-3</v>
      </c>
      <c r="Q374" s="175">
        <f>ROUND(E374*P374,2)</f>
        <v>0.16</v>
      </c>
      <c r="R374" s="177"/>
      <c r="S374" s="177" t="s">
        <v>2316</v>
      </c>
      <c r="T374" s="178" t="s">
        <v>2317</v>
      </c>
      <c r="U374" s="159">
        <v>0</v>
      </c>
      <c r="V374" s="159">
        <f>ROUND(E374*U374,2)</f>
        <v>0</v>
      </c>
      <c r="W374" s="159"/>
      <c r="X374" s="159" t="s">
        <v>399</v>
      </c>
      <c r="Y374" s="159" t="s">
        <v>322</v>
      </c>
      <c r="Z374" s="148"/>
      <c r="AA374" s="148"/>
      <c r="AB374" s="148"/>
      <c r="AC374" s="148"/>
      <c r="AD374" s="148"/>
      <c r="AE374" s="148"/>
      <c r="AF374" s="148"/>
      <c r="AG374" s="148" t="s">
        <v>2726</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
      <c r="A375" s="155"/>
      <c r="B375" s="156"/>
      <c r="C375" s="263" t="s">
        <v>2758</v>
      </c>
      <c r="D375" s="264"/>
      <c r="E375" s="264"/>
      <c r="F375" s="264"/>
      <c r="G375" s="264"/>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325</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ht="22.5" outlineLevel="1" x14ac:dyDescent="0.2">
      <c r="A376" s="172">
        <v>136</v>
      </c>
      <c r="B376" s="173" t="s">
        <v>2759</v>
      </c>
      <c r="C376" s="188" t="s">
        <v>2760</v>
      </c>
      <c r="D376" s="174" t="s">
        <v>478</v>
      </c>
      <c r="E376" s="175">
        <v>10</v>
      </c>
      <c r="F376" s="176"/>
      <c r="G376" s="177">
        <f>ROUND(E376*F376,2)</f>
        <v>0</v>
      </c>
      <c r="H376" s="176"/>
      <c r="I376" s="177">
        <f>ROUND(E376*H376,2)</f>
        <v>0</v>
      </c>
      <c r="J376" s="176"/>
      <c r="K376" s="177">
        <f>ROUND(E376*J376,2)</f>
        <v>0</v>
      </c>
      <c r="L376" s="177">
        <v>12</v>
      </c>
      <c r="M376" s="177">
        <f>G376*(1+L376/100)</f>
        <v>0</v>
      </c>
      <c r="N376" s="175">
        <v>0</v>
      </c>
      <c r="O376" s="175">
        <f>ROUND(E376*N376,2)</f>
        <v>0</v>
      </c>
      <c r="P376" s="175">
        <v>1.9E-2</v>
      </c>
      <c r="Q376" s="175">
        <f>ROUND(E376*P376,2)</f>
        <v>0.19</v>
      </c>
      <c r="R376" s="177"/>
      <c r="S376" s="177" t="s">
        <v>2316</v>
      </c>
      <c r="T376" s="178" t="s">
        <v>2317</v>
      </c>
      <c r="U376" s="159">
        <v>0</v>
      </c>
      <c r="V376" s="159">
        <f>ROUND(E376*U376,2)</f>
        <v>0</v>
      </c>
      <c r="W376" s="159"/>
      <c r="X376" s="159" t="s">
        <v>399</v>
      </c>
      <c r="Y376" s="159" t="s">
        <v>322</v>
      </c>
      <c r="Z376" s="148"/>
      <c r="AA376" s="148"/>
      <c r="AB376" s="148"/>
      <c r="AC376" s="148"/>
      <c r="AD376" s="148"/>
      <c r="AE376" s="148"/>
      <c r="AF376" s="148"/>
      <c r="AG376" s="148" t="s">
        <v>2726</v>
      </c>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2" x14ac:dyDescent="0.2">
      <c r="A377" s="155"/>
      <c r="B377" s="156"/>
      <c r="C377" s="263" t="s">
        <v>2761</v>
      </c>
      <c r="D377" s="264"/>
      <c r="E377" s="264"/>
      <c r="F377" s="264"/>
      <c r="G377" s="264"/>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325</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ht="22.5" outlineLevel="1" x14ac:dyDescent="0.2">
      <c r="A378" s="172">
        <v>137</v>
      </c>
      <c r="B378" s="173" t="s">
        <v>2762</v>
      </c>
      <c r="C378" s="188" t="s">
        <v>2763</v>
      </c>
      <c r="D378" s="174" t="s">
        <v>411</v>
      </c>
      <c r="E378" s="175">
        <v>2.9390000000000001</v>
      </c>
      <c r="F378" s="176"/>
      <c r="G378" s="177">
        <f>ROUND(E378*F378,2)</f>
        <v>0</v>
      </c>
      <c r="H378" s="176"/>
      <c r="I378" s="177">
        <f>ROUND(E378*H378,2)</f>
        <v>0</v>
      </c>
      <c r="J378" s="176"/>
      <c r="K378" s="177">
        <f>ROUND(E378*J378,2)</f>
        <v>0</v>
      </c>
      <c r="L378" s="177">
        <v>12</v>
      </c>
      <c r="M378" s="177">
        <f>G378*(1+L378/100)</f>
        <v>0</v>
      </c>
      <c r="N378" s="175">
        <v>0</v>
      </c>
      <c r="O378" s="175">
        <f>ROUND(E378*N378,2)</f>
        <v>0</v>
      </c>
      <c r="P378" s="175">
        <v>0</v>
      </c>
      <c r="Q378" s="175">
        <f>ROUND(E378*P378,2)</f>
        <v>0</v>
      </c>
      <c r="R378" s="177"/>
      <c r="S378" s="177" t="s">
        <v>2316</v>
      </c>
      <c r="T378" s="178" t="s">
        <v>2317</v>
      </c>
      <c r="U378" s="159">
        <v>0</v>
      </c>
      <c r="V378" s="159">
        <f>ROUND(E378*U378,2)</f>
        <v>0</v>
      </c>
      <c r="W378" s="159"/>
      <c r="X378" s="159" t="s">
        <v>399</v>
      </c>
      <c r="Y378" s="159" t="s">
        <v>322</v>
      </c>
      <c r="Z378" s="148"/>
      <c r="AA378" s="148"/>
      <c r="AB378" s="148"/>
      <c r="AC378" s="148"/>
      <c r="AD378" s="148"/>
      <c r="AE378" s="148"/>
      <c r="AF378" s="148"/>
      <c r="AG378" s="148" t="s">
        <v>2726</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2" x14ac:dyDescent="0.2">
      <c r="A379" s="155"/>
      <c r="B379" s="156"/>
      <c r="C379" s="263" t="s">
        <v>2764</v>
      </c>
      <c r="D379" s="264"/>
      <c r="E379" s="264"/>
      <c r="F379" s="264"/>
      <c r="G379" s="264"/>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325</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ht="22.5" outlineLevel="1" x14ac:dyDescent="0.2">
      <c r="A380" s="172">
        <v>138</v>
      </c>
      <c r="B380" s="173" t="s">
        <v>2765</v>
      </c>
      <c r="C380" s="188" t="s">
        <v>2766</v>
      </c>
      <c r="D380" s="174" t="s">
        <v>411</v>
      </c>
      <c r="E380" s="175">
        <v>44.085000000000001</v>
      </c>
      <c r="F380" s="176"/>
      <c r="G380" s="177">
        <f>ROUND(E380*F380,2)</f>
        <v>0</v>
      </c>
      <c r="H380" s="176"/>
      <c r="I380" s="177">
        <f>ROUND(E380*H380,2)</f>
        <v>0</v>
      </c>
      <c r="J380" s="176"/>
      <c r="K380" s="177">
        <f>ROUND(E380*J380,2)</f>
        <v>0</v>
      </c>
      <c r="L380" s="177">
        <v>12</v>
      </c>
      <c r="M380" s="177">
        <f>G380*(1+L380/100)</f>
        <v>0</v>
      </c>
      <c r="N380" s="175">
        <v>0</v>
      </c>
      <c r="O380" s="175">
        <f>ROUND(E380*N380,2)</f>
        <v>0</v>
      </c>
      <c r="P380" s="175">
        <v>0</v>
      </c>
      <c r="Q380" s="175">
        <f>ROUND(E380*P380,2)</f>
        <v>0</v>
      </c>
      <c r="R380" s="177"/>
      <c r="S380" s="177" t="s">
        <v>2316</v>
      </c>
      <c r="T380" s="178" t="s">
        <v>2317</v>
      </c>
      <c r="U380" s="159">
        <v>0</v>
      </c>
      <c r="V380" s="159">
        <f>ROUND(E380*U380,2)</f>
        <v>0</v>
      </c>
      <c r="W380" s="159"/>
      <c r="X380" s="159" t="s">
        <v>399</v>
      </c>
      <c r="Y380" s="159" t="s">
        <v>322</v>
      </c>
      <c r="Z380" s="148"/>
      <c r="AA380" s="148"/>
      <c r="AB380" s="148"/>
      <c r="AC380" s="148"/>
      <c r="AD380" s="148"/>
      <c r="AE380" s="148"/>
      <c r="AF380" s="148"/>
      <c r="AG380" s="148" t="s">
        <v>2726</v>
      </c>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2" x14ac:dyDescent="0.2">
      <c r="A381" s="155"/>
      <c r="B381" s="156"/>
      <c r="C381" s="263" t="s">
        <v>2767</v>
      </c>
      <c r="D381" s="264"/>
      <c r="E381" s="264"/>
      <c r="F381" s="264"/>
      <c r="G381" s="264"/>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325</v>
      </c>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2" x14ac:dyDescent="0.2">
      <c r="A382" s="155"/>
      <c r="B382" s="156"/>
      <c r="C382" s="195" t="s">
        <v>2768</v>
      </c>
      <c r="D382" s="193"/>
      <c r="E382" s="194"/>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404</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5" t="s">
        <v>2769</v>
      </c>
      <c r="D383" s="193"/>
      <c r="E383" s="194">
        <v>44.085000000000001</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404</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1" x14ac:dyDescent="0.2">
      <c r="A384" s="172">
        <v>139</v>
      </c>
      <c r="B384" s="173" t="s">
        <v>2770</v>
      </c>
      <c r="C384" s="188" t="s">
        <v>2771</v>
      </c>
      <c r="D384" s="174" t="s">
        <v>1215</v>
      </c>
      <c r="E384" s="175">
        <v>0.02</v>
      </c>
      <c r="F384" s="176"/>
      <c r="G384" s="177">
        <f>ROUND(E384*F384,2)</f>
        <v>0</v>
      </c>
      <c r="H384" s="176"/>
      <c r="I384" s="177">
        <f>ROUND(E384*H384,2)</f>
        <v>0</v>
      </c>
      <c r="J384" s="176"/>
      <c r="K384" s="177">
        <f>ROUND(E384*J384,2)</f>
        <v>0</v>
      </c>
      <c r="L384" s="177">
        <v>12</v>
      </c>
      <c r="M384" s="177">
        <f>G384*(1+L384/100)</f>
        <v>0</v>
      </c>
      <c r="N384" s="175">
        <v>9.9000000000000008E-3</v>
      </c>
      <c r="O384" s="175">
        <f>ROUND(E384*N384,2)</f>
        <v>0</v>
      </c>
      <c r="P384" s="175">
        <v>0</v>
      </c>
      <c r="Q384" s="175">
        <f>ROUND(E384*P384,2)</f>
        <v>0</v>
      </c>
      <c r="R384" s="177"/>
      <c r="S384" s="177" t="s">
        <v>2316</v>
      </c>
      <c r="T384" s="178" t="s">
        <v>2772</v>
      </c>
      <c r="U384" s="159">
        <v>0</v>
      </c>
      <c r="V384" s="159">
        <f>ROUND(E384*U384,2)</f>
        <v>0</v>
      </c>
      <c r="W384" s="159"/>
      <c r="X384" s="159" t="s">
        <v>399</v>
      </c>
      <c r="Y384" s="159" t="s">
        <v>322</v>
      </c>
      <c r="Z384" s="148"/>
      <c r="AA384" s="148"/>
      <c r="AB384" s="148"/>
      <c r="AC384" s="148"/>
      <c r="AD384" s="148"/>
      <c r="AE384" s="148"/>
      <c r="AF384" s="148"/>
      <c r="AG384" s="148" t="s">
        <v>2726</v>
      </c>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2" x14ac:dyDescent="0.2">
      <c r="A385" s="155"/>
      <c r="B385" s="156"/>
      <c r="C385" s="263" t="s">
        <v>2773</v>
      </c>
      <c r="D385" s="264"/>
      <c r="E385" s="264"/>
      <c r="F385" s="264"/>
      <c r="G385" s="264"/>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325</v>
      </c>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ht="33.75" outlineLevel="1" x14ac:dyDescent="0.2">
      <c r="A386" s="172">
        <v>140</v>
      </c>
      <c r="B386" s="173" t="s">
        <v>2774</v>
      </c>
      <c r="C386" s="188" t="s">
        <v>2775</v>
      </c>
      <c r="D386" s="174" t="s">
        <v>478</v>
      </c>
      <c r="E386" s="175">
        <v>18</v>
      </c>
      <c r="F386" s="176"/>
      <c r="G386" s="177">
        <f>ROUND(E386*F386,2)</f>
        <v>0</v>
      </c>
      <c r="H386" s="176"/>
      <c r="I386" s="177">
        <f>ROUND(E386*H386,2)</f>
        <v>0</v>
      </c>
      <c r="J386" s="176"/>
      <c r="K386" s="177">
        <f>ROUND(E386*J386,2)</f>
        <v>0</v>
      </c>
      <c r="L386" s="177">
        <v>12</v>
      </c>
      <c r="M386" s="177">
        <f>G386*(1+L386/100)</f>
        <v>0</v>
      </c>
      <c r="N386" s="175">
        <v>0</v>
      </c>
      <c r="O386" s="175">
        <f>ROUND(E386*N386,2)</f>
        <v>0</v>
      </c>
      <c r="P386" s="175">
        <v>0</v>
      </c>
      <c r="Q386" s="175">
        <f>ROUND(E386*P386,2)</f>
        <v>0</v>
      </c>
      <c r="R386" s="177"/>
      <c r="S386" s="177" t="s">
        <v>2316</v>
      </c>
      <c r="T386" s="178" t="s">
        <v>2317</v>
      </c>
      <c r="U386" s="159">
        <v>0</v>
      </c>
      <c r="V386" s="159">
        <f>ROUND(E386*U386,2)</f>
        <v>0</v>
      </c>
      <c r="W386" s="159"/>
      <c r="X386" s="159" t="s">
        <v>399</v>
      </c>
      <c r="Y386" s="159" t="s">
        <v>322</v>
      </c>
      <c r="Z386" s="148"/>
      <c r="AA386" s="148"/>
      <c r="AB386" s="148"/>
      <c r="AC386" s="148"/>
      <c r="AD386" s="148"/>
      <c r="AE386" s="148"/>
      <c r="AF386" s="148"/>
      <c r="AG386" s="148" t="s">
        <v>2726</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2" x14ac:dyDescent="0.2">
      <c r="A387" s="155"/>
      <c r="B387" s="156"/>
      <c r="C387" s="263" t="s">
        <v>2776</v>
      </c>
      <c r="D387" s="264"/>
      <c r="E387" s="264"/>
      <c r="F387" s="264"/>
      <c r="G387" s="264"/>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325</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3" x14ac:dyDescent="0.2">
      <c r="A388" s="155"/>
      <c r="B388" s="156"/>
      <c r="C388" s="261" t="s">
        <v>2777</v>
      </c>
      <c r="D388" s="262"/>
      <c r="E388" s="262"/>
      <c r="F388" s="262"/>
      <c r="G388" s="262"/>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325</v>
      </c>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ht="22.5" outlineLevel="1" x14ac:dyDescent="0.2">
      <c r="A389" s="172">
        <v>141</v>
      </c>
      <c r="B389" s="173" t="s">
        <v>2778</v>
      </c>
      <c r="C389" s="188" t="s">
        <v>2779</v>
      </c>
      <c r="D389" s="174" t="s">
        <v>478</v>
      </c>
      <c r="E389" s="175">
        <v>18</v>
      </c>
      <c r="F389" s="176"/>
      <c r="G389" s="177">
        <f>ROUND(E389*F389,2)</f>
        <v>0</v>
      </c>
      <c r="H389" s="176"/>
      <c r="I389" s="177">
        <f>ROUND(E389*H389,2)</f>
        <v>0</v>
      </c>
      <c r="J389" s="176"/>
      <c r="K389" s="177">
        <f>ROUND(E389*J389,2)</f>
        <v>0</v>
      </c>
      <c r="L389" s="177">
        <v>12</v>
      </c>
      <c r="M389" s="177">
        <f>G389*(1+L389/100)</f>
        <v>0</v>
      </c>
      <c r="N389" s="175">
        <v>0</v>
      </c>
      <c r="O389" s="175">
        <f>ROUND(E389*N389,2)</f>
        <v>0</v>
      </c>
      <c r="P389" s="175">
        <v>0</v>
      </c>
      <c r="Q389" s="175">
        <f>ROUND(E389*P389,2)</f>
        <v>0</v>
      </c>
      <c r="R389" s="177"/>
      <c r="S389" s="177" t="s">
        <v>2316</v>
      </c>
      <c r="T389" s="178" t="s">
        <v>2317</v>
      </c>
      <c r="U389" s="159">
        <v>0</v>
      </c>
      <c r="V389" s="159">
        <f>ROUND(E389*U389,2)</f>
        <v>0</v>
      </c>
      <c r="W389" s="159"/>
      <c r="X389" s="159" t="s">
        <v>399</v>
      </c>
      <c r="Y389" s="159" t="s">
        <v>322</v>
      </c>
      <c r="Z389" s="148"/>
      <c r="AA389" s="148"/>
      <c r="AB389" s="148"/>
      <c r="AC389" s="148"/>
      <c r="AD389" s="148"/>
      <c r="AE389" s="148"/>
      <c r="AF389" s="148"/>
      <c r="AG389" s="148" t="s">
        <v>2726</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263" t="s">
        <v>2780</v>
      </c>
      <c r="D390" s="264"/>
      <c r="E390" s="264"/>
      <c r="F390" s="264"/>
      <c r="G390" s="264"/>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325</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3" x14ac:dyDescent="0.2">
      <c r="A391" s="155"/>
      <c r="B391" s="156"/>
      <c r="C391" s="261" t="s">
        <v>2781</v>
      </c>
      <c r="D391" s="262"/>
      <c r="E391" s="262"/>
      <c r="F391" s="262"/>
      <c r="G391" s="262"/>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325</v>
      </c>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ht="22.5" outlineLevel="1" x14ac:dyDescent="0.2">
      <c r="A392" s="172">
        <v>142</v>
      </c>
      <c r="B392" s="173" t="s">
        <v>2782</v>
      </c>
      <c r="C392" s="188" t="s">
        <v>2783</v>
      </c>
      <c r="D392" s="174" t="s">
        <v>478</v>
      </c>
      <c r="E392" s="175">
        <v>18</v>
      </c>
      <c r="F392" s="176"/>
      <c r="G392" s="177">
        <f>ROUND(E392*F392,2)</f>
        <v>0</v>
      </c>
      <c r="H392" s="176"/>
      <c r="I392" s="177">
        <f>ROUND(E392*H392,2)</f>
        <v>0</v>
      </c>
      <c r="J392" s="176"/>
      <c r="K392" s="177">
        <f>ROUND(E392*J392,2)</f>
        <v>0</v>
      </c>
      <c r="L392" s="177">
        <v>12</v>
      </c>
      <c r="M392" s="177">
        <f>G392*(1+L392/100)</f>
        <v>0</v>
      </c>
      <c r="N392" s="175">
        <v>0.20014999999999999</v>
      </c>
      <c r="O392" s="175">
        <f>ROUND(E392*N392,2)</f>
        <v>3.6</v>
      </c>
      <c r="P392" s="175">
        <v>0</v>
      </c>
      <c r="Q392" s="175">
        <f>ROUND(E392*P392,2)</f>
        <v>0</v>
      </c>
      <c r="R392" s="177"/>
      <c r="S392" s="177" t="s">
        <v>2316</v>
      </c>
      <c r="T392" s="178" t="s">
        <v>2772</v>
      </c>
      <c r="U392" s="159">
        <v>0</v>
      </c>
      <c r="V392" s="159">
        <f>ROUND(E392*U392,2)</f>
        <v>0</v>
      </c>
      <c r="W392" s="159"/>
      <c r="X392" s="159" t="s">
        <v>399</v>
      </c>
      <c r="Y392" s="159" t="s">
        <v>322</v>
      </c>
      <c r="Z392" s="148"/>
      <c r="AA392" s="148"/>
      <c r="AB392" s="148"/>
      <c r="AC392" s="148"/>
      <c r="AD392" s="148"/>
      <c r="AE392" s="148"/>
      <c r="AF392" s="148"/>
      <c r="AG392" s="148" t="s">
        <v>2726</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2" x14ac:dyDescent="0.2">
      <c r="A393" s="155"/>
      <c r="B393" s="156"/>
      <c r="C393" s="263" t="s">
        <v>2784</v>
      </c>
      <c r="D393" s="264"/>
      <c r="E393" s="264"/>
      <c r="F393" s="264"/>
      <c r="G393" s="264"/>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325</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ht="22.5" outlineLevel="1" x14ac:dyDescent="0.2">
      <c r="A394" s="172">
        <v>143</v>
      </c>
      <c r="B394" s="173" t="s">
        <v>2785</v>
      </c>
      <c r="C394" s="188" t="s">
        <v>2786</v>
      </c>
      <c r="D394" s="174" t="s">
        <v>427</v>
      </c>
      <c r="E394" s="175">
        <v>9</v>
      </c>
      <c r="F394" s="176"/>
      <c r="G394" s="177">
        <f>ROUND(E394*F394,2)</f>
        <v>0</v>
      </c>
      <c r="H394" s="176"/>
      <c r="I394" s="177">
        <f>ROUND(E394*H394,2)</f>
        <v>0</v>
      </c>
      <c r="J394" s="176"/>
      <c r="K394" s="177">
        <f>ROUND(E394*J394,2)</f>
        <v>0</v>
      </c>
      <c r="L394" s="177">
        <v>12</v>
      </c>
      <c r="M394" s="177">
        <f>G394*(1+L394/100)</f>
        <v>0</v>
      </c>
      <c r="N394" s="175">
        <v>0</v>
      </c>
      <c r="O394" s="175">
        <f>ROUND(E394*N394,2)</f>
        <v>0</v>
      </c>
      <c r="P394" s="175">
        <v>0</v>
      </c>
      <c r="Q394" s="175">
        <f>ROUND(E394*P394,2)</f>
        <v>0</v>
      </c>
      <c r="R394" s="177"/>
      <c r="S394" s="177" t="s">
        <v>2316</v>
      </c>
      <c r="T394" s="178" t="s">
        <v>2772</v>
      </c>
      <c r="U394" s="159">
        <v>0</v>
      </c>
      <c r="V394" s="159">
        <f>ROUND(E394*U394,2)</f>
        <v>0</v>
      </c>
      <c r="W394" s="159"/>
      <c r="X394" s="159" t="s">
        <v>399</v>
      </c>
      <c r="Y394" s="159" t="s">
        <v>322</v>
      </c>
      <c r="Z394" s="148"/>
      <c r="AA394" s="148"/>
      <c r="AB394" s="148"/>
      <c r="AC394" s="148"/>
      <c r="AD394" s="148"/>
      <c r="AE394" s="148"/>
      <c r="AF394" s="148"/>
      <c r="AG394" s="148" t="s">
        <v>2726</v>
      </c>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2" x14ac:dyDescent="0.2">
      <c r="A395" s="155"/>
      <c r="B395" s="156"/>
      <c r="C395" s="263" t="s">
        <v>2787</v>
      </c>
      <c r="D395" s="264"/>
      <c r="E395" s="264"/>
      <c r="F395" s="264"/>
      <c r="G395" s="264"/>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325</v>
      </c>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2" x14ac:dyDescent="0.2">
      <c r="A396" s="155"/>
      <c r="B396" s="156"/>
      <c r="C396" s="195" t="s">
        <v>2788</v>
      </c>
      <c r="D396" s="193"/>
      <c r="E396" s="194"/>
      <c r="F396" s="159"/>
      <c r="G396" s="159"/>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404</v>
      </c>
      <c r="AH396" s="148">
        <v>0</v>
      </c>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3" x14ac:dyDescent="0.2">
      <c r="A397" s="155"/>
      <c r="B397" s="156"/>
      <c r="C397" s="195" t="s">
        <v>184</v>
      </c>
      <c r="D397" s="193"/>
      <c r="E397" s="194">
        <v>9</v>
      </c>
      <c r="F397" s="159"/>
      <c r="G397" s="159"/>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404</v>
      </c>
      <c r="AH397" s="148">
        <v>0</v>
      </c>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1" x14ac:dyDescent="0.2">
      <c r="A398" s="172">
        <v>144</v>
      </c>
      <c r="B398" s="173" t="s">
        <v>2789</v>
      </c>
      <c r="C398" s="188" t="s">
        <v>2790</v>
      </c>
      <c r="D398" s="174" t="s">
        <v>411</v>
      </c>
      <c r="E398" s="175">
        <v>2.9390000000000001</v>
      </c>
      <c r="F398" s="176"/>
      <c r="G398" s="177">
        <f>ROUND(E398*F398,2)</f>
        <v>0</v>
      </c>
      <c r="H398" s="176"/>
      <c r="I398" s="177">
        <f>ROUND(E398*H398,2)</f>
        <v>0</v>
      </c>
      <c r="J398" s="176"/>
      <c r="K398" s="177">
        <f>ROUND(E398*J398,2)</f>
        <v>0</v>
      </c>
      <c r="L398" s="177">
        <v>12</v>
      </c>
      <c r="M398" s="177">
        <f>G398*(1+L398/100)</f>
        <v>0</v>
      </c>
      <c r="N398" s="175">
        <v>0</v>
      </c>
      <c r="O398" s="175">
        <f>ROUND(E398*N398,2)</f>
        <v>0</v>
      </c>
      <c r="P398" s="175">
        <v>0</v>
      </c>
      <c r="Q398" s="175">
        <f>ROUND(E398*P398,2)</f>
        <v>0</v>
      </c>
      <c r="R398" s="177"/>
      <c r="S398" s="177" t="s">
        <v>2316</v>
      </c>
      <c r="T398" s="178" t="s">
        <v>2317</v>
      </c>
      <c r="U398" s="159">
        <v>0</v>
      </c>
      <c r="V398" s="159">
        <f>ROUND(E398*U398,2)</f>
        <v>0</v>
      </c>
      <c r="W398" s="159"/>
      <c r="X398" s="159" t="s">
        <v>399</v>
      </c>
      <c r="Y398" s="159" t="s">
        <v>322</v>
      </c>
      <c r="Z398" s="148"/>
      <c r="AA398" s="148"/>
      <c r="AB398" s="148"/>
      <c r="AC398" s="148"/>
      <c r="AD398" s="148"/>
      <c r="AE398" s="148"/>
      <c r="AF398" s="148"/>
      <c r="AG398" s="148" t="s">
        <v>2726</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2" x14ac:dyDescent="0.2">
      <c r="A399" s="155"/>
      <c r="B399" s="156"/>
      <c r="C399" s="263" t="s">
        <v>2791</v>
      </c>
      <c r="D399" s="264"/>
      <c r="E399" s="264"/>
      <c r="F399" s="264"/>
      <c r="G399" s="264"/>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325</v>
      </c>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1" x14ac:dyDescent="0.2">
      <c r="A400" s="172">
        <v>145</v>
      </c>
      <c r="B400" s="173" t="s">
        <v>2792</v>
      </c>
      <c r="C400" s="188" t="s">
        <v>2793</v>
      </c>
      <c r="D400" s="174" t="s">
        <v>411</v>
      </c>
      <c r="E400" s="175">
        <v>2.9390000000000001</v>
      </c>
      <c r="F400" s="176"/>
      <c r="G400" s="177">
        <f>ROUND(E400*F400,2)</f>
        <v>0</v>
      </c>
      <c r="H400" s="176"/>
      <c r="I400" s="177">
        <f>ROUND(E400*H400,2)</f>
        <v>0</v>
      </c>
      <c r="J400" s="176"/>
      <c r="K400" s="177">
        <f>ROUND(E400*J400,2)</f>
        <v>0</v>
      </c>
      <c r="L400" s="177">
        <v>12</v>
      </c>
      <c r="M400" s="177">
        <f>G400*(1+L400/100)</f>
        <v>0</v>
      </c>
      <c r="N400" s="175">
        <v>0</v>
      </c>
      <c r="O400" s="175">
        <f>ROUND(E400*N400,2)</f>
        <v>0</v>
      </c>
      <c r="P400" s="175">
        <v>0</v>
      </c>
      <c r="Q400" s="175">
        <f>ROUND(E400*P400,2)</f>
        <v>0</v>
      </c>
      <c r="R400" s="177"/>
      <c r="S400" s="177" t="s">
        <v>361</v>
      </c>
      <c r="T400" s="178" t="s">
        <v>320</v>
      </c>
      <c r="U400" s="159">
        <v>0</v>
      </c>
      <c r="V400" s="159">
        <f>ROUND(E400*U400,2)</f>
        <v>0</v>
      </c>
      <c r="W400" s="159"/>
      <c r="X400" s="159" t="s">
        <v>399</v>
      </c>
      <c r="Y400" s="159" t="s">
        <v>322</v>
      </c>
      <c r="Z400" s="148"/>
      <c r="AA400" s="148"/>
      <c r="AB400" s="148"/>
      <c r="AC400" s="148"/>
      <c r="AD400" s="148"/>
      <c r="AE400" s="148"/>
      <c r="AF400" s="148"/>
      <c r="AG400" s="148" t="s">
        <v>2726</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33" x14ac:dyDescent="0.2">
      <c r="A401" s="3"/>
      <c r="B401" s="4"/>
      <c r="C401" s="190"/>
      <c r="D401" s="6"/>
      <c r="E401" s="3"/>
      <c r="F401" s="3"/>
      <c r="G401" s="3"/>
      <c r="H401" s="3"/>
      <c r="I401" s="3"/>
      <c r="J401" s="3"/>
      <c r="K401" s="3"/>
      <c r="L401" s="3"/>
      <c r="M401" s="3"/>
      <c r="N401" s="3"/>
      <c r="O401" s="3"/>
      <c r="P401" s="3"/>
      <c r="Q401" s="3"/>
      <c r="R401" s="3"/>
      <c r="S401" s="3"/>
      <c r="T401" s="3"/>
      <c r="U401" s="3"/>
      <c r="V401" s="3"/>
      <c r="W401" s="3"/>
      <c r="X401" s="3"/>
      <c r="Y401" s="3"/>
      <c r="AE401">
        <v>12</v>
      </c>
      <c r="AF401">
        <v>21</v>
      </c>
      <c r="AG401" t="s">
        <v>300</v>
      </c>
    </row>
    <row r="402" spans="1:33" x14ac:dyDescent="0.2">
      <c r="A402" s="151"/>
      <c r="B402" s="152" t="s">
        <v>29</v>
      </c>
      <c r="C402" s="191"/>
      <c r="D402" s="153"/>
      <c r="E402" s="154"/>
      <c r="F402" s="154"/>
      <c r="G402" s="171">
        <f>G8+G20+G48+G69+G154+G177+G198+G227+G240+G284+G348</f>
        <v>0</v>
      </c>
      <c r="H402" s="3"/>
      <c r="I402" s="3"/>
      <c r="J402" s="3"/>
      <c r="K402" s="3"/>
      <c r="L402" s="3"/>
      <c r="M402" s="3"/>
      <c r="N402" s="3"/>
      <c r="O402" s="3"/>
      <c r="P402" s="3"/>
      <c r="Q402" s="3"/>
      <c r="R402" s="3"/>
      <c r="S402" s="3"/>
      <c r="T402" s="3"/>
      <c r="U402" s="3"/>
      <c r="V402" s="3"/>
      <c r="W402" s="3"/>
      <c r="X402" s="3"/>
      <c r="Y402" s="3"/>
      <c r="AE402">
        <f>SUMIF(L7:L400,AE401,G7:G400)</f>
        <v>0</v>
      </c>
      <c r="AF402">
        <f>SUMIF(L7:L400,AF401,G7:G400)</f>
        <v>0</v>
      </c>
      <c r="AG402" t="s">
        <v>392</v>
      </c>
    </row>
    <row r="403" spans="1:33" x14ac:dyDescent="0.2">
      <c r="C403" s="192"/>
      <c r="D403" s="10"/>
      <c r="AG403" t="s">
        <v>394</v>
      </c>
    </row>
    <row r="404" spans="1:33" x14ac:dyDescent="0.2">
      <c r="D404" s="10"/>
    </row>
    <row r="405" spans="1:33" x14ac:dyDescent="0.2">
      <c r="D405" s="10"/>
    </row>
    <row r="406" spans="1:33" x14ac:dyDescent="0.2">
      <c r="D406" s="10"/>
    </row>
    <row r="407" spans="1:33" x14ac:dyDescent="0.2">
      <c r="D407" s="10"/>
    </row>
    <row r="408" spans="1:33" x14ac:dyDescent="0.2">
      <c r="D408" s="10"/>
    </row>
    <row r="409" spans="1:33" x14ac:dyDescent="0.2">
      <c r="D409" s="10"/>
    </row>
    <row r="410" spans="1:33" x14ac:dyDescent="0.2">
      <c r="D410" s="10"/>
    </row>
    <row r="411" spans="1:33" x14ac:dyDescent="0.2">
      <c r="D411" s="10"/>
    </row>
    <row r="412" spans="1:33" x14ac:dyDescent="0.2">
      <c r="D412" s="10"/>
    </row>
    <row r="413" spans="1:33" x14ac:dyDescent="0.2">
      <c r="D413" s="10"/>
    </row>
    <row r="414" spans="1:33" x14ac:dyDescent="0.2">
      <c r="D414" s="10"/>
    </row>
    <row r="415" spans="1:33" x14ac:dyDescent="0.2">
      <c r="D415" s="10"/>
    </row>
    <row r="416" spans="1:33"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pNiEexe2uGFI/9DP1vFa3zEgShLpdsChH9lFrZtPwYUCTEgBNrzoqdlkFg0KL4q8psBILfIAA9LtshbhGFYxw==" saltValue="UpHEzqXfD/ungtamamHEWg==" spinCount="100000" sheet="1" formatRows="0"/>
  <mergeCells count="194">
    <mergeCell ref="C15:G15"/>
    <mergeCell ref="C17:G17"/>
    <mergeCell ref="C18:G18"/>
    <mergeCell ref="C19:G19"/>
    <mergeCell ref="C22:G22"/>
    <mergeCell ref="C24:G24"/>
    <mergeCell ref="A1:G1"/>
    <mergeCell ref="C2:G2"/>
    <mergeCell ref="C3:G3"/>
    <mergeCell ref="C4:G4"/>
    <mergeCell ref="C11:G11"/>
    <mergeCell ref="C13:G13"/>
    <mergeCell ref="C32:G32"/>
    <mergeCell ref="C33:G33"/>
    <mergeCell ref="C34:G34"/>
    <mergeCell ref="C35:G35"/>
    <mergeCell ref="C36:G36"/>
    <mergeCell ref="C37:G37"/>
    <mergeCell ref="C25:G25"/>
    <mergeCell ref="C26:G26"/>
    <mergeCell ref="C28:G28"/>
    <mergeCell ref="C29:G29"/>
    <mergeCell ref="C30:G30"/>
    <mergeCell ref="C31:G31"/>
    <mergeCell ref="C44:G44"/>
    <mergeCell ref="C45:G45"/>
    <mergeCell ref="C50:G50"/>
    <mergeCell ref="C52:G52"/>
    <mergeCell ref="C53:G53"/>
    <mergeCell ref="C55:G55"/>
    <mergeCell ref="C38:G38"/>
    <mergeCell ref="C39:G39"/>
    <mergeCell ref="C40:G40"/>
    <mergeCell ref="C41:G41"/>
    <mergeCell ref="C42:G42"/>
    <mergeCell ref="C43:G43"/>
    <mergeCell ref="C65:G65"/>
    <mergeCell ref="C66:G66"/>
    <mergeCell ref="C67:G67"/>
    <mergeCell ref="C71:G71"/>
    <mergeCell ref="C73:G73"/>
    <mergeCell ref="C74:G74"/>
    <mergeCell ref="C57:G57"/>
    <mergeCell ref="C59:G59"/>
    <mergeCell ref="C60:G60"/>
    <mergeCell ref="C61:G61"/>
    <mergeCell ref="C62:G62"/>
    <mergeCell ref="C64:G64"/>
    <mergeCell ref="C86:G86"/>
    <mergeCell ref="C88:G88"/>
    <mergeCell ref="C89:G89"/>
    <mergeCell ref="C91:G91"/>
    <mergeCell ref="C93:G93"/>
    <mergeCell ref="C94:G94"/>
    <mergeCell ref="C76:G76"/>
    <mergeCell ref="C78:G78"/>
    <mergeCell ref="C79:G79"/>
    <mergeCell ref="C81:G81"/>
    <mergeCell ref="C83:G83"/>
    <mergeCell ref="C84:G84"/>
    <mergeCell ref="C104:G104"/>
    <mergeCell ref="C105:G105"/>
    <mergeCell ref="C106:G106"/>
    <mergeCell ref="C107:G107"/>
    <mergeCell ref="C108:G108"/>
    <mergeCell ref="C109:G109"/>
    <mergeCell ref="C96:G96"/>
    <mergeCell ref="C98:G98"/>
    <mergeCell ref="C99:G99"/>
    <mergeCell ref="C101:G101"/>
    <mergeCell ref="C102:G102"/>
    <mergeCell ref="C103:G103"/>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30:G130"/>
    <mergeCell ref="C132:G132"/>
    <mergeCell ref="C133:G133"/>
    <mergeCell ref="C135:G135"/>
    <mergeCell ref="C136:G136"/>
    <mergeCell ref="C138:G138"/>
    <mergeCell ref="C122:G122"/>
    <mergeCell ref="C123:G123"/>
    <mergeCell ref="C124:G124"/>
    <mergeCell ref="C125:G125"/>
    <mergeCell ref="C127:G127"/>
    <mergeCell ref="C129:G129"/>
    <mergeCell ref="C149:G149"/>
    <mergeCell ref="C150:G150"/>
    <mergeCell ref="C151:G151"/>
    <mergeCell ref="C152:G152"/>
    <mergeCell ref="C153:G153"/>
    <mergeCell ref="C156:G156"/>
    <mergeCell ref="C139:G139"/>
    <mergeCell ref="C141:G141"/>
    <mergeCell ref="C142:G142"/>
    <mergeCell ref="C144:G144"/>
    <mergeCell ref="C147:G147"/>
    <mergeCell ref="C148:G148"/>
    <mergeCell ref="C174:G174"/>
    <mergeCell ref="C179:G179"/>
    <mergeCell ref="C181:G181"/>
    <mergeCell ref="C182:G182"/>
    <mergeCell ref="C187:G187"/>
    <mergeCell ref="C196:G196"/>
    <mergeCell ref="C161:G161"/>
    <mergeCell ref="C163:G163"/>
    <mergeCell ref="C164:G164"/>
    <mergeCell ref="C166:G166"/>
    <mergeCell ref="C167:G167"/>
    <mergeCell ref="C171:G171"/>
    <mergeCell ref="C229:G229"/>
    <mergeCell ref="C230:G230"/>
    <mergeCell ref="C231:G231"/>
    <mergeCell ref="C233:G233"/>
    <mergeCell ref="C234:G234"/>
    <mergeCell ref="C235:G235"/>
    <mergeCell ref="C200:G200"/>
    <mergeCell ref="C209:G209"/>
    <mergeCell ref="C212:G212"/>
    <mergeCell ref="C215:G215"/>
    <mergeCell ref="C220:G220"/>
    <mergeCell ref="C223:G223"/>
    <mergeCell ref="C274:G274"/>
    <mergeCell ref="C278:G278"/>
    <mergeCell ref="C282:G282"/>
    <mergeCell ref="C283:G283"/>
    <mergeCell ref="C286:G286"/>
    <mergeCell ref="C292:G292"/>
    <mergeCell ref="C238:G238"/>
    <mergeCell ref="C239:G239"/>
    <mergeCell ref="C260:G260"/>
    <mergeCell ref="C264:G264"/>
    <mergeCell ref="C268:G268"/>
    <mergeCell ref="C272:G272"/>
    <mergeCell ref="C321:G321"/>
    <mergeCell ref="C324:G324"/>
    <mergeCell ref="C327:G327"/>
    <mergeCell ref="C329:G329"/>
    <mergeCell ref="C330:G330"/>
    <mergeCell ref="C332:G332"/>
    <mergeCell ref="C298:G298"/>
    <mergeCell ref="C299:G299"/>
    <mergeCell ref="C300:G300"/>
    <mergeCell ref="C307:G307"/>
    <mergeCell ref="C310:G310"/>
    <mergeCell ref="C315:G315"/>
    <mergeCell ref="C344:G344"/>
    <mergeCell ref="C346:G346"/>
    <mergeCell ref="C350:G350"/>
    <mergeCell ref="C351:G351"/>
    <mergeCell ref="C352:G352"/>
    <mergeCell ref="C353:G353"/>
    <mergeCell ref="C334:G334"/>
    <mergeCell ref="C337:G337"/>
    <mergeCell ref="C338:G338"/>
    <mergeCell ref="C340:G340"/>
    <mergeCell ref="C342:G342"/>
    <mergeCell ref="C343:G343"/>
    <mergeCell ref="C360:G360"/>
    <mergeCell ref="C361:G361"/>
    <mergeCell ref="C363:G363"/>
    <mergeCell ref="C365:G365"/>
    <mergeCell ref="C367:G367"/>
    <mergeCell ref="C369:G369"/>
    <mergeCell ref="C354:G354"/>
    <mergeCell ref="C355:G355"/>
    <mergeCell ref="C356:G356"/>
    <mergeCell ref="C357:G357"/>
    <mergeCell ref="C358:G358"/>
    <mergeCell ref="C359:G359"/>
    <mergeCell ref="C395:G395"/>
    <mergeCell ref="C399:G399"/>
    <mergeCell ref="C385:G385"/>
    <mergeCell ref="C387:G387"/>
    <mergeCell ref="C388:G388"/>
    <mergeCell ref="C390:G390"/>
    <mergeCell ref="C391:G391"/>
    <mergeCell ref="C393:G393"/>
    <mergeCell ref="C371:G371"/>
    <mergeCell ref="C373:G373"/>
    <mergeCell ref="C375:G375"/>
    <mergeCell ref="C377:G377"/>
    <mergeCell ref="C379:G379"/>
    <mergeCell ref="C381:G38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82</v>
      </c>
      <c r="C4" s="269" t="s">
        <v>83</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231</v>
      </c>
      <c r="C8" s="187" t="s">
        <v>232</v>
      </c>
      <c r="D8" s="164"/>
      <c r="E8" s="165"/>
      <c r="F8" s="166"/>
      <c r="G8" s="166">
        <f>SUMIF(AG9:AG61,"&lt;&gt;NOR",G9:G61)</f>
        <v>0</v>
      </c>
      <c r="H8" s="166"/>
      <c r="I8" s="166">
        <f>SUM(I9:I61)</f>
        <v>0</v>
      </c>
      <c r="J8" s="166"/>
      <c r="K8" s="166">
        <f>SUM(K9:K61)</f>
        <v>0</v>
      </c>
      <c r="L8" s="166"/>
      <c r="M8" s="166">
        <f>SUM(M9:M61)</f>
        <v>0</v>
      </c>
      <c r="N8" s="165"/>
      <c r="O8" s="165">
        <f>SUM(O9:O61)</f>
        <v>0.02</v>
      </c>
      <c r="P8" s="165"/>
      <c r="Q8" s="165">
        <f>SUM(Q9:Q61)</f>
        <v>0</v>
      </c>
      <c r="R8" s="166"/>
      <c r="S8" s="166"/>
      <c r="T8" s="167"/>
      <c r="U8" s="161"/>
      <c r="V8" s="161">
        <f>SUM(V9:V61)</f>
        <v>0</v>
      </c>
      <c r="W8" s="161"/>
      <c r="X8" s="161"/>
      <c r="Y8" s="161"/>
      <c r="AG8" t="s">
        <v>315</v>
      </c>
    </row>
    <row r="9" spans="1:60" outlineLevel="1" x14ac:dyDescent="0.2">
      <c r="A9" s="172">
        <v>1</v>
      </c>
      <c r="B9" s="173" t="s">
        <v>2797</v>
      </c>
      <c r="C9" s="188" t="s">
        <v>2798</v>
      </c>
      <c r="D9" s="174" t="s">
        <v>2210</v>
      </c>
      <c r="E9" s="175">
        <v>1</v>
      </c>
      <c r="F9" s="176"/>
      <c r="G9" s="177">
        <f>ROUND(E9*F9,2)</f>
        <v>0</v>
      </c>
      <c r="H9" s="176"/>
      <c r="I9" s="177">
        <f>ROUND(E9*H9,2)</f>
        <v>0</v>
      </c>
      <c r="J9" s="176"/>
      <c r="K9" s="177">
        <f>ROUND(E9*J9,2)</f>
        <v>0</v>
      </c>
      <c r="L9" s="177">
        <v>12</v>
      </c>
      <c r="M9" s="177">
        <f>G9*(1+L9/100)</f>
        <v>0</v>
      </c>
      <c r="N9" s="175">
        <v>0</v>
      </c>
      <c r="O9" s="175">
        <f>ROUND(E9*N9,2)</f>
        <v>0</v>
      </c>
      <c r="P9" s="175">
        <v>0</v>
      </c>
      <c r="Q9" s="175">
        <f>ROUND(E9*P9,2)</f>
        <v>0</v>
      </c>
      <c r="R9" s="177"/>
      <c r="S9" s="177" t="s">
        <v>361</v>
      </c>
      <c r="T9" s="178" t="s">
        <v>320</v>
      </c>
      <c r="U9" s="159">
        <v>0</v>
      </c>
      <c r="V9" s="159">
        <f>ROUND(E9*U9,2)</f>
        <v>0</v>
      </c>
      <c r="W9" s="159"/>
      <c r="X9" s="159" t="s">
        <v>399</v>
      </c>
      <c r="Y9" s="159" t="s">
        <v>322</v>
      </c>
      <c r="Z9" s="148"/>
      <c r="AA9" s="148"/>
      <c r="AB9" s="148"/>
      <c r="AC9" s="148"/>
      <c r="AD9" s="148"/>
      <c r="AE9" s="148"/>
      <c r="AF9" s="148"/>
      <c r="AG9" s="148" t="s">
        <v>2313</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3" t="s">
        <v>2328</v>
      </c>
      <c r="D10" s="264"/>
      <c r="E10" s="264"/>
      <c r="F10" s="264"/>
      <c r="G10" s="264"/>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325</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261" t="s">
        <v>2799</v>
      </c>
      <c r="D11" s="262"/>
      <c r="E11" s="262"/>
      <c r="F11" s="262"/>
      <c r="G11" s="262"/>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325</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2">
        <v>2</v>
      </c>
      <c r="B12" s="173" t="s">
        <v>2800</v>
      </c>
      <c r="C12" s="188" t="s">
        <v>2801</v>
      </c>
      <c r="D12" s="174" t="s">
        <v>442</v>
      </c>
      <c r="E12" s="175">
        <v>1</v>
      </c>
      <c r="F12" s="176"/>
      <c r="G12" s="177">
        <f>ROUND(E12*F12,2)</f>
        <v>0</v>
      </c>
      <c r="H12" s="176"/>
      <c r="I12" s="177">
        <f>ROUND(E12*H12,2)</f>
        <v>0</v>
      </c>
      <c r="J12" s="176"/>
      <c r="K12" s="177">
        <f>ROUND(E12*J12,2)</f>
        <v>0</v>
      </c>
      <c r="L12" s="177">
        <v>12</v>
      </c>
      <c r="M12" s="177">
        <f>G12*(1+L12/100)</f>
        <v>0</v>
      </c>
      <c r="N12" s="175">
        <v>0</v>
      </c>
      <c r="O12" s="175">
        <f>ROUND(E12*N12,2)</f>
        <v>0</v>
      </c>
      <c r="P12" s="175">
        <v>0</v>
      </c>
      <c r="Q12" s="175">
        <f>ROUND(E12*P12,2)</f>
        <v>0</v>
      </c>
      <c r="R12" s="177"/>
      <c r="S12" s="177" t="s">
        <v>2316</v>
      </c>
      <c r="T12" s="178" t="s">
        <v>2317</v>
      </c>
      <c r="U12" s="159">
        <v>0</v>
      </c>
      <c r="V12" s="159">
        <f>ROUND(E12*U12,2)</f>
        <v>0</v>
      </c>
      <c r="W12" s="159"/>
      <c r="X12" s="159" t="s">
        <v>399</v>
      </c>
      <c r="Y12" s="159" t="s">
        <v>322</v>
      </c>
      <c r="Z12" s="148"/>
      <c r="AA12" s="148"/>
      <c r="AB12" s="148"/>
      <c r="AC12" s="148"/>
      <c r="AD12" s="148"/>
      <c r="AE12" s="148"/>
      <c r="AF12" s="148"/>
      <c r="AG12" s="148" t="s">
        <v>2313</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263" t="s">
        <v>2802</v>
      </c>
      <c r="D13" s="264"/>
      <c r="E13" s="264"/>
      <c r="F13" s="264"/>
      <c r="G13" s="264"/>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325</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0">
        <v>3</v>
      </c>
      <c r="B14" s="181" t="s">
        <v>2803</v>
      </c>
      <c r="C14" s="189" t="s">
        <v>2804</v>
      </c>
      <c r="D14" s="182" t="s">
        <v>442</v>
      </c>
      <c r="E14" s="183">
        <v>1</v>
      </c>
      <c r="F14" s="184"/>
      <c r="G14" s="185">
        <f>ROUND(E14*F14,2)</f>
        <v>0</v>
      </c>
      <c r="H14" s="184"/>
      <c r="I14" s="185">
        <f>ROUND(E14*H14,2)</f>
        <v>0</v>
      </c>
      <c r="J14" s="184"/>
      <c r="K14" s="185">
        <f>ROUND(E14*J14,2)</f>
        <v>0</v>
      </c>
      <c r="L14" s="185">
        <v>12</v>
      </c>
      <c r="M14" s="185">
        <f>G14*(1+L14/100)</f>
        <v>0</v>
      </c>
      <c r="N14" s="183">
        <v>2.46E-2</v>
      </c>
      <c r="O14" s="183">
        <f>ROUND(E14*N14,2)</f>
        <v>0.02</v>
      </c>
      <c r="P14" s="183">
        <v>0</v>
      </c>
      <c r="Q14" s="183">
        <f>ROUND(E14*P14,2)</f>
        <v>0</v>
      </c>
      <c r="R14" s="185"/>
      <c r="S14" s="185" t="s">
        <v>2316</v>
      </c>
      <c r="T14" s="186" t="s">
        <v>2317</v>
      </c>
      <c r="U14" s="159">
        <v>0</v>
      </c>
      <c r="V14" s="159">
        <f>ROUND(E14*U14,2)</f>
        <v>0</v>
      </c>
      <c r="W14" s="159"/>
      <c r="X14" s="159" t="s">
        <v>1147</v>
      </c>
      <c r="Y14" s="159" t="s">
        <v>322</v>
      </c>
      <c r="Z14" s="148"/>
      <c r="AA14" s="148"/>
      <c r="AB14" s="148"/>
      <c r="AC14" s="148"/>
      <c r="AD14" s="148"/>
      <c r="AE14" s="148"/>
      <c r="AF14" s="148"/>
      <c r="AG14" s="148" t="s">
        <v>2033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4</v>
      </c>
      <c r="B15" s="173" t="s">
        <v>2805</v>
      </c>
      <c r="C15" s="188" t="s">
        <v>2806</v>
      </c>
      <c r="D15" s="174" t="s">
        <v>442</v>
      </c>
      <c r="E15" s="175">
        <v>1</v>
      </c>
      <c r="F15" s="176"/>
      <c r="G15" s="177">
        <f>ROUND(E15*F15,2)</f>
        <v>0</v>
      </c>
      <c r="H15" s="176"/>
      <c r="I15" s="177">
        <f>ROUND(E15*H15,2)</f>
        <v>0</v>
      </c>
      <c r="J15" s="176"/>
      <c r="K15" s="177">
        <f>ROUND(E15*J15,2)</f>
        <v>0</v>
      </c>
      <c r="L15" s="177">
        <v>12</v>
      </c>
      <c r="M15" s="177">
        <f>G15*(1+L15/100)</f>
        <v>0</v>
      </c>
      <c r="N15" s="175">
        <v>0</v>
      </c>
      <c r="O15" s="175">
        <f>ROUND(E15*N15,2)</f>
        <v>0</v>
      </c>
      <c r="P15" s="175">
        <v>0</v>
      </c>
      <c r="Q15" s="175">
        <f>ROUND(E15*P15,2)</f>
        <v>0</v>
      </c>
      <c r="R15" s="177"/>
      <c r="S15" s="177" t="s">
        <v>2316</v>
      </c>
      <c r="T15" s="178" t="s">
        <v>2317</v>
      </c>
      <c r="U15" s="159">
        <v>0</v>
      </c>
      <c r="V15" s="159">
        <f>ROUND(E15*U15,2)</f>
        <v>0</v>
      </c>
      <c r="W15" s="159"/>
      <c r="X15" s="159" t="s">
        <v>399</v>
      </c>
      <c r="Y15" s="159" t="s">
        <v>322</v>
      </c>
      <c r="Z15" s="148"/>
      <c r="AA15" s="148"/>
      <c r="AB15" s="148"/>
      <c r="AC15" s="148"/>
      <c r="AD15" s="148"/>
      <c r="AE15" s="148"/>
      <c r="AF15" s="148"/>
      <c r="AG15" s="148" t="s">
        <v>2313</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263" t="s">
        <v>2807</v>
      </c>
      <c r="D16" s="264"/>
      <c r="E16" s="264"/>
      <c r="F16" s="264"/>
      <c r="G16" s="264"/>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325</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0">
        <v>5</v>
      </c>
      <c r="B17" s="181" t="s">
        <v>2808</v>
      </c>
      <c r="C17" s="189" t="s">
        <v>2809</v>
      </c>
      <c r="D17" s="182" t="s">
        <v>442</v>
      </c>
      <c r="E17" s="183">
        <v>1</v>
      </c>
      <c r="F17" s="184"/>
      <c r="G17" s="185">
        <f>ROUND(E17*F17,2)</f>
        <v>0</v>
      </c>
      <c r="H17" s="184"/>
      <c r="I17" s="185">
        <f>ROUND(E17*H17,2)</f>
        <v>0</v>
      </c>
      <c r="J17" s="184"/>
      <c r="K17" s="185">
        <f>ROUND(E17*J17,2)</f>
        <v>0</v>
      </c>
      <c r="L17" s="185">
        <v>12</v>
      </c>
      <c r="M17" s="185">
        <f>G17*(1+L17/100)</f>
        <v>0</v>
      </c>
      <c r="N17" s="183">
        <v>2E-3</v>
      </c>
      <c r="O17" s="183">
        <f>ROUND(E17*N17,2)</f>
        <v>0</v>
      </c>
      <c r="P17" s="183">
        <v>0</v>
      </c>
      <c r="Q17" s="183">
        <f>ROUND(E17*P17,2)</f>
        <v>0</v>
      </c>
      <c r="R17" s="185"/>
      <c r="S17" s="185" t="s">
        <v>2316</v>
      </c>
      <c r="T17" s="186" t="s">
        <v>2317</v>
      </c>
      <c r="U17" s="159">
        <v>0</v>
      </c>
      <c r="V17" s="159">
        <f>ROUND(E17*U17,2)</f>
        <v>0</v>
      </c>
      <c r="W17" s="159"/>
      <c r="X17" s="159" t="s">
        <v>1147</v>
      </c>
      <c r="Y17" s="159" t="s">
        <v>322</v>
      </c>
      <c r="Z17" s="148"/>
      <c r="AA17" s="148"/>
      <c r="AB17" s="148"/>
      <c r="AC17" s="148"/>
      <c r="AD17" s="148"/>
      <c r="AE17" s="148"/>
      <c r="AF17" s="148"/>
      <c r="AG17" s="148" t="s">
        <v>2033</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2">
        <v>6</v>
      </c>
      <c r="B18" s="173" t="s">
        <v>2810</v>
      </c>
      <c r="C18" s="188" t="s">
        <v>2811</v>
      </c>
      <c r="D18" s="174" t="s">
        <v>442</v>
      </c>
      <c r="E18" s="175">
        <v>1</v>
      </c>
      <c r="F18" s="176"/>
      <c r="G18" s="177">
        <f>ROUND(E18*F18,2)</f>
        <v>0</v>
      </c>
      <c r="H18" s="176"/>
      <c r="I18" s="177">
        <f>ROUND(E18*H18,2)</f>
        <v>0</v>
      </c>
      <c r="J18" s="176"/>
      <c r="K18" s="177">
        <f>ROUND(E18*J18,2)</f>
        <v>0</v>
      </c>
      <c r="L18" s="177">
        <v>12</v>
      </c>
      <c r="M18" s="177">
        <f>G18*(1+L18/100)</f>
        <v>0</v>
      </c>
      <c r="N18" s="175">
        <v>0</v>
      </c>
      <c r="O18" s="175">
        <f>ROUND(E18*N18,2)</f>
        <v>0</v>
      </c>
      <c r="P18" s="175">
        <v>0</v>
      </c>
      <c r="Q18" s="175">
        <f>ROUND(E18*P18,2)</f>
        <v>0</v>
      </c>
      <c r="R18" s="177"/>
      <c r="S18" s="177" t="s">
        <v>2316</v>
      </c>
      <c r="T18" s="178" t="s">
        <v>2317</v>
      </c>
      <c r="U18" s="159">
        <v>0</v>
      </c>
      <c r="V18" s="159">
        <f>ROUND(E18*U18,2)</f>
        <v>0</v>
      </c>
      <c r="W18" s="159"/>
      <c r="X18" s="159" t="s">
        <v>399</v>
      </c>
      <c r="Y18" s="159" t="s">
        <v>322</v>
      </c>
      <c r="Z18" s="148"/>
      <c r="AA18" s="148"/>
      <c r="AB18" s="148"/>
      <c r="AC18" s="148"/>
      <c r="AD18" s="148"/>
      <c r="AE18" s="148"/>
      <c r="AF18" s="148"/>
      <c r="AG18" s="148" t="s">
        <v>2313</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263" t="s">
        <v>2812</v>
      </c>
      <c r="D19" s="264"/>
      <c r="E19" s="264"/>
      <c r="F19" s="264"/>
      <c r="G19" s="264"/>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325</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0">
        <v>7</v>
      </c>
      <c r="B20" s="181" t="s">
        <v>2813</v>
      </c>
      <c r="C20" s="189" t="s">
        <v>2814</v>
      </c>
      <c r="D20" s="182" t="s">
        <v>442</v>
      </c>
      <c r="E20" s="183">
        <v>1</v>
      </c>
      <c r="F20" s="184"/>
      <c r="G20" s="185">
        <f>ROUND(E20*F20,2)</f>
        <v>0</v>
      </c>
      <c r="H20" s="184"/>
      <c r="I20" s="185">
        <f>ROUND(E20*H20,2)</f>
        <v>0</v>
      </c>
      <c r="J20" s="184"/>
      <c r="K20" s="185">
        <f>ROUND(E20*J20,2)</f>
        <v>0</v>
      </c>
      <c r="L20" s="185">
        <v>12</v>
      </c>
      <c r="M20" s="185">
        <f>G20*(1+L20/100)</f>
        <v>0</v>
      </c>
      <c r="N20" s="183">
        <v>0</v>
      </c>
      <c r="O20" s="183">
        <f>ROUND(E20*N20,2)</f>
        <v>0</v>
      </c>
      <c r="P20" s="183">
        <v>0</v>
      </c>
      <c r="Q20" s="183">
        <f>ROUND(E20*P20,2)</f>
        <v>0</v>
      </c>
      <c r="R20" s="185"/>
      <c r="S20" s="185" t="s">
        <v>361</v>
      </c>
      <c r="T20" s="186" t="s">
        <v>320</v>
      </c>
      <c r="U20" s="159">
        <v>0</v>
      </c>
      <c r="V20" s="159">
        <f>ROUND(E20*U20,2)</f>
        <v>0</v>
      </c>
      <c r="W20" s="159"/>
      <c r="X20" s="159" t="s">
        <v>1147</v>
      </c>
      <c r="Y20" s="159" t="s">
        <v>322</v>
      </c>
      <c r="Z20" s="148"/>
      <c r="AA20" s="148"/>
      <c r="AB20" s="148"/>
      <c r="AC20" s="148"/>
      <c r="AD20" s="148"/>
      <c r="AE20" s="148"/>
      <c r="AF20" s="148"/>
      <c r="AG20" s="148" t="s">
        <v>2033</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2.5" outlineLevel="1" x14ac:dyDescent="0.2">
      <c r="A21" s="172">
        <v>8</v>
      </c>
      <c r="B21" s="173" t="s">
        <v>2815</v>
      </c>
      <c r="C21" s="188" t="s">
        <v>2816</v>
      </c>
      <c r="D21" s="174" t="s">
        <v>442</v>
      </c>
      <c r="E21" s="175">
        <v>3</v>
      </c>
      <c r="F21" s="176"/>
      <c r="G21" s="177">
        <f>ROUND(E21*F21,2)</f>
        <v>0</v>
      </c>
      <c r="H21" s="176"/>
      <c r="I21" s="177">
        <f>ROUND(E21*H21,2)</f>
        <v>0</v>
      </c>
      <c r="J21" s="176"/>
      <c r="K21" s="177">
        <f>ROUND(E21*J21,2)</f>
        <v>0</v>
      </c>
      <c r="L21" s="177">
        <v>12</v>
      </c>
      <c r="M21" s="177">
        <f>G21*(1+L21/100)</f>
        <v>0</v>
      </c>
      <c r="N21" s="175">
        <v>0</v>
      </c>
      <c r="O21" s="175">
        <f>ROUND(E21*N21,2)</f>
        <v>0</v>
      </c>
      <c r="P21" s="175">
        <v>0</v>
      </c>
      <c r="Q21" s="175">
        <f>ROUND(E21*P21,2)</f>
        <v>0</v>
      </c>
      <c r="R21" s="177"/>
      <c r="S21" s="177" t="s">
        <v>2316</v>
      </c>
      <c r="T21" s="178" t="s">
        <v>2317</v>
      </c>
      <c r="U21" s="159">
        <v>0</v>
      </c>
      <c r="V21" s="159">
        <f>ROUND(E21*U21,2)</f>
        <v>0</v>
      </c>
      <c r="W21" s="159"/>
      <c r="X21" s="159" t="s">
        <v>399</v>
      </c>
      <c r="Y21" s="159" t="s">
        <v>322</v>
      </c>
      <c r="Z21" s="148"/>
      <c r="AA21" s="148"/>
      <c r="AB21" s="148"/>
      <c r="AC21" s="148"/>
      <c r="AD21" s="148"/>
      <c r="AE21" s="148"/>
      <c r="AF21" s="148"/>
      <c r="AG21" s="148" t="s">
        <v>2313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63" t="s">
        <v>2817</v>
      </c>
      <c r="D22" s="264"/>
      <c r="E22" s="264"/>
      <c r="F22" s="264"/>
      <c r="G22" s="264"/>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325</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0">
        <v>9</v>
      </c>
      <c r="B23" s="181" t="s">
        <v>2818</v>
      </c>
      <c r="C23" s="189" t="s">
        <v>2819</v>
      </c>
      <c r="D23" s="182" t="s">
        <v>442</v>
      </c>
      <c r="E23" s="183">
        <v>3</v>
      </c>
      <c r="F23" s="184"/>
      <c r="G23" s="185">
        <f>ROUND(E23*F23,2)</f>
        <v>0</v>
      </c>
      <c r="H23" s="184"/>
      <c r="I23" s="185">
        <f>ROUND(E23*H23,2)</f>
        <v>0</v>
      </c>
      <c r="J23" s="184"/>
      <c r="K23" s="185">
        <f>ROUND(E23*J23,2)</f>
        <v>0</v>
      </c>
      <c r="L23" s="185">
        <v>12</v>
      </c>
      <c r="M23" s="185">
        <f>G23*(1+L23/100)</f>
        <v>0</v>
      </c>
      <c r="N23" s="183">
        <v>0</v>
      </c>
      <c r="O23" s="183">
        <f>ROUND(E23*N23,2)</f>
        <v>0</v>
      </c>
      <c r="P23" s="183">
        <v>0</v>
      </c>
      <c r="Q23" s="183">
        <f>ROUND(E23*P23,2)</f>
        <v>0</v>
      </c>
      <c r="R23" s="185"/>
      <c r="S23" s="185" t="s">
        <v>361</v>
      </c>
      <c r="T23" s="186" t="s">
        <v>320</v>
      </c>
      <c r="U23" s="159">
        <v>0</v>
      </c>
      <c r="V23" s="159">
        <f>ROUND(E23*U23,2)</f>
        <v>0</v>
      </c>
      <c r="W23" s="159"/>
      <c r="X23" s="159" t="s">
        <v>1147</v>
      </c>
      <c r="Y23" s="159" t="s">
        <v>322</v>
      </c>
      <c r="Z23" s="148"/>
      <c r="AA23" s="148"/>
      <c r="AB23" s="148"/>
      <c r="AC23" s="148"/>
      <c r="AD23" s="148"/>
      <c r="AE23" s="148"/>
      <c r="AF23" s="148"/>
      <c r="AG23" s="148" t="s">
        <v>2033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2.5" outlineLevel="1" x14ac:dyDescent="0.2">
      <c r="A24" s="172">
        <v>10</v>
      </c>
      <c r="B24" s="173" t="s">
        <v>2820</v>
      </c>
      <c r="C24" s="188" t="s">
        <v>2821</v>
      </c>
      <c r="D24" s="174" t="s">
        <v>442</v>
      </c>
      <c r="E24" s="175">
        <v>2</v>
      </c>
      <c r="F24" s="176"/>
      <c r="G24" s="177">
        <f>ROUND(E24*F24,2)</f>
        <v>0</v>
      </c>
      <c r="H24" s="176"/>
      <c r="I24" s="177">
        <f>ROUND(E24*H24,2)</f>
        <v>0</v>
      </c>
      <c r="J24" s="176"/>
      <c r="K24" s="177">
        <f>ROUND(E24*J24,2)</f>
        <v>0</v>
      </c>
      <c r="L24" s="177">
        <v>12</v>
      </c>
      <c r="M24" s="177">
        <f>G24*(1+L24/100)</f>
        <v>0</v>
      </c>
      <c r="N24" s="175">
        <v>0</v>
      </c>
      <c r="O24" s="175">
        <f>ROUND(E24*N24,2)</f>
        <v>0</v>
      </c>
      <c r="P24" s="175">
        <v>0</v>
      </c>
      <c r="Q24" s="175">
        <f>ROUND(E24*P24,2)</f>
        <v>0</v>
      </c>
      <c r="R24" s="177"/>
      <c r="S24" s="177" t="s">
        <v>2316</v>
      </c>
      <c r="T24" s="178" t="s">
        <v>2317</v>
      </c>
      <c r="U24" s="159">
        <v>0</v>
      </c>
      <c r="V24" s="159">
        <f>ROUND(E24*U24,2)</f>
        <v>0</v>
      </c>
      <c r="W24" s="159"/>
      <c r="X24" s="159" t="s">
        <v>399</v>
      </c>
      <c r="Y24" s="159" t="s">
        <v>322</v>
      </c>
      <c r="Z24" s="148"/>
      <c r="AA24" s="148"/>
      <c r="AB24" s="148"/>
      <c r="AC24" s="148"/>
      <c r="AD24" s="148"/>
      <c r="AE24" s="148"/>
      <c r="AF24" s="148"/>
      <c r="AG24" s="148" t="s">
        <v>2313</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3" t="s">
        <v>2822</v>
      </c>
      <c r="D25" s="264"/>
      <c r="E25" s="264"/>
      <c r="F25" s="264"/>
      <c r="G25" s="264"/>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325</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0">
        <v>11</v>
      </c>
      <c r="B26" s="181" t="s">
        <v>2823</v>
      </c>
      <c r="C26" s="189" t="s">
        <v>2824</v>
      </c>
      <c r="D26" s="182" t="s">
        <v>442</v>
      </c>
      <c r="E26" s="183">
        <v>2</v>
      </c>
      <c r="F26" s="184"/>
      <c r="G26" s="185">
        <f>ROUND(E26*F26,2)</f>
        <v>0</v>
      </c>
      <c r="H26" s="184"/>
      <c r="I26" s="185">
        <f>ROUND(E26*H26,2)</f>
        <v>0</v>
      </c>
      <c r="J26" s="184"/>
      <c r="K26" s="185">
        <f>ROUND(E26*J26,2)</f>
        <v>0</v>
      </c>
      <c r="L26" s="185">
        <v>12</v>
      </c>
      <c r="M26" s="185">
        <f>G26*(1+L26/100)</f>
        <v>0</v>
      </c>
      <c r="N26" s="183">
        <v>0</v>
      </c>
      <c r="O26" s="183">
        <f>ROUND(E26*N26,2)</f>
        <v>0</v>
      </c>
      <c r="P26" s="183">
        <v>0</v>
      </c>
      <c r="Q26" s="183">
        <f>ROUND(E26*P26,2)</f>
        <v>0</v>
      </c>
      <c r="R26" s="185"/>
      <c r="S26" s="185" t="s">
        <v>361</v>
      </c>
      <c r="T26" s="186" t="s">
        <v>320</v>
      </c>
      <c r="U26" s="159">
        <v>0</v>
      </c>
      <c r="V26" s="159">
        <f>ROUND(E26*U26,2)</f>
        <v>0</v>
      </c>
      <c r="W26" s="159"/>
      <c r="X26" s="159" t="s">
        <v>1147</v>
      </c>
      <c r="Y26" s="159" t="s">
        <v>322</v>
      </c>
      <c r="Z26" s="148"/>
      <c r="AA26" s="148"/>
      <c r="AB26" s="148"/>
      <c r="AC26" s="148"/>
      <c r="AD26" s="148"/>
      <c r="AE26" s="148"/>
      <c r="AF26" s="148"/>
      <c r="AG26" s="148" t="s">
        <v>2033</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72">
        <v>12</v>
      </c>
      <c r="B27" s="173" t="s">
        <v>2825</v>
      </c>
      <c r="C27" s="188" t="s">
        <v>2826</v>
      </c>
      <c r="D27" s="174" t="s">
        <v>442</v>
      </c>
      <c r="E27" s="175">
        <v>2</v>
      </c>
      <c r="F27" s="176"/>
      <c r="G27" s="177">
        <f>ROUND(E27*F27,2)</f>
        <v>0</v>
      </c>
      <c r="H27" s="176"/>
      <c r="I27" s="177">
        <f>ROUND(E27*H27,2)</f>
        <v>0</v>
      </c>
      <c r="J27" s="176"/>
      <c r="K27" s="177">
        <f>ROUND(E27*J27,2)</f>
        <v>0</v>
      </c>
      <c r="L27" s="177">
        <v>12</v>
      </c>
      <c r="M27" s="177">
        <f>G27*(1+L27/100)</f>
        <v>0</v>
      </c>
      <c r="N27" s="175">
        <v>0</v>
      </c>
      <c r="O27" s="175">
        <f>ROUND(E27*N27,2)</f>
        <v>0</v>
      </c>
      <c r="P27" s="175">
        <v>0</v>
      </c>
      <c r="Q27" s="175">
        <f>ROUND(E27*P27,2)</f>
        <v>0</v>
      </c>
      <c r="R27" s="177"/>
      <c r="S27" s="177" t="s">
        <v>2316</v>
      </c>
      <c r="T27" s="178" t="s">
        <v>2317</v>
      </c>
      <c r="U27" s="159">
        <v>0</v>
      </c>
      <c r="V27" s="159">
        <f>ROUND(E27*U27,2)</f>
        <v>0</v>
      </c>
      <c r="W27" s="159"/>
      <c r="X27" s="159" t="s">
        <v>399</v>
      </c>
      <c r="Y27" s="159" t="s">
        <v>322</v>
      </c>
      <c r="Z27" s="148"/>
      <c r="AA27" s="148"/>
      <c r="AB27" s="148"/>
      <c r="AC27" s="148"/>
      <c r="AD27" s="148"/>
      <c r="AE27" s="148"/>
      <c r="AF27" s="148"/>
      <c r="AG27" s="148" t="s">
        <v>2313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63" t="s">
        <v>2827</v>
      </c>
      <c r="D28" s="264"/>
      <c r="E28" s="264"/>
      <c r="F28" s="264"/>
      <c r="G28" s="264"/>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325</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0">
        <v>13</v>
      </c>
      <c r="B29" s="181" t="s">
        <v>2828</v>
      </c>
      <c r="C29" s="189" t="s">
        <v>2829</v>
      </c>
      <c r="D29" s="182" t="s">
        <v>442</v>
      </c>
      <c r="E29" s="183">
        <v>2</v>
      </c>
      <c r="F29" s="184"/>
      <c r="G29" s="185">
        <f>ROUND(E29*F29,2)</f>
        <v>0</v>
      </c>
      <c r="H29" s="184"/>
      <c r="I29" s="185">
        <f>ROUND(E29*H29,2)</f>
        <v>0</v>
      </c>
      <c r="J29" s="184"/>
      <c r="K29" s="185">
        <f>ROUND(E29*J29,2)</f>
        <v>0</v>
      </c>
      <c r="L29" s="185">
        <v>12</v>
      </c>
      <c r="M29" s="185">
        <f>G29*(1+L29/100)</f>
        <v>0</v>
      </c>
      <c r="N29" s="183">
        <v>0</v>
      </c>
      <c r="O29" s="183">
        <f>ROUND(E29*N29,2)</f>
        <v>0</v>
      </c>
      <c r="P29" s="183">
        <v>0</v>
      </c>
      <c r="Q29" s="183">
        <f>ROUND(E29*P29,2)</f>
        <v>0</v>
      </c>
      <c r="R29" s="185"/>
      <c r="S29" s="185" t="s">
        <v>361</v>
      </c>
      <c r="T29" s="186" t="s">
        <v>320</v>
      </c>
      <c r="U29" s="159">
        <v>0</v>
      </c>
      <c r="V29" s="159">
        <f>ROUND(E29*U29,2)</f>
        <v>0</v>
      </c>
      <c r="W29" s="159"/>
      <c r="X29" s="159" t="s">
        <v>1147</v>
      </c>
      <c r="Y29" s="159" t="s">
        <v>322</v>
      </c>
      <c r="Z29" s="148"/>
      <c r="AA29" s="148"/>
      <c r="AB29" s="148"/>
      <c r="AC29" s="148"/>
      <c r="AD29" s="148"/>
      <c r="AE29" s="148"/>
      <c r="AF29" s="148"/>
      <c r="AG29" s="148" t="s">
        <v>2033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2.5" outlineLevel="1" x14ac:dyDescent="0.2">
      <c r="A30" s="172">
        <v>14</v>
      </c>
      <c r="B30" s="173" t="s">
        <v>2830</v>
      </c>
      <c r="C30" s="188" t="s">
        <v>2831</v>
      </c>
      <c r="D30" s="174" t="s">
        <v>442</v>
      </c>
      <c r="E30" s="175">
        <v>4</v>
      </c>
      <c r="F30" s="176"/>
      <c r="G30" s="177">
        <f>ROUND(E30*F30,2)</f>
        <v>0</v>
      </c>
      <c r="H30" s="176"/>
      <c r="I30" s="177">
        <f>ROUND(E30*H30,2)</f>
        <v>0</v>
      </c>
      <c r="J30" s="176"/>
      <c r="K30" s="177">
        <f>ROUND(E30*J30,2)</f>
        <v>0</v>
      </c>
      <c r="L30" s="177">
        <v>12</v>
      </c>
      <c r="M30" s="177">
        <f>G30*(1+L30/100)</f>
        <v>0</v>
      </c>
      <c r="N30" s="175">
        <v>0</v>
      </c>
      <c r="O30" s="175">
        <f>ROUND(E30*N30,2)</f>
        <v>0</v>
      </c>
      <c r="P30" s="175">
        <v>0</v>
      </c>
      <c r="Q30" s="175">
        <f>ROUND(E30*P30,2)</f>
        <v>0</v>
      </c>
      <c r="R30" s="177"/>
      <c r="S30" s="177" t="s">
        <v>2316</v>
      </c>
      <c r="T30" s="178" t="s">
        <v>2317</v>
      </c>
      <c r="U30" s="159">
        <v>0</v>
      </c>
      <c r="V30" s="159">
        <f>ROUND(E30*U30,2)</f>
        <v>0</v>
      </c>
      <c r="W30" s="159"/>
      <c r="X30" s="159" t="s">
        <v>399</v>
      </c>
      <c r="Y30" s="159" t="s">
        <v>322</v>
      </c>
      <c r="Z30" s="148"/>
      <c r="AA30" s="148"/>
      <c r="AB30" s="148"/>
      <c r="AC30" s="148"/>
      <c r="AD30" s="148"/>
      <c r="AE30" s="148"/>
      <c r="AF30" s="148"/>
      <c r="AG30" s="148" t="s">
        <v>2313</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263" t="s">
        <v>2832</v>
      </c>
      <c r="D31" s="264"/>
      <c r="E31" s="264"/>
      <c r="F31" s="264"/>
      <c r="G31" s="264"/>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325</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261" t="s">
        <v>2328</v>
      </c>
      <c r="D32" s="262"/>
      <c r="E32" s="262"/>
      <c r="F32" s="262"/>
      <c r="G32" s="262"/>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325</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261" t="s">
        <v>2833</v>
      </c>
      <c r="D33" s="262"/>
      <c r="E33" s="262"/>
      <c r="F33" s="262"/>
      <c r="G33" s="262"/>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325</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72">
        <v>15</v>
      </c>
      <c r="B34" s="173" t="s">
        <v>2834</v>
      </c>
      <c r="C34" s="188" t="s">
        <v>2835</v>
      </c>
      <c r="D34" s="174" t="s">
        <v>442</v>
      </c>
      <c r="E34" s="175">
        <v>4</v>
      </c>
      <c r="F34" s="176"/>
      <c r="G34" s="177">
        <f>ROUND(E34*F34,2)</f>
        <v>0</v>
      </c>
      <c r="H34" s="176"/>
      <c r="I34" s="177">
        <f>ROUND(E34*H34,2)</f>
        <v>0</v>
      </c>
      <c r="J34" s="176"/>
      <c r="K34" s="177">
        <f>ROUND(E34*J34,2)</f>
        <v>0</v>
      </c>
      <c r="L34" s="177">
        <v>12</v>
      </c>
      <c r="M34" s="177">
        <f>G34*(1+L34/100)</f>
        <v>0</v>
      </c>
      <c r="N34" s="175">
        <v>0</v>
      </c>
      <c r="O34" s="175">
        <f>ROUND(E34*N34,2)</f>
        <v>0</v>
      </c>
      <c r="P34" s="175">
        <v>0</v>
      </c>
      <c r="Q34" s="175">
        <f>ROUND(E34*P34,2)</f>
        <v>0</v>
      </c>
      <c r="R34" s="177"/>
      <c r="S34" s="177" t="s">
        <v>361</v>
      </c>
      <c r="T34" s="178" t="s">
        <v>320</v>
      </c>
      <c r="U34" s="159">
        <v>0</v>
      </c>
      <c r="V34" s="159">
        <f>ROUND(E34*U34,2)</f>
        <v>0</v>
      </c>
      <c r="W34" s="159"/>
      <c r="X34" s="159" t="s">
        <v>1147</v>
      </c>
      <c r="Y34" s="159" t="s">
        <v>322</v>
      </c>
      <c r="Z34" s="148"/>
      <c r="AA34" s="148"/>
      <c r="AB34" s="148"/>
      <c r="AC34" s="148"/>
      <c r="AD34" s="148"/>
      <c r="AE34" s="148"/>
      <c r="AF34" s="148"/>
      <c r="AG34" s="148" t="s">
        <v>2033</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63" t="s">
        <v>2328</v>
      </c>
      <c r="D35" s="264"/>
      <c r="E35" s="264"/>
      <c r="F35" s="264"/>
      <c r="G35" s="264"/>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325</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261" t="s">
        <v>2836</v>
      </c>
      <c r="D36" s="262"/>
      <c r="E36" s="262"/>
      <c r="F36" s="262"/>
      <c r="G36" s="262"/>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325</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22.5" outlineLevel="1" x14ac:dyDescent="0.2">
      <c r="A37" s="172">
        <v>16</v>
      </c>
      <c r="B37" s="173" t="s">
        <v>2837</v>
      </c>
      <c r="C37" s="188" t="s">
        <v>2838</v>
      </c>
      <c r="D37" s="174" t="s">
        <v>442</v>
      </c>
      <c r="E37" s="175">
        <v>14</v>
      </c>
      <c r="F37" s="176"/>
      <c r="G37" s="177">
        <f>ROUND(E37*F37,2)</f>
        <v>0</v>
      </c>
      <c r="H37" s="176"/>
      <c r="I37" s="177">
        <f>ROUND(E37*H37,2)</f>
        <v>0</v>
      </c>
      <c r="J37" s="176"/>
      <c r="K37" s="177">
        <f>ROUND(E37*J37,2)</f>
        <v>0</v>
      </c>
      <c r="L37" s="177">
        <v>12</v>
      </c>
      <c r="M37" s="177">
        <f>G37*(1+L37/100)</f>
        <v>0</v>
      </c>
      <c r="N37" s="175">
        <v>0</v>
      </c>
      <c r="O37" s="175">
        <f>ROUND(E37*N37,2)</f>
        <v>0</v>
      </c>
      <c r="P37" s="175">
        <v>0</v>
      </c>
      <c r="Q37" s="175">
        <f>ROUND(E37*P37,2)</f>
        <v>0</v>
      </c>
      <c r="R37" s="177"/>
      <c r="S37" s="177" t="s">
        <v>2316</v>
      </c>
      <c r="T37" s="178" t="s">
        <v>2317</v>
      </c>
      <c r="U37" s="159">
        <v>0</v>
      </c>
      <c r="V37" s="159">
        <f>ROUND(E37*U37,2)</f>
        <v>0</v>
      </c>
      <c r="W37" s="159"/>
      <c r="X37" s="159" t="s">
        <v>399</v>
      </c>
      <c r="Y37" s="159" t="s">
        <v>322</v>
      </c>
      <c r="Z37" s="148"/>
      <c r="AA37" s="148"/>
      <c r="AB37" s="148"/>
      <c r="AC37" s="148"/>
      <c r="AD37" s="148"/>
      <c r="AE37" s="148"/>
      <c r="AF37" s="148"/>
      <c r="AG37" s="148" t="s">
        <v>2313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63" t="s">
        <v>2839</v>
      </c>
      <c r="D38" s="264"/>
      <c r="E38" s="264"/>
      <c r="F38" s="264"/>
      <c r="G38" s="264"/>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325</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72">
        <v>17</v>
      </c>
      <c r="B39" s="173" t="s">
        <v>2840</v>
      </c>
      <c r="C39" s="188" t="s">
        <v>2841</v>
      </c>
      <c r="D39" s="174" t="s">
        <v>442</v>
      </c>
      <c r="E39" s="175">
        <v>14</v>
      </c>
      <c r="F39" s="176"/>
      <c r="G39" s="177">
        <f>ROUND(E39*F39,2)</f>
        <v>0</v>
      </c>
      <c r="H39" s="176"/>
      <c r="I39" s="177">
        <f>ROUND(E39*H39,2)</f>
        <v>0</v>
      </c>
      <c r="J39" s="176"/>
      <c r="K39" s="177">
        <f>ROUND(E39*J39,2)</f>
        <v>0</v>
      </c>
      <c r="L39" s="177">
        <v>12</v>
      </c>
      <c r="M39" s="177">
        <f>G39*(1+L39/100)</f>
        <v>0</v>
      </c>
      <c r="N39" s="175">
        <v>0</v>
      </c>
      <c r="O39" s="175">
        <f>ROUND(E39*N39,2)</f>
        <v>0</v>
      </c>
      <c r="P39" s="175">
        <v>0</v>
      </c>
      <c r="Q39" s="175">
        <f>ROUND(E39*P39,2)</f>
        <v>0</v>
      </c>
      <c r="R39" s="177"/>
      <c r="S39" s="177" t="s">
        <v>361</v>
      </c>
      <c r="T39" s="178" t="s">
        <v>320</v>
      </c>
      <c r="U39" s="159">
        <v>0</v>
      </c>
      <c r="V39" s="159">
        <f>ROUND(E39*U39,2)</f>
        <v>0</v>
      </c>
      <c r="W39" s="159"/>
      <c r="X39" s="159" t="s">
        <v>1147</v>
      </c>
      <c r="Y39" s="159" t="s">
        <v>322</v>
      </c>
      <c r="Z39" s="148"/>
      <c r="AA39" s="148"/>
      <c r="AB39" s="148"/>
      <c r="AC39" s="148"/>
      <c r="AD39" s="148"/>
      <c r="AE39" s="148"/>
      <c r="AF39" s="148"/>
      <c r="AG39" s="148" t="s">
        <v>2033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263" t="s">
        <v>2328</v>
      </c>
      <c r="D40" s="264"/>
      <c r="E40" s="264"/>
      <c r="F40" s="264"/>
      <c r="G40" s="264"/>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325</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261" t="s">
        <v>2842</v>
      </c>
      <c r="D41" s="262"/>
      <c r="E41" s="262"/>
      <c r="F41" s="262"/>
      <c r="G41" s="262"/>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325</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5" t="s">
        <v>2843</v>
      </c>
      <c r="D42" s="193"/>
      <c r="E42" s="194"/>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404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5" t="s">
        <v>2844</v>
      </c>
      <c r="D43" s="193"/>
      <c r="E43" s="194"/>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404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5" t="s">
        <v>2845</v>
      </c>
      <c r="D44" s="193"/>
      <c r="E44" s="194"/>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404</v>
      </c>
      <c r="AH44" s="148">
        <v>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3" x14ac:dyDescent="0.2">
      <c r="A45" s="155"/>
      <c r="B45" s="156"/>
      <c r="C45" s="195" t="s">
        <v>2532</v>
      </c>
      <c r="D45" s="193"/>
      <c r="E45" s="194"/>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404</v>
      </c>
      <c r="AH45" s="148">
        <v>0</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
      <c r="A46" s="155"/>
      <c r="B46" s="156"/>
      <c r="C46" s="195" t="s">
        <v>2846</v>
      </c>
      <c r="D46" s="193"/>
      <c r="E46" s="194">
        <v>14</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404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72">
        <v>18</v>
      </c>
      <c r="B47" s="173" t="s">
        <v>2847</v>
      </c>
      <c r="C47" s="188" t="s">
        <v>2848</v>
      </c>
      <c r="D47" s="174" t="s">
        <v>442</v>
      </c>
      <c r="E47" s="175">
        <v>28</v>
      </c>
      <c r="F47" s="176"/>
      <c r="G47" s="177">
        <f>ROUND(E47*F47,2)</f>
        <v>0</v>
      </c>
      <c r="H47" s="176"/>
      <c r="I47" s="177">
        <f>ROUND(E47*H47,2)</f>
        <v>0</v>
      </c>
      <c r="J47" s="176"/>
      <c r="K47" s="177">
        <f>ROUND(E47*J47,2)</f>
        <v>0</v>
      </c>
      <c r="L47" s="177">
        <v>12</v>
      </c>
      <c r="M47" s="177">
        <f>G47*(1+L47/100)</f>
        <v>0</v>
      </c>
      <c r="N47" s="175">
        <v>0</v>
      </c>
      <c r="O47" s="175">
        <f>ROUND(E47*N47,2)</f>
        <v>0</v>
      </c>
      <c r="P47" s="175">
        <v>0</v>
      </c>
      <c r="Q47" s="175">
        <f>ROUND(E47*P47,2)</f>
        <v>0</v>
      </c>
      <c r="R47" s="177"/>
      <c r="S47" s="177" t="s">
        <v>2316</v>
      </c>
      <c r="T47" s="178" t="s">
        <v>2317</v>
      </c>
      <c r="U47" s="159">
        <v>0</v>
      </c>
      <c r="V47" s="159">
        <f>ROUND(E47*U47,2)</f>
        <v>0</v>
      </c>
      <c r="W47" s="159"/>
      <c r="X47" s="159" t="s">
        <v>399</v>
      </c>
      <c r="Y47" s="159" t="s">
        <v>322</v>
      </c>
      <c r="Z47" s="148"/>
      <c r="AA47" s="148"/>
      <c r="AB47" s="148"/>
      <c r="AC47" s="148"/>
      <c r="AD47" s="148"/>
      <c r="AE47" s="148"/>
      <c r="AF47" s="148"/>
      <c r="AG47" s="148" t="s">
        <v>2313</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263" t="s">
        <v>2849</v>
      </c>
      <c r="D48" s="264"/>
      <c r="E48" s="264"/>
      <c r="F48" s="264"/>
      <c r="G48" s="264"/>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325</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72">
        <v>19</v>
      </c>
      <c r="B49" s="173" t="s">
        <v>2850</v>
      </c>
      <c r="C49" s="188" t="s">
        <v>2851</v>
      </c>
      <c r="D49" s="174" t="s">
        <v>442</v>
      </c>
      <c r="E49" s="175">
        <v>30</v>
      </c>
      <c r="F49" s="176"/>
      <c r="G49" s="177">
        <f>ROUND(E49*F49,2)</f>
        <v>0</v>
      </c>
      <c r="H49" s="176"/>
      <c r="I49" s="177">
        <f>ROUND(E49*H49,2)</f>
        <v>0</v>
      </c>
      <c r="J49" s="176"/>
      <c r="K49" s="177">
        <f>ROUND(E49*J49,2)</f>
        <v>0</v>
      </c>
      <c r="L49" s="177">
        <v>12</v>
      </c>
      <c r="M49" s="177">
        <f>G49*(1+L49/100)</f>
        <v>0</v>
      </c>
      <c r="N49" s="175">
        <v>0</v>
      </c>
      <c r="O49" s="175">
        <f>ROUND(E49*N49,2)</f>
        <v>0</v>
      </c>
      <c r="P49" s="175">
        <v>0</v>
      </c>
      <c r="Q49" s="175">
        <f>ROUND(E49*P49,2)</f>
        <v>0</v>
      </c>
      <c r="R49" s="177"/>
      <c r="S49" s="177" t="s">
        <v>2316</v>
      </c>
      <c r="T49" s="178" t="s">
        <v>2317</v>
      </c>
      <c r="U49" s="159">
        <v>0</v>
      </c>
      <c r="V49" s="159">
        <f>ROUND(E49*U49,2)</f>
        <v>0</v>
      </c>
      <c r="W49" s="159"/>
      <c r="X49" s="159" t="s">
        <v>399</v>
      </c>
      <c r="Y49" s="159" t="s">
        <v>322</v>
      </c>
      <c r="Z49" s="148"/>
      <c r="AA49" s="148"/>
      <c r="AB49" s="148"/>
      <c r="AC49" s="148"/>
      <c r="AD49" s="148"/>
      <c r="AE49" s="148"/>
      <c r="AF49" s="148"/>
      <c r="AG49" s="148" t="s">
        <v>2313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263" t="s">
        <v>2852</v>
      </c>
      <c r="D50" s="264"/>
      <c r="E50" s="264"/>
      <c r="F50" s="264"/>
      <c r="G50" s="264"/>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325</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20</v>
      </c>
      <c r="B51" s="173" t="s">
        <v>2853</v>
      </c>
      <c r="C51" s="188" t="s">
        <v>2854</v>
      </c>
      <c r="D51" s="174" t="s">
        <v>442</v>
      </c>
      <c r="E51" s="175">
        <v>28</v>
      </c>
      <c r="F51" s="176"/>
      <c r="G51" s="177">
        <f>ROUND(E51*F51,2)</f>
        <v>0</v>
      </c>
      <c r="H51" s="176"/>
      <c r="I51" s="177">
        <f>ROUND(E51*H51,2)</f>
        <v>0</v>
      </c>
      <c r="J51" s="176"/>
      <c r="K51" s="177">
        <f>ROUND(E51*J51,2)</f>
        <v>0</v>
      </c>
      <c r="L51" s="177">
        <v>12</v>
      </c>
      <c r="M51" s="177">
        <f>G51*(1+L51/100)</f>
        <v>0</v>
      </c>
      <c r="N51" s="175">
        <v>0</v>
      </c>
      <c r="O51" s="175">
        <f>ROUND(E51*N51,2)</f>
        <v>0</v>
      </c>
      <c r="P51" s="175">
        <v>0</v>
      </c>
      <c r="Q51" s="175">
        <f>ROUND(E51*P51,2)</f>
        <v>0</v>
      </c>
      <c r="R51" s="177"/>
      <c r="S51" s="177" t="s">
        <v>2316</v>
      </c>
      <c r="T51" s="178" t="s">
        <v>2317</v>
      </c>
      <c r="U51" s="159">
        <v>0</v>
      </c>
      <c r="V51" s="159">
        <f>ROUND(E51*U51,2)</f>
        <v>0</v>
      </c>
      <c r="W51" s="159"/>
      <c r="X51" s="159" t="s">
        <v>399</v>
      </c>
      <c r="Y51" s="159" t="s">
        <v>322</v>
      </c>
      <c r="Z51" s="148"/>
      <c r="AA51" s="148"/>
      <c r="AB51" s="148"/>
      <c r="AC51" s="148"/>
      <c r="AD51" s="148"/>
      <c r="AE51" s="148"/>
      <c r="AF51" s="148"/>
      <c r="AG51" s="148" t="s">
        <v>2313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63" t="s">
        <v>2855</v>
      </c>
      <c r="D52" s="264"/>
      <c r="E52" s="264"/>
      <c r="F52" s="264"/>
      <c r="G52" s="264"/>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325</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21</v>
      </c>
      <c r="B53" s="173" t="s">
        <v>2856</v>
      </c>
      <c r="C53" s="188" t="s">
        <v>2857</v>
      </c>
      <c r="D53" s="174" t="s">
        <v>442</v>
      </c>
      <c r="E53" s="175">
        <v>2</v>
      </c>
      <c r="F53" s="176"/>
      <c r="G53" s="177">
        <f>ROUND(E53*F53,2)</f>
        <v>0</v>
      </c>
      <c r="H53" s="176"/>
      <c r="I53" s="177">
        <f>ROUND(E53*H53,2)</f>
        <v>0</v>
      </c>
      <c r="J53" s="176"/>
      <c r="K53" s="177">
        <f>ROUND(E53*J53,2)</f>
        <v>0</v>
      </c>
      <c r="L53" s="177">
        <v>12</v>
      </c>
      <c r="M53" s="177">
        <f>G53*(1+L53/100)</f>
        <v>0</v>
      </c>
      <c r="N53" s="175">
        <v>0</v>
      </c>
      <c r="O53" s="175">
        <f>ROUND(E53*N53,2)</f>
        <v>0</v>
      </c>
      <c r="P53" s="175">
        <v>0</v>
      </c>
      <c r="Q53" s="175">
        <f>ROUND(E53*P53,2)</f>
        <v>0</v>
      </c>
      <c r="R53" s="177"/>
      <c r="S53" s="177" t="s">
        <v>2316</v>
      </c>
      <c r="T53" s="178" t="s">
        <v>2317</v>
      </c>
      <c r="U53" s="159">
        <v>0</v>
      </c>
      <c r="V53" s="159">
        <f>ROUND(E53*U53,2)</f>
        <v>0</v>
      </c>
      <c r="W53" s="159"/>
      <c r="X53" s="159" t="s">
        <v>399</v>
      </c>
      <c r="Y53" s="159" t="s">
        <v>322</v>
      </c>
      <c r="Z53" s="148"/>
      <c r="AA53" s="148"/>
      <c r="AB53" s="148"/>
      <c r="AC53" s="148"/>
      <c r="AD53" s="148"/>
      <c r="AE53" s="148"/>
      <c r="AF53" s="148"/>
      <c r="AG53" s="148" t="s">
        <v>2313</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263" t="s">
        <v>2858</v>
      </c>
      <c r="D54" s="264"/>
      <c r="E54" s="264"/>
      <c r="F54" s="264"/>
      <c r="G54" s="264"/>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325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72">
        <v>22</v>
      </c>
      <c r="B55" s="173" t="s">
        <v>2859</v>
      </c>
      <c r="C55" s="188" t="s">
        <v>2860</v>
      </c>
      <c r="D55" s="174" t="s">
        <v>442</v>
      </c>
      <c r="E55" s="175">
        <v>1</v>
      </c>
      <c r="F55" s="176"/>
      <c r="G55" s="177">
        <f>ROUND(E55*F55,2)</f>
        <v>0</v>
      </c>
      <c r="H55" s="176"/>
      <c r="I55" s="177">
        <f>ROUND(E55*H55,2)</f>
        <v>0</v>
      </c>
      <c r="J55" s="176"/>
      <c r="K55" s="177">
        <f>ROUND(E55*J55,2)</f>
        <v>0</v>
      </c>
      <c r="L55" s="177">
        <v>12</v>
      </c>
      <c r="M55" s="177">
        <f>G55*(1+L55/100)</f>
        <v>0</v>
      </c>
      <c r="N55" s="175">
        <v>0</v>
      </c>
      <c r="O55" s="175">
        <f>ROUND(E55*N55,2)</f>
        <v>0</v>
      </c>
      <c r="P55" s="175">
        <v>0</v>
      </c>
      <c r="Q55" s="175">
        <f>ROUND(E55*P55,2)</f>
        <v>0</v>
      </c>
      <c r="R55" s="177"/>
      <c r="S55" s="177" t="s">
        <v>2316</v>
      </c>
      <c r="T55" s="178" t="s">
        <v>2317</v>
      </c>
      <c r="U55" s="159">
        <v>0</v>
      </c>
      <c r="V55" s="159">
        <f>ROUND(E55*U55,2)</f>
        <v>0</v>
      </c>
      <c r="W55" s="159"/>
      <c r="X55" s="159" t="s">
        <v>399</v>
      </c>
      <c r="Y55" s="159" t="s">
        <v>322</v>
      </c>
      <c r="Z55" s="148"/>
      <c r="AA55" s="148"/>
      <c r="AB55" s="148"/>
      <c r="AC55" s="148"/>
      <c r="AD55" s="148"/>
      <c r="AE55" s="148"/>
      <c r="AF55" s="148"/>
      <c r="AG55" s="148" t="s">
        <v>2313</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263" t="s">
        <v>2861</v>
      </c>
      <c r="D56" s="264"/>
      <c r="E56" s="264"/>
      <c r="F56" s="264"/>
      <c r="G56" s="264"/>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325</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23</v>
      </c>
      <c r="B57" s="173" t="s">
        <v>2862</v>
      </c>
      <c r="C57" s="188" t="s">
        <v>2863</v>
      </c>
      <c r="D57" s="174" t="s">
        <v>442</v>
      </c>
      <c r="E57" s="175">
        <v>1</v>
      </c>
      <c r="F57" s="176"/>
      <c r="G57" s="177">
        <f>ROUND(E57*F57,2)</f>
        <v>0</v>
      </c>
      <c r="H57" s="176"/>
      <c r="I57" s="177">
        <f>ROUND(E57*H57,2)</f>
        <v>0</v>
      </c>
      <c r="J57" s="176"/>
      <c r="K57" s="177">
        <f>ROUND(E57*J57,2)</f>
        <v>0</v>
      </c>
      <c r="L57" s="177">
        <v>12</v>
      </c>
      <c r="M57" s="177">
        <f>G57*(1+L57/100)</f>
        <v>0</v>
      </c>
      <c r="N57" s="175">
        <v>0</v>
      </c>
      <c r="O57" s="175">
        <f>ROUND(E57*N57,2)</f>
        <v>0</v>
      </c>
      <c r="P57" s="175">
        <v>0</v>
      </c>
      <c r="Q57" s="175">
        <f>ROUND(E57*P57,2)</f>
        <v>0</v>
      </c>
      <c r="R57" s="177"/>
      <c r="S57" s="177" t="s">
        <v>2316</v>
      </c>
      <c r="T57" s="178" t="s">
        <v>2317</v>
      </c>
      <c r="U57" s="159">
        <v>0</v>
      </c>
      <c r="V57" s="159">
        <f>ROUND(E57*U57,2)</f>
        <v>0</v>
      </c>
      <c r="W57" s="159"/>
      <c r="X57" s="159" t="s">
        <v>399</v>
      </c>
      <c r="Y57" s="159" t="s">
        <v>322</v>
      </c>
      <c r="Z57" s="148"/>
      <c r="AA57" s="148"/>
      <c r="AB57" s="148"/>
      <c r="AC57" s="148"/>
      <c r="AD57" s="148"/>
      <c r="AE57" s="148"/>
      <c r="AF57" s="148"/>
      <c r="AG57" s="148" t="s">
        <v>2313</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263" t="s">
        <v>2864</v>
      </c>
      <c r="D58" s="264"/>
      <c r="E58" s="264"/>
      <c r="F58" s="264"/>
      <c r="G58" s="264"/>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325</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3" x14ac:dyDescent="0.2">
      <c r="A59" s="155"/>
      <c r="B59" s="156"/>
      <c r="C59" s="261" t="s">
        <v>2328</v>
      </c>
      <c r="D59" s="262"/>
      <c r="E59" s="262"/>
      <c r="F59" s="262"/>
      <c r="G59" s="262"/>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325</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2.5" outlineLevel="3" x14ac:dyDescent="0.2">
      <c r="A60" s="155"/>
      <c r="B60" s="156"/>
      <c r="C60" s="261" t="s">
        <v>2865</v>
      </c>
      <c r="D60" s="262"/>
      <c r="E60" s="262"/>
      <c r="F60" s="262"/>
      <c r="G60" s="262"/>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325</v>
      </c>
      <c r="AH60" s="148"/>
      <c r="AI60" s="148"/>
      <c r="AJ60" s="148"/>
      <c r="AK60" s="148"/>
      <c r="AL60" s="148"/>
      <c r="AM60" s="148"/>
      <c r="AN60" s="148"/>
      <c r="AO60" s="148"/>
      <c r="AP60" s="148"/>
      <c r="AQ60" s="148"/>
      <c r="AR60" s="148"/>
      <c r="AS60" s="148"/>
      <c r="AT60" s="148"/>
      <c r="AU60" s="148"/>
      <c r="AV60" s="148"/>
      <c r="AW60" s="148"/>
      <c r="AX60" s="148"/>
      <c r="AY60" s="148"/>
      <c r="AZ60" s="148"/>
      <c r="BA60" s="179" t="str">
        <f>C60</f>
        <v>Komplet včetně spojky optického kabelu v rozvaděči a koordinace se správcem sítě. Před zahájením montážních prací provést detailní průzkum. Předpokládá se naspojkování optického kabel, gelový, SM 4x9um OS2</v>
      </c>
      <c r="BB60" s="148"/>
      <c r="BC60" s="148"/>
      <c r="BD60" s="148"/>
      <c r="BE60" s="148"/>
      <c r="BF60" s="148"/>
      <c r="BG60" s="148"/>
      <c r="BH60" s="148"/>
    </row>
    <row r="61" spans="1:60" ht="22.5" outlineLevel="1" x14ac:dyDescent="0.2">
      <c r="A61" s="180">
        <v>24</v>
      </c>
      <c r="B61" s="181" t="s">
        <v>2866</v>
      </c>
      <c r="C61" s="189" t="s">
        <v>2867</v>
      </c>
      <c r="D61" s="182" t="s">
        <v>442</v>
      </c>
      <c r="E61" s="183">
        <v>1</v>
      </c>
      <c r="F61" s="184"/>
      <c r="G61" s="185">
        <f>ROUND(E61*F61,2)</f>
        <v>0</v>
      </c>
      <c r="H61" s="184"/>
      <c r="I61" s="185">
        <f>ROUND(E61*H61,2)</f>
        <v>0</v>
      </c>
      <c r="J61" s="184"/>
      <c r="K61" s="185">
        <f>ROUND(E61*J61,2)</f>
        <v>0</v>
      </c>
      <c r="L61" s="185">
        <v>12</v>
      </c>
      <c r="M61" s="185">
        <f>G61*(1+L61/100)</f>
        <v>0</v>
      </c>
      <c r="N61" s="183">
        <v>0</v>
      </c>
      <c r="O61" s="183">
        <f>ROUND(E61*N61,2)</f>
        <v>0</v>
      </c>
      <c r="P61" s="183">
        <v>0</v>
      </c>
      <c r="Q61" s="183">
        <f>ROUND(E61*P61,2)</f>
        <v>0</v>
      </c>
      <c r="R61" s="185"/>
      <c r="S61" s="185" t="s">
        <v>361</v>
      </c>
      <c r="T61" s="186" t="s">
        <v>320</v>
      </c>
      <c r="U61" s="159">
        <v>0</v>
      </c>
      <c r="V61" s="159">
        <f>ROUND(E61*U61,2)</f>
        <v>0</v>
      </c>
      <c r="W61" s="159"/>
      <c r="X61" s="159" t="s">
        <v>1147</v>
      </c>
      <c r="Y61" s="159" t="s">
        <v>322</v>
      </c>
      <c r="Z61" s="148"/>
      <c r="AA61" s="148"/>
      <c r="AB61" s="148"/>
      <c r="AC61" s="148"/>
      <c r="AD61" s="148"/>
      <c r="AE61" s="148"/>
      <c r="AF61" s="148"/>
      <c r="AG61" s="148" t="s">
        <v>2033</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x14ac:dyDescent="0.2">
      <c r="A62" s="162" t="s">
        <v>314</v>
      </c>
      <c r="B62" s="163" t="s">
        <v>233</v>
      </c>
      <c r="C62" s="187" t="s">
        <v>234</v>
      </c>
      <c r="D62" s="164"/>
      <c r="E62" s="165"/>
      <c r="F62" s="166"/>
      <c r="G62" s="166">
        <f>SUMIF(AG63:AG86,"&lt;&gt;NOR",G63:G86)</f>
        <v>0</v>
      </c>
      <c r="H62" s="166"/>
      <c r="I62" s="166">
        <f>SUM(I63:I86)</f>
        <v>0</v>
      </c>
      <c r="J62" s="166"/>
      <c r="K62" s="166">
        <f>SUM(K63:K86)</f>
        <v>0</v>
      </c>
      <c r="L62" s="166"/>
      <c r="M62" s="166">
        <f>SUM(M63:M86)</f>
        <v>0</v>
      </c>
      <c r="N62" s="165"/>
      <c r="O62" s="165">
        <f>SUM(O63:O86)</f>
        <v>0</v>
      </c>
      <c r="P62" s="165"/>
      <c r="Q62" s="165">
        <f>SUM(Q63:Q86)</f>
        <v>0</v>
      </c>
      <c r="R62" s="166"/>
      <c r="S62" s="166"/>
      <c r="T62" s="167"/>
      <c r="U62" s="161"/>
      <c r="V62" s="161">
        <f>SUM(V63:V86)</f>
        <v>0</v>
      </c>
      <c r="W62" s="161"/>
      <c r="X62" s="161"/>
      <c r="Y62" s="161"/>
      <c r="AG62" t="s">
        <v>315</v>
      </c>
    </row>
    <row r="63" spans="1:60" ht="33.75" outlineLevel="1" x14ac:dyDescent="0.2">
      <c r="A63" s="172">
        <v>25</v>
      </c>
      <c r="B63" s="173" t="s">
        <v>2868</v>
      </c>
      <c r="C63" s="188" t="s">
        <v>2869</v>
      </c>
      <c r="D63" s="174" t="s">
        <v>442</v>
      </c>
      <c r="E63" s="175">
        <v>1</v>
      </c>
      <c r="F63" s="176"/>
      <c r="G63" s="177">
        <f>ROUND(E63*F63,2)</f>
        <v>0</v>
      </c>
      <c r="H63" s="176"/>
      <c r="I63" s="177">
        <f>ROUND(E63*H63,2)</f>
        <v>0</v>
      </c>
      <c r="J63" s="176"/>
      <c r="K63" s="177">
        <f>ROUND(E63*J63,2)</f>
        <v>0</v>
      </c>
      <c r="L63" s="177">
        <v>12</v>
      </c>
      <c r="M63" s="177">
        <f>G63*(1+L63/100)</f>
        <v>0</v>
      </c>
      <c r="N63" s="175">
        <v>0</v>
      </c>
      <c r="O63" s="175">
        <f>ROUND(E63*N63,2)</f>
        <v>0</v>
      </c>
      <c r="P63" s="175">
        <v>0</v>
      </c>
      <c r="Q63" s="175">
        <f>ROUND(E63*P63,2)</f>
        <v>0</v>
      </c>
      <c r="R63" s="177"/>
      <c r="S63" s="177" t="s">
        <v>361</v>
      </c>
      <c r="T63" s="178" t="s">
        <v>320</v>
      </c>
      <c r="U63" s="159">
        <v>0</v>
      </c>
      <c r="V63" s="159">
        <f>ROUND(E63*U63,2)</f>
        <v>0</v>
      </c>
      <c r="W63" s="159"/>
      <c r="X63" s="159" t="s">
        <v>399</v>
      </c>
      <c r="Y63" s="159" t="s">
        <v>322</v>
      </c>
      <c r="Z63" s="148"/>
      <c r="AA63" s="148"/>
      <c r="AB63" s="148"/>
      <c r="AC63" s="148"/>
      <c r="AD63" s="148"/>
      <c r="AE63" s="148"/>
      <c r="AF63" s="148"/>
      <c r="AG63" s="148" t="s">
        <v>2313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263" t="s">
        <v>2870</v>
      </c>
      <c r="D64" s="264"/>
      <c r="E64" s="264"/>
      <c r="F64" s="264"/>
      <c r="G64" s="264"/>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325</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72">
        <v>26</v>
      </c>
      <c r="B65" s="173" t="s">
        <v>2871</v>
      </c>
      <c r="C65" s="188" t="s">
        <v>2872</v>
      </c>
      <c r="D65" s="174" t="s">
        <v>442</v>
      </c>
      <c r="E65" s="175">
        <v>1</v>
      </c>
      <c r="F65" s="176"/>
      <c r="G65" s="177">
        <f>ROUND(E65*F65,2)</f>
        <v>0</v>
      </c>
      <c r="H65" s="176"/>
      <c r="I65" s="177">
        <f>ROUND(E65*H65,2)</f>
        <v>0</v>
      </c>
      <c r="J65" s="176"/>
      <c r="K65" s="177">
        <f>ROUND(E65*J65,2)</f>
        <v>0</v>
      </c>
      <c r="L65" s="177">
        <v>12</v>
      </c>
      <c r="M65" s="177">
        <f>G65*(1+L65/100)</f>
        <v>0</v>
      </c>
      <c r="N65" s="175">
        <v>0</v>
      </c>
      <c r="O65" s="175">
        <f>ROUND(E65*N65,2)</f>
        <v>0</v>
      </c>
      <c r="P65" s="175">
        <v>0</v>
      </c>
      <c r="Q65" s="175">
        <f>ROUND(E65*P65,2)</f>
        <v>0</v>
      </c>
      <c r="R65" s="177"/>
      <c r="S65" s="177" t="s">
        <v>2316</v>
      </c>
      <c r="T65" s="178" t="s">
        <v>2317</v>
      </c>
      <c r="U65" s="159">
        <v>0</v>
      </c>
      <c r="V65" s="159">
        <f>ROUND(E65*U65,2)</f>
        <v>0</v>
      </c>
      <c r="W65" s="159"/>
      <c r="X65" s="159" t="s">
        <v>399</v>
      </c>
      <c r="Y65" s="159" t="s">
        <v>322</v>
      </c>
      <c r="Z65" s="148"/>
      <c r="AA65" s="148"/>
      <c r="AB65" s="148"/>
      <c r="AC65" s="148"/>
      <c r="AD65" s="148"/>
      <c r="AE65" s="148"/>
      <c r="AF65" s="148"/>
      <c r="AG65" s="148" t="s">
        <v>2313</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
      <c r="A66" s="155"/>
      <c r="B66" s="156"/>
      <c r="C66" s="263" t="s">
        <v>2873</v>
      </c>
      <c r="D66" s="264"/>
      <c r="E66" s="264"/>
      <c r="F66" s="264"/>
      <c r="G66" s="264"/>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325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72">
        <v>27</v>
      </c>
      <c r="B67" s="173" t="s">
        <v>2874</v>
      </c>
      <c r="C67" s="188" t="s">
        <v>2875</v>
      </c>
      <c r="D67" s="174" t="s">
        <v>442</v>
      </c>
      <c r="E67" s="175">
        <v>1</v>
      </c>
      <c r="F67" s="176"/>
      <c r="G67" s="177">
        <f>ROUND(E67*F67,2)</f>
        <v>0</v>
      </c>
      <c r="H67" s="176"/>
      <c r="I67" s="177">
        <f>ROUND(E67*H67,2)</f>
        <v>0</v>
      </c>
      <c r="J67" s="176"/>
      <c r="K67" s="177">
        <f>ROUND(E67*J67,2)</f>
        <v>0</v>
      </c>
      <c r="L67" s="177">
        <v>12</v>
      </c>
      <c r="M67" s="177">
        <f>G67*(1+L67/100)</f>
        <v>0</v>
      </c>
      <c r="N67" s="175">
        <v>8.0000000000000004E-4</v>
      </c>
      <c r="O67" s="175">
        <f>ROUND(E67*N67,2)</f>
        <v>0</v>
      </c>
      <c r="P67" s="175">
        <v>0</v>
      </c>
      <c r="Q67" s="175">
        <f>ROUND(E67*P67,2)</f>
        <v>0</v>
      </c>
      <c r="R67" s="177"/>
      <c r="S67" s="177" t="s">
        <v>2316</v>
      </c>
      <c r="T67" s="178" t="s">
        <v>2317</v>
      </c>
      <c r="U67" s="159">
        <v>0</v>
      </c>
      <c r="V67" s="159">
        <f>ROUND(E67*U67,2)</f>
        <v>0</v>
      </c>
      <c r="W67" s="159"/>
      <c r="X67" s="159" t="s">
        <v>1147</v>
      </c>
      <c r="Y67" s="159" t="s">
        <v>322</v>
      </c>
      <c r="Z67" s="148"/>
      <c r="AA67" s="148"/>
      <c r="AB67" s="148"/>
      <c r="AC67" s="148"/>
      <c r="AD67" s="148"/>
      <c r="AE67" s="148"/>
      <c r="AF67" s="148"/>
      <c r="AG67" s="148" t="s">
        <v>2033</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263" t="s">
        <v>2328</v>
      </c>
      <c r="D68" s="264"/>
      <c r="E68" s="264"/>
      <c r="F68" s="264"/>
      <c r="G68" s="264"/>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325</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3" x14ac:dyDescent="0.2">
      <c r="A69" s="155"/>
      <c r="B69" s="156"/>
      <c r="C69" s="261" t="s">
        <v>2876</v>
      </c>
      <c r="D69" s="262"/>
      <c r="E69" s="262"/>
      <c r="F69" s="262"/>
      <c r="G69" s="262"/>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325</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72">
        <v>28</v>
      </c>
      <c r="B70" s="173" t="s">
        <v>2877</v>
      </c>
      <c r="C70" s="188" t="s">
        <v>2878</v>
      </c>
      <c r="D70" s="174" t="s">
        <v>442</v>
      </c>
      <c r="E70" s="175">
        <v>1</v>
      </c>
      <c r="F70" s="176"/>
      <c r="G70" s="177">
        <f>ROUND(E70*F70,2)</f>
        <v>0</v>
      </c>
      <c r="H70" s="176"/>
      <c r="I70" s="177">
        <f>ROUND(E70*H70,2)</f>
        <v>0</v>
      </c>
      <c r="J70" s="176"/>
      <c r="K70" s="177">
        <f>ROUND(E70*J70,2)</f>
        <v>0</v>
      </c>
      <c r="L70" s="177">
        <v>12</v>
      </c>
      <c r="M70" s="177">
        <f>G70*(1+L70/100)</f>
        <v>0</v>
      </c>
      <c r="N70" s="175">
        <v>0</v>
      </c>
      <c r="O70" s="175">
        <f>ROUND(E70*N70,2)</f>
        <v>0</v>
      </c>
      <c r="P70" s="175">
        <v>0</v>
      </c>
      <c r="Q70" s="175">
        <f>ROUND(E70*P70,2)</f>
        <v>0</v>
      </c>
      <c r="R70" s="177"/>
      <c r="S70" s="177" t="s">
        <v>2316</v>
      </c>
      <c r="T70" s="178" t="s">
        <v>2317</v>
      </c>
      <c r="U70" s="159">
        <v>0</v>
      </c>
      <c r="V70" s="159">
        <f>ROUND(E70*U70,2)</f>
        <v>0</v>
      </c>
      <c r="W70" s="159"/>
      <c r="X70" s="159" t="s">
        <v>399</v>
      </c>
      <c r="Y70" s="159" t="s">
        <v>322</v>
      </c>
      <c r="Z70" s="148"/>
      <c r="AA70" s="148"/>
      <c r="AB70" s="148"/>
      <c r="AC70" s="148"/>
      <c r="AD70" s="148"/>
      <c r="AE70" s="148"/>
      <c r="AF70" s="148"/>
      <c r="AG70" s="148" t="s">
        <v>2313</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2" x14ac:dyDescent="0.2">
      <c r="A71" s="155"/>
      <c r="B71" s="156"/>
      <c r="C71" s="263" t="s">
        <v>2879</v>
      </c>
      <c r="D71" s="264"/>
      <c r="E71" s="264"/>
      <c r="F71" s="264"/>
      <c r="G71" s="264"/>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325</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0">
        <v>29</v>
      </c>
      <c r="B72" s="181" t="s">
        <v>2880</v>
      </c>
      <c r="C72" s="189" t="s">
        <v>2881</v>
      </c>
      <c r="D72" s="182" t="s">
        <v>2882</v>
      </c>
      <c r="E72" s="183">
        <v>1</v>
      </c>
      <c r="F72" s="184"/>
      <c r="G72" s="185">
        <f>ROUND(E72*F72,2)</f>
        <v>0</v>
      </c>
      <c r="H72" s="184"/>
      <c r="I72" s="185">
        <f>ROUND(E72*H72,2)</f>
        <v>0</v>
      </c>
      <c r="J72" s="184"/>
      <c r="K72" s="185">
        <f>ROUND(E72*J72,2)</f>
        <v>0</v>
      </c>
      <c r="L72" s="185">
        <v>12</v>
      </c>
      <c r="M72" s="185">
        <f>G72*(1+L72/100)</f>
        <v>0</v>
      </c>
      <c r="N72" s="183">
        <v>0</v>
      </c>
      <c r="O72" s="183">
        <f>ROUND(E72*N72,2)</f>
        <v>0</v>
      </c>
      <c r="P72" s="183">
        <v>0</v>
      </c>
      <c r="Q72" s="183">
        <f>ROUND(E72*P72,2)</f>
        <v>0</v>
      </c>
      <c r="R72" s="185"/>
      <c r="S72" s="185" t="s">
        <v>361</v>
      </c>
      <c r="T72" s="186" t="s">
        <v>320</v>
      </c>
      <c r="U72" s="159">
        <v>0</v>
      </c>
      <c r="V72" s="159">
        <f>ROUND(E72*U72,2)</f>
        <v>0</v>
      </c>
      <c r="W72" s="159"/>
      <c r="X72" s="159" t="s">
        <v>1147</v>
      </c>
      <c r="Y72" s="159" t="s">
        <v>322</v>
      </c>
      <c r="Z72" s="148"/>
      <c r="AA72" s="148"/>
      <c r="AB72" s="148"/>
      <c r="AC72" s="148"/>
      <c r="AD72" s="148"/>
      <c r="AE72" s="148"/>
      <c r="AF72" s="148"/>
      <c r="AG72" s="148" t="s">
        <v>2033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72">
        <v>30</v>
      </c>
      <c r="B73" s="173" t="s">
        <v>2883</v>
      </c>
      <c r="C73" s="188" t="s">
        <v>2884</v>
      </c>
      <c r="D73" s="174" t="s">
        <v>442</v>
      </c>
      <c r="E73" s="175">
        <v>8</v>
      </c>
      <c r="F73" s="176"/>
      <c r="G73" s="177">
        <f>ROUND(E73*F73,2)</f>
        <v>0</v>
      </c>
      <c r="H73" s="176"/>
      <c r="I73" s="177">
        <f>ROUND(E73*H73,2)</f>
        <v>0</v>
      </c>
      <c r="J73" s="176"/>
      <c r="K73" s="177">
        <f>ROUND(E73*J73,2)</f>
        <v>0</v>
      </c>
      <c r="L73" s="177">
        <v>12</v>
      </c>
      <c r="M73" s="177">
        <f>G73*(1+L73/100)</f>
        <v>0</v>
      </c>
      <c r="N73" s="175">
        <v>0</v>
      </c>
      <c r="O73" s="175">
        <f>ROUND(E73*N73,2)</f>
        <v>0</v>
      </c>
      <c r="P73" s="175">
        <v>0</v>
      </c>
      <c r="Q73" s="175">
        <f>ROUND(E73*P73,2)</f>
        <v>0</v>
      </c>
      <c r="R73" s="177"/>
      <c r="S73" s="177" t="s">
        <v>2316</v>
      </c>
      <c r="T73" s="178" t="s">
        <v>2317</v>
      </c>
      <c r="U73" s="159">
        <v>0</v>
      </c>
      <c r="V73" s="159">
        <f>ROUND(E73*U73,2)</f>
        <v>0</v>
      </c>
      <c r="W73" s="159"/>
      <c r="X73" s="159" t="s">
        <v>399</v>
      </c>
      <c r="Y73" s="159" t="s">
        <v>322</v>
      </c>
      <c r="Z73" s="148"/>
      <c r="AA73" s="148"/>
      <c r="AB73" s="148"/>
      <c r="AC73" s="148"/>
      <c r="AD73" s="148"/>
      <c r="AE73" s="148"/>
      <c r="AF73" s="148"/>
      <c r="AG73" s="148" t="s">
        <v>2313</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263" t="s">
        <v>2885</v>
      </c>
      <c r="D74" s="264"/>
      <c r="E74" s="264"/>
      <c r="F74" s="264"/>
      <c r="G74" s="264"/>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325</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0">
        <v>31</v>
      </c>
      <c r="B75" s="181" t="s">
        <v>2886</v>
      </c>
      <c r="C75" s="189" t="s">
        <v>2887</v>
      </c>
      <c r="D75" s="182" t="s">
        <v>442</v>
      </c>
      <c r="E75" s="183">
        <v>8</v>
      </c>
      <c r="F75" s="184"/>
      <c r="G75" s="185">
        <f>ROUND(E75*F75,2)</f>
        <v>0</v>
      </c>
      <c r="H75" s="184"/>
      <c r="I75" s="185">
        <f>ROUND(E75*H75,2)</f>
        <v>0</v>
      </c>
      <c r="J75" s="184"/>
      <c r="K75" s="185">
        <f>ROUND(E75*J75,2)</f>
        <v>0</v>
      </c>
      <c r="L75" s="185">
        <v>12</v>
      </c>
      <c r="M75" s="185">
        <f>G75*(1+L75/100)</f>
        <v>0</v>
      </c>
      <c r="N75" s="183">
        <v>2.5999999999999998E-4</v>
      </c>
      <c r="O75" s="183">
        <f>ROUND(E75*N75,2)</f>
        <v>0</v>
      </c>
      <c r="P75" s="183">
        <v>0</v>
      </c>
      <c r="Q75" s="183">
        <f>ROUND(E75*P75,2)</f>
        <v>0</v>
      </c>
      <c r="R75" s="185"/>
      <c r="S75" s="185" t="s">
        <v>2316</v>
      </c>
      <c r="T75" s="186" t="s">
        <v>2317</v>
      </c>
      <c r="U75" s="159">
        <v>0</v>
      </c>
      <c r="V75" s="159">
        <f>ROUND(E75*U75,2)</f>
        <v>0</v>
      </c>
      <c r="W75" s="159"/>
      <c r="X75" s="159" t="s">
        <v>1147</v>
      </c>
      <c r="Y75" s="159" t="s">
        <v>322</v>
      </c>
      <c r="Z75" s="148"/>
      <c r="AA75" s="148"/>
      <c r="AB75" s="148"/>
      <c r="AC75" s="148"/>
      <c r="AD75" s="148"/>
      <c r="AE75" s="148"/>
      <c r="AF75" s="148"/>
      <c r="AG75" s="148" t="s">
        <v>2033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72">
        <v>32</v>
      </c>
      <c r="B76" s="173" t="s">
        <v>2888</v>
      </c>
      <c r="C76" s="188" t="s">
        <v>2889</v>
      </c>
      <c r="D76" s="174" t="s">
        <v>442</v>
      </c>
      <c r="E76" s="175">
        <v>1</v>
      </c>
      <c r="F76" s="176"/>
      <c r="G76" s="177">
        <f>ROUND(E76*F76,2)</f>
        <v>0</v>
      </c>
      <c r="H76" s="176"/>
      <c r="I76" s="177">
        <f>ROUND(E76*H76,2)</f>
        <v>0</v>
      </c>
      <c r="J76" s="176"/>
      <c r="K76" s="177">
        <f>ROUND(E76*J76,2)</f>
        <v>0</v>
      </c>
      <c r="L76" s="177">
        <v>12</v>
      </c>
      <c r="M76" s="177">
        <f>G76*(1+L76/100)</f>
        <v>0</v>
      </c>
      <c r="N76" s="175">
        <v>0</v>
      </c>
      <c r="O76" s="175">
        <f>ROUND(E76*N76,2)</f>
        <v>0</v>
      </c>
      <c r="P76" s="175">
        <v>0</v>
      </c>
      <c r="Q76" s="175">
        <f>ROUND(E76*P76,2)</f>
        <v>0</v>
      </c>
      <c r="R76" s="177"/>
      <c r="S76" s="177" t="s">
        <v>2316</v>
      </c>
      <c r="T76" s="178" t="s">
        <v>2317</v>
      </c>
      <c r="U76" s="159">
        <v>0</v>
      </c>
      <c r="V76" s="159">
        <f>ROUND(E76*U76,2)</f>
        <v>0</v>
      </c>
      <c r="W76" s="159"/>
      <c r="X76" s="159" t="s">
        <v>399</v>
      </c>
      <c r="Y76" s="159" t="s">
        <v>322</v>
      </c>
      <c r="Z76" s="148"/>
      <c r="AA76" s="148"/>
      <c r="AB76" s="148"/>
      <c r="AC76" s="148"/>
      <c r="AD76" s="148"/>
      <c r="AE76" s="148"/>
      <c r="AF76" s="148"/>
      <c r="AG76" s="148" t="s">
        <v>2313</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263" t="s">
        <v>2890</v>
      </c>
      <c r="D77" s="264"/>
      <c r="E77" s="264"/>
      <c r="F77" s="264"/>
      <c r="G77" s="264"/>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325</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0">
        <v>33</v>
      </c>
      <c r="B78" s="181" t="s">
        <v>2891</v>
      </c>
      <c r="C78" s="189" t="s">
        <v>2892</v>
      </c>
      <c r="D78" s="182" t="s">
        <v>442</v>
      </c>
      <c r="E78" s="183">
        <v>1</v>
      </c>
      <c r="F78" s="184"/>
      <c r="G78" s="185">
        <f>ROUND(E78*F78,2)</f>
        <v>0</v>
      </c>
      <c r="H78" s="184"/>
      <c r="I78" s="185">
        <f>ROUND(E78*H78,2)</f>
        <v>0</v>
      </c>
      <c r="J78" s="184"/>
      <c r="K78" s="185">
        <f>ROUND(E78*J78,2)</f>
        <v>0</v>
      </c>
      <c r="L78" s="185">
        <v>12</v>
      </c>
      <c r="M78" s="185">
        <f>G78*(1+L78/100)</f>
        <v>0</v>
      </c>
      <c r="N78" s="183">
        <v>7.5000000000000002E-4</v>
      </c>
      <c r="O78" s="183">
        <f>ROUND(E78*N78,2)</f>
        <v>0</v>
      </c>
      <c r="P78" s="183">
        <v>0</v>
      </c>
      <c r="Q78" s="183">
        <f>ROUND(E78*P78,2)</f>
        <v>0</v>
      </c>
      <c r="R78" s="185"/>
      <c r="S78" s="185" t="s">
        <v>2316</v>
      </c>
      <c r="T78" s="186" t="s">
        <v>2317</v>
      </c>
      <c r="U78" s="159">
        <v>0</v>
      </c>
      <c r="V78" s="159">
        <f>ROUND(E78*U78,2)</f>
        <v>0</v>
      </c>
      <c r="W78" s="159"/>
      <c r="X78" s="159" t="s">
        <v>1147</v>
      </c>
      <c r="Y78" s="159" t="s">
        <v>322</v>
      </c>
      <c r="Z78" s="148"/>
      <c r="AA78" s="148"/>
      <c r="AB78" s="148"/>
      <c r="AC78" s="148"/>
      <c r="AD78" s="148"/>
      <c r="AE78" s="148"/>
      <c r="AF78" s="148"/>
      <c r="AG78" s="148" t="s">
        <v>2033</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72">
        <v>34</v>
      </c>
      <c r="B79" s="173" t="s">
        <v>2893</v>
      </c>
      <c r="C79" s="188" t="s">
        <v>2894</v>
      </c>
      <c r="D79" s="174" t="s">
        <v>442</v>
      </c>
      <c r="E79" s="175">
        <v>1</v>
      </c>
      <c r="F79" s="176"/>
      <c r="G79" s="177">
        <f>ROUND(E79*F79,2)</f>
        <v>0</v>
      </c>
      <c r="H79" s="176"/>
      <c r="I79" s="177">
        <f>ROUND(E79*H79,2)</f>
        <v>0</v>
      </c>
      <c r="J79" s="176"/>
      <c r="K79" s="177">
        <f>ROUND(E79*J79,2)</f>
        <v>0</v>
      </c>
      <c r="L79" s="177">
        <v>12</v>
      </c>
      <c r="M79" s="177">
        <f>G79*(1+L79/100)</f>
        <v>0</v>
      </c>
      <c r="N79" s="175">
        <v>0</v>
      </c>
      <c r="O79" s="175">
        <f>ROUND(E79*N79,2)</f>
        <v>0</v>
      </c>
      <c r="P79" s="175">
        <v>0</v>
      </c>
      <c r="Q79" s="175">
        <f>ROUND(E79*P79,2)</f>
        <v>0</v>
      </c>
      <c r="R79" s="177"/>
      <c r="S79" s="177" t="s">
        <v>2316</v>
      </c>
      <c r="T79" s="178" t="s">
        <v>2317</v>
      </c>
      <c r="U79" s="159">
        <v>0</v>
      </c>
      <c r="V79" s="159">
        <f>ROUND(E79*U79,2)</f>
        <v>0</v>
      </c>
      <c r="W79" s="159"/>
      <c r="X79" s="159" t="s">
        <v>399</v>
      </c>
      <c r="Y79" s="159" t="s">
        <v>322</v>
      </c>
      <c r="Z79" s="148"/>
      <c r="AA79" s="148"/>
      <c r="AB79" s="148"/>
      <c r="AC79" s="148"/>
      <c r="AD79" s="148"/>
      <c r="AE79" s="148"/>
      <c r="AF79" s="148"/>
      <c r="AG79" s="148" t="s">
        <v>2313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63" t="s">
        <v>2895</v>
      </c>
      <c r="D80" s="264"/>
      <c r="E80" s="264"/>
      <c r="F80" s="264"/>
      <c r="G80" s="264"/>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325</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35</v>
      </c>
      <c r="B81" s="173" t="s">
        <v>2896</v>
      </c>
      <c r="C81" s="188" t="s">
        <v>2897</v>
      </c>
      <c r="D81" s="174" t="s">
        <v>442</v>
      </c>
      <c r="E81" s="175">
        <v>8</v>
      </c>
      <c r="F81" s="176"/>
      <c r="G81" s="177">
        <f>ROUND(E81*F81,2)</f>
        <v>0</v>
      </c>
      <c r="H81" s="176"/>
      <c r="I81" s="177">
        <f>ROUND(E81*H81,2)</f>
        <v>0</v>
      </c>
      <c r="J81" s="176"/>
      <c r="K81" s="177">
        <f>ROUND(E81*J81,2)</f>
        <v>0</v>
      </c>
      <c r="L81" s="177">
        <v>12</v>
      </c>
      <c r="M81" s="177">
        <f>G81*(1+L81/100)</f>
        <v>0</v>
      </c>
      <c r="N81" s="175">
        <v>0</v>
      </c>
      <c r="O81" s="175">
        <f>ROUND(E81*N81,2)</f>
        <v>0</v>
      </c>
      <c r="P81" s="175">
        <v>0</v>
      </c>
      <c r="Q81" s="175">
        <f>ROUND(E81*P81,2)</f>
        <v>0</v>
      </c>
      <c r="R81" s="177"/>
      <c r="S81" s="177" t="s">
        <v>2316</v>
      </c>
      <c r="T81" s="178" t="s">
        <v>2317</v>
      </c>
      <c r="U81" s="159">
        <v>0</v>
      </c>
      <c r="V81" s="159">
        <f>ROUND(E81*U81,2)</f>
        <v>0</v>
      </c>
      <c r="W81" s="159"/>
      <c r="X81" s="159" t="s">
        <v>399</v>
      </c>
      <c r="Y81" s="159" t="s">
        <v>322</v>
      </c>
      <c r="Z81" s="148"/>
      <c r="AA81" s="148"/>
      <c r="AB81" s="148"/>
      <c r="AC81" s="148"/>
      <c r="AD81" s="148"/>
      <c r="AE81" s="148"/>
      <c r="AF81" s="148"/>
      <c r="AG81" s="148" t="s">
        <v>2313</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263" t="s">
        <v>2898</v>
      </c>
      <c r="D82" s="264"/>
      <c r="E82" s="264"/>
      <c r="F82" s="264"/>
      <c r="G82" s="264"/>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325</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72">
        <v>36</v>
      </c>
      <c r="B83" s="173" t="s">
        <v>2899</v>
      </c>
      <c r="C83" s="188" t="s">
        <v>2900</v>
      </c>
      <c r="D83" s="174" t="s">
        <v>442</v>
      </c>
      <c r="E83" s="175">
        <v>8</v>
      </c>
      <c r="F83" s="176"/>
      <c r="G83" s="177">
        <f>ROUND(E83*F83,2)</f>
        <v>0</v>
      </c>
      <c r="H83" s="176"/>
      <c r="I83" s="177">
        <f>ROUND(E83*H83,2)</f>
        <v>0</v>
      </c>
      <c r="J83" s="176"/>
      <c r="K83" s="177">
        <f>ROUND(E83*J83,2)</f>
        <v>0</v>
      </c>
      <c r="L83" s="177">
        <v>12</v>
      </c>
      <c r="M83" s="177">
        <f>G83*(1+L83/100)</f>
        <v>0</v>
      </c>
      <c r="N83" s="175">
        <v>0</v>
      </c>
      <c r="O83" s="175">
        <f>ROUND(E83*N83,2)</f>
        <v>0</v>
      </c>
      <c r="P83" s="175">
        <v>0</v>
      </c>
      <c r="Q83" s="175">
        <f>ROUND(E83*P83,2)</f>
        <v>0</v>
      </c>
      <c r="R83" s="177"/>
      <c r="S83" s="177" t="s">
        <v>2316</v>
      </c>
      <c r="T83" s="178" t="s">
        <v>2317</v>
      </c>
      <c r="U83" s="159">
        <v>0</v>
      </c>
      <c r="V83" s="159">
        <f>ROUND(E83*U83,2)</f>
        <v>0</v>
      </c>
      <c r="W83" s="159"/>
      <c r="X83" s="159" t="s">
        <v>399</v>
      </c>
      <c r="Y83" s="159" t="s">
        <v>322</v>
      </c>
      <c r="Z83" s="148"/>
      <c r="AA83" s="148"/>
      <c r="AB83" s="148"/>
      <c r="AC83" s="148"/>
      <c r="AD83" s="148"/>
      <c r="AE83" s="148"/>
      <c r="AF83" s="148"/>
      <c r="AG83" s="148" t="s">
        <v>2313</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2" x14ac:dyDescent="0.2">
      <c r="A84" s="155"/>
      <c r="B84" s="156"/>
      <c r="C84" s="263" t="s">
        <v>2901</v>
      </c>
      <c r="D84" s="264"/>
      <c r="E84" s="264"/>
      <c r="F84" s="264"/>
      <c r="G84" s="264"/>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325</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72">
        <v>37</v>
      </c>
      <c r="B85" s="173" t="s">
        <v>2902</v>
      </c>
      <c r="C85" s="188" t="s">
        <v>2903</v>
      </c>
      <c r="D85" s="174" t="s">
        <v>442</v>
      </c>
      <c r="E85" s="175">
        <v>1</v>
      </c>
      <c r="F85" s="176"/>
      <c r="G85" s="177">
        <f>ROUND(E85*F85,2)</f>
        <v>0</v>
      </c>
      <c r="H85" s="176"/>
      <c r="I85" s="177">
        <f>ROUND(E85*H85,2)</f>
        <v>0</v>
      </c>
      <c r="J85" s="176"/>
      <c r="K85" s="177">
        <f>ROUND(E85*J85,2)</f>
        <v>0</v>
      </c>
      <c r="L85" s="177">
        <v>12</v>
      </c>
      <c r="M85" s="177">
        <f>G85*(1+L85/100)</f>
        <v>0</v>
      </c>
      <c r="N85" s="175">
        <v>0</v>
      </c>
      <c r="O85" s="175">
        <f>ROUND(E85*N85,2)</f>
        <v>0</v>
      </c>
      <c r="P85" s="175">
        <v>0</v>
      </c>
      <c r="Q85" s="175">
        <f>ROUND(E85*P85,2)</f>
        <v>0</v>
      </c>
      <c r="R85" s="177"/>
      <c r="S85" s="177" t="s">
        <v>2316</v>
      </c>
      <c r="T85" s="178" t="s">
        <v>2317</v>
      </c>
      <c r="U85" s="159">
        <v>0</v>
      </c>
      <c r="V85" s="159">
        <f>ROUND(E85*U85,2)</f>
        <v>0</v>
      </c>
      <c r="W85" s="159"/>
      <c r="X85" s="159" t="s">
        <v>399</v>
      </c>
      <c r="Y85" s="159" t="s">
        <v>322</v>
      </c>
      <c r="Z85" s="148"/>
      <c r="AA85" s="148"/>
      <c r="AB85" s="148"/>
      <c r="AC85" s="148"/>
      <c r="AD85" s="148"/>
      <c r="AE85" s="148"/>
      <c r="AF85" s="148"/>
      <c r="AG85" s="148" t="s">
        <v>2313</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2" x14ac:dyDescent="0.2">
      <c r="A86" s="155"/>
      <c r="B86" s="156"/>
      <c r="C86" s="263" t="s">
        <v>2904</v>
      </c>
      <c r="D86" s="264"/>
      <c r="E86" s="264"/>
      <c r="F86" s="264"/>
      <c r="G86" s="264"/>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325</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x14ac:dyDescent="0.2">
      <c r="A87" s="162" t="s">
        <v>314</v>
      </c>
      <c r="B87" s="163" t="s">
        <v>235</v>
      </c>
      <c r="C87" s="187" t="s">
        <v>236</v>
      </c>
      <c r="D87" s="164"/>
      <c r="E87" s="165"/>
      <c r="F87" s="166"/>
      <c r="G87" s="166">
        <f>SUMIF(AG88:AG107,"&lt;&gt;NOR",G88:G107)</f>
        <v>0</v>
      </c>
      <c r="H87" s="166"/>
      <c r="I87" s="166">
        <f>SUM(I88:I107)</f>
        <v>0</v>
      </c>
      <c r="J87" s="166"/>
      <c r="K87" s="166">
        <f>SUM(K88:K107)</f>
        <v>0</v>
      </c>
      <c r="L87" s="166"/>
      <c r="M87" s="166">
        <f>SUM(M88:M107)</f>
        <v>0</v>
      </c>
      <c r="N87" s="165"/>
      <c r="O87" s="165">
        <f>SUM(O88:O107)</f>
        <v>0</v>
      </c>
      <c r="P87" s="165"/>
      <c r="Q87" s="165">
        <f>SUM(Q88:Q107)</f>
        <v>0</v>
      </c>
      <c r="R87" s="166"/>
      <c r="S87" s="166"/>
      <c r="T87" s="167"/>
      <c r="U87" s="161"/>
      <c r="V87" s="161">
        <f>SUM(V88:V107)</f>
        <v>0</v>
      </c>
      <c r="W87" s="161"/>
      <c r="X87" s="161"/>
      <c r="Y87" s="161"/>
      <c r="AG87" t="s">
        <v>315</v>
      </c>
    </row>
    <row r="88" spans="1:60" outlineLevel="1" x14ac:dyDescent="0.2">
      <c r="A88" s="172">
        <v>38</v>
      </c>
      <c r="B88" s="173" t="s">
        <v>2905</v>
      </c>
      <c r="C88" s="188" t="s">
        <v>2906</v>
      </c>
      <c r="D88" s="174" t="s">
        <v>442</v>
      </c>
      <c r="E88" s="175">
        <v>1</v>
      </c>
      <c r="F88" s="176"/>
      <c r="G88" s="177">
        <f>ROUND(E88*F88,2)</f>
        <v>0</v>
      </c>
      <c r="H88" s="176"/>
      <c r="I88" s="177">
        <f>ROUND(E88*H88,2)</f>
        <v>0</v>
      </c>
      <c r="J88" s="176"/>
      <c r="K88" s="177">
        <f>ROUND(E88*J88,2)</f>
        <v>0</v>
      </c>
      <c r="L88" s="177">
        <v>12</v>
      </c>
      <c r="M88" s="177">
        <f>G88*(1+L88/100)</f>
        <v>0</v>
      </c>
      <c r="N88" s="175">
        <v>0</v>
      </c>
      <c r="O88" s="175">
        <f>ROUND(E88*N88,2)</f>
        <v>0</v>
      </c>
      <c r="P88" s="175">
        <v>0</v>
      </c>
      <c r="Q88" s="175">
        <f>ROUND(E88*P88,2)</f>
        <v>0</v>
      </c>
      <c r="R88" s="177"/>
      <c r="S88" s="177" t="s">
        <v>2316</v>
      </c>
      <c r="T88" s="178" t="s">
        <v>2317</v>
      </c>
      <c r="U88" s="159">
        <v>0</v>
      </c>
      <c r="V88" s="159">
        <f>ROUND(E88*U88,2)</f>
        <v>0</v>
      </c>
      <c r="W88" s="159"/>
      <c r="X88" s="159" t="s">
        <v>399</v>
      </c>
      <c r="Y88" s="159" t="s">
        <v>322</v>
      </c>
      <c r="Z88" s="148"/>
      <c r="AA88" s="148"/>
      <c r="AB88" s="148"/>
      <c r="AC88" s="148"/>
      <c r="AD88" s="148"/>
      <c r="AE88" s="148"/>
      <c r="AF88" s="148"/>
      <c r="AG88" s="148" t="s">
        <v>2313</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
      <c r="A89" s="155"/>
      <c r="B89" s="156"/>
      <c r="C89" s="263" t="s">
        <v>2907</v>
      </c>
      <c r="D89" s="264"/>
      <c r="E89" s="264"/>
      <c r="F89" s="264"/>
      <c r="G89" s="264"/>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325</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22.5" outlineLevel="1" x14ac:dyDescent="0.2">
      <c r="A90" s="180">
        <v>39</v>
      </c>
      <c r="B90" s="181" t="s">
        <v>2908</v>
      </c>
      <c r="C90" s="189" t="s">
        <v>2909</v>
      </c>
      <c r="D90" s="182" t="s">
        <v>442</v>
      </c>
      <c r="E90" s="183">
        <v>1</v>
      </c>
      <c r="F90" s="184"/>
      <c r="G90" s="185">
        <f>ROUND(E90*F90,2)</f>
        <v>0</v>
      </c>
      <c r="H90" s="184"/>
      <c r="I90" s="185">
        <f>ROUND(E90*H90,2)</f>
        <v>0</v>
      </c>
      <c r="J90" s="184"/>
      <c r="K90" s="185">
        <f>ROUND(E90*J90,2)</f>
        <v>0</v>
      </c>
      <c r="L90" s="185">
        <v>12</v>
      </c>
      <c r="M90" s="185">
        <f>G90*(1+L90/100)</f>
        <v>0</v>
      </c>
      <c r="N90" s="183">
        <v>1.6000000000000001E-3</v>
      </c>
      <c r="O90" s="183">
        <f>ROUND(E90*N90,2)</f>
        <v>0</v>
      </c>
      <c r="P90" s="183">
        <v>0</v>
      </c>
      <c r="Q90" s="183">
        <f>ROUND(E90*P90,2)</f>
        <v>0</v>
      </c>
      <c r="R90" s="185"/>
      <c r="S90" s="185" t="s">
        <v>2316</v>
      </c>
      <c r="T90" s="186" t="s">
        <v>2317</v>
      </c>
      <c r="U90" s="159">
        <v>0</v>
      </c>
      <c r="V90" s="159">
        <f>ROUND(E90*U90,2)</f>
        <v>0</v>
      </c>
      <c r="W90" s="159"/>
      <c r="X90" s="159" t="s">
        <v>1147</v>
      </c>
      <c r="Y90" s="159" t="s">
        <v>322</v>
      </c>
      <c r="Z90" s="148"/>
      <c r="AA90" s="148"/>
      <c r="AB90" s="148"/>
      <c r="AC90" s="148"/>
      <c r="AD90" s="148"/>
      <c r="AE90" s="148"/>
      <c r="AF90" s="148"/>
      <c r="AG90" s="148" t="s">
        <v>2033</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0">
        <v>40</v>
      </c>
      <c r="B91" s="181" t="s">
        <v>2910</v>
      </c>
      <c r="C91" s="189" t="s">
        <v>2911</v>
      </c>
      <c r="D91" s="182" t="s">
        <v>442</v>
      </c>
      <c r="E91" s="183">
        <v>1</v>
      </c>
      <c r="F91" s="184"/>
      <c r="G91" s="185">
        <f>ROUND(E91*F91,2)</f>
        <v>0</v>
      </c>
      <c r="H91" s="184"/>
      <c r="I91" s="185">
        <f>ROUND(E91*H91,2)</f>
        <v>0</v>
      </c>
      <c r="J91" s="184"/>
      <c r="K91" s="185">
        <f>ROUND(E91*J91,2)</f>
        <v>0</v>
      </c>
      <c r="L91" s="185">
        <v>12</v>
      </c>
      <c r="M91" s="185">
        <f>G91*(1+L91/100)</f>
        <v>0</v>
      </c>
      <c r="N91" s="183">
        <v>5.9999999999999995E-4</v>
      </c>
      <c r="O91" s="183">
        <f>ROUND(E91*N91,2)</f>
        <v>0</v>
      </c>
      <c r="P91" s="183">
        <v>0</v>
      </c>
      <c r="Q91" s="183">
        <f>ROUND(E91*P91,2)</f>
        <v>0</v>
      </c>
      <c r="R91" s="185"/>
      <c r="S91" s="185" t="s">
        <v>2316</v>
      </c>
      <c r="T91" s="186" t="s">
        <v>2317</v>
      </c>
      <c r="U91" s="159">
        <v>0</v>
      </c>
      <c r="V91" s="159">
        <f>ROUND(E91*U91,2)</f>
        <v>0</v>
      </c>
      <c r="W91" s="159"/>
      <c r="X91" s="159" t="s">
        <v>1147</v>
      </c>
      <c r="Y91" s="159" t="s">
        <v>322</v>
      </c>
      <c r="Z91" s="148"/>
      <c r="AA91" s="148"/>
      <c r="AB91" s="148"/>
      <c r="AC91" s="148"/>
      <c r="AD91" s="148"/>
      <c r="AE91" s="148"/>
      <c r="AF91" s="148"/>
      <c r="AG91" s="148" t="s">
        <v>2033</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0">
        <v>41</v>
      </c>
      <c r="B92" s="181" t="s">
        <v>2912</v>
      </c>
      <c r="C92" s="189" t="s">
        <v>2913</v>
      </c>
      <c r="D92" s="182" t="s">
        <v>442</v>
      </c>
      <c r="E92" s="183">
        <v>1</v>
      </c>
      <c r="F92" s="184"/>
      <c r="G92" s="185">
        <f>ROUND(E92*F92,2)</f>
        <v>0</v>
      </c>
      <c r="H92" s="184"/>
      <c r="I92" s="185">
        <f>ROUND(E92*H92,2)</f>
        <v>0</v>
      </c>
      <c r="J92" s="184"/>
      <c r="K92" s="185">
        <f>ROUND(E92*J92,2)</f>
        <v>0</v>
      </c>
      <c r="L92" s="185">
        <v>12</v>
      </c>
      <c r="M92" s="185">
        <f>G92*(1+L92/100)</f>
        <v>0</v>
      </c>
      <c r="N92" s="183">
        <v>7.2000000000000005E-4</v>
      </c>
      <c r="O92" s="183">
        <f>ROUND(E92*N92,2)</f>
        <v>0</v>
      </c>
      <c r="P92" s="183">
        <v>0</v>
      </c>
      <c r="Q92" s="183">
        <f>ROUND(E92*P92,2)</f>
        <v>0</v>
      </c>
      <c r="R92" s="185"/>
      <c r="S92" s="185" t="s">
        <v>2316</v>
      </c>
      <c r="T92" s="186" t="s">
        <v>2317</v>
      </c>
      <c r="U92" s="159">
        <v>0</v>
      </c>
      <c r="V92" s="159">
        <f>ROUND(E92*U92,2)</f>
        <v>0</v>
      </c>
      <c r="W92" s="159"/>
      <c r="X92" s="159" t="s">
        <v>1147</v>
      </c>
      <c r="Y92" s="159" t="s">
        <v>322</v>
      </c>
      <c r="Z92" s="148"/>
      <c r="AA92" s="148"/>
      <c r="AB92" s="148"/>
      <c r="AC92" s="148"/>
      <c r="AD92" s="148"/>
      <c r="AE92" s="148"/>
      <c r="AF92" s="148"/>
      <c r="AG92" s="148" t="s">
        <v>2033</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2.5" outlineLevel="1" x14ac:dyDescent="0.2">
      <c r="A93" s="172">
        <v>42</v>
      </c>
      <c r="B93" s="173" t="s">
        <v>2914</v>
      </c>
      <c r="C93" s="188" t="s">
        <v>2915</v>
      </c>
      <c r="D93" s="174" t="s">
        <v>442</v>
      </c>
      <c r="E93" s="175">
        <v>1</v>
      </c>
      <c r="F93" s="176"/>
      <c r="G93" s="177">
        <f>ROUND(E93*F93,2)</f>
        <v>0</v>
      </c>
      <c r="H93" s="176"/>
      <c r="I93" s="177">
        <f>ROUND(E93*H93,2)</f>
        <v>0</v>
      </c>
      <c r="J93" s="176"/>
      <c r="K93" s="177">
        <f>ROUND(E93*J93,2)</f>
        <v>0</v>
      </c>
      <c r="L93" s="177">
        <v>12</v>
      </c>
      <c r="M93" s="177">
        <f>G93*(1+L93/100)</f>
        <v>0</v>
      </c>
      <c r="N93" s="175">
        <v>0</v>
      </c>
      <c r="O93" s="175">
        <f>ROUND(E93*N93,2)</f>
        <v>0</v>
      </c>
      <c r="P93" s="175">
        <v>0</v>
      </c>
      <c r="Q93" s="175">
        <f>ROUND(E93*P93,2)</f>
        <v>0</v>
      </c>
      <c r="R93" s="177"/>
      <c r="S93" s="177" t="s">
        <v>2316</v>
      </c>
      <c r="T93" s="178" t="s">
        <v>2317</v>
      </c>
      <c r="U93" s="159">
        <v>0</v>
      </c>
      <c r="V93" s="159">
        <f>ROUND(E93*U93,2)</f>
        <v>0</v>
      </c>
      <c r="W93" s="159"/>
      <c r="X93" s="159" t="s">
        <v>399</v>
      </c>
      <c r="Y93" s="159" t="s">
        <v>322</v>
      </c>
      <c r="Z93" s="148"/>
      <c r="AA93" s="148"/>
      <c r="AB93" s="148"/>
      <c r="AC93" s="148"/>
      <c r="AD93" s="148"/>
      <c r="AE93" s="148"/>
      <c r="AF93" s="148"/>
      <c r="AG93" s="148" t="s">
        <v>2313</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2" x14ac:dyDescent="0.2">
      <c r="A94" s="155"/>
      <c r="B94" s="156"/>
      <c r="C94" s="263" t="s">
        <v>2916</v>
      </c>
      <c r="D94" s="264"/>
      <c r="E94" s="264"/>
      <c r="F94" s="264"/>
      <c r="G94" s="264"/>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325</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80">
        <v>43</v>
      </c>
      <c r="B95" s="181" t="s">
        <v>2917</v>
      </c>
      <c r="C95" s="189" t="s">
        <v>2918</v>
      </c>
      <c r="D95" s="182" t="s">
        <v>442</v>
      </c>
      <c r="E95" s="183">
        <v>1</v>
      </c>
      <c r="F95" s="184"/>
      <c r="G95" s="185">
        <f>ROUND(E95*F95,2)</f>
        <v>0</v>
      </c>
      <c r="H95" s="184"/>
      <c r="I95" s="185">
        <f>ROUND(E95*H95,2)</f>
        <v>0</v>
      </c>
      <c r="J95" s="184"/>
      <c r="K95" s="185">
        <f>ROUND(E95*J95,2)</f>
        <v>0</v>
      </c>
      <c r="L95" s="185">
        <v>12</v>
      </c>
      <c r="M95" s="185">
        <f>G95*(1+L95/100)</f>
        <v>0</v>
      </c>
      <c r="N95" s="183">
        <v>5.9000000000000003E-4</v>
      </c>
      <c r="O95" s="183">
        <f>ROUND(E95*N95,2)</f>
        <v>0</v>
      </c>
      <c r="P95" s="183">
        <v>0</v>
      </c>
      <c r="Q95" s="183">
        <f>ROUND(E95*P95,2)</f>
        <v>0</v>
      </c>
      <c r="R95" s="185"/>
      <c r="S95" s="185" t="s">
        <v>2316</v>
      </c>
      <c r="T95" s="186" t="s">
        <v>2317</v>
      </c>
      <c r="U95" s="159">
        <v>0</v>
      </c>
      <c r="V95" s="159">
        <f>ROUND(E95*U95,2)</f>
        <v>0</v>
      </c>
      <c r="W95" s="159"/>
      <c r="X95" s="159" t="s">
        <v>1147</v>
      </c>
      <c r="Y95" s="159" t="s">
        <v>322</v>
      </c>
      <c r="Z95" s="148"/>
      <c r="AA95" s="148"/>
      <c r="AB95" s="148"/>
      <c r="AC95" s="148"/>
      <c r="AD95" s="148"/>
      <c r="AE95" s="148"/>
      <c r="AF95" s="148"/>
      <c r="AG95" s="148" t="s">
        <v>2033</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72">
        <v>44</v>
      </c>
      <c r="B96" s="173" t="s">
        <v>2919</v>
      </c>
      <c r="C96" s="188" t="s">
        <v>2920</v>
      </c>
      <c r="D96" s="174" t="s">
        <v>442</v>
      </c>
      <c r="E96" s="175">
        <v>2</v>
      </c>
      <c r="F96" s="176"/>
      <c r="G96" s="177">
        <f>ROUND(E96*F96,2)</f>
        <v>0</v>
      </c>
      <c r="H96" s="176"/>
      <c r="I96" s="177">
        <f>ROUND(E96*H96,2)</f>
        <v>0</v>
      </c>
      <c r="J96" s="176"/>
      <c r="K96" s="177">
        <f>ROUND(E96*J96,2)</f>
        <v>0</v>
      </c>
      <c r="L96" s="177">
        <v>12</v>
      </c>
      <c r="M96" s="177">
        <f>G96*(1+L96/100)</f>
        <v>0</v>
      </c>
      <c r="N96" s="175">
        <v>0</v>
      </c>
      <c r="O96" s="175">
        <f>ROUND(E96*N96,2)</f>
        <v>0</v>
      </c>
      <c r="P96" s="175">
        <v>0</v>
      </c>
      <c r="Q96" s="175">
        <f>ROUND(E96*P96,2)</f>
        <v>0</v>
      </c>
      <c r="R96" s="177"/>
      <c r="S96" s="177" t="s">
        <v>2316</v>
      </c>
      <c r="T96" s="178" t="s">
        <v>2317</v>
      </c>
      <c r="U96" s="159">
        <v>0</v>
      </c>
      <c r="V96" s="159">
        <f>ROUND(E96*U96,2)</f>
        <v>0</v>
      </c>
      <c r="W96" s="159"/>
      <c r="X96" s="159" t="s">
        <v>399</v>
      </c>
      <c r="Y96" s="159" t="s">
        <v>322</v>
      </c>
      <c r="Z96" s="148"/>
      <c r="AA96" s="148"/>
      <c r="AB96" s="148"/>
      <c r="AC96" s="148"/>
      <c r="AD96" s="148"/>
      <c r="AE96" s="148"/>
      <c r="AF96" s="148"/>
      <c r="AG96" s="148" t="s">
        <v>2313</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263" t="s">
        <v>2921</v>
      </c>
      <c r="D97" s="264"/>
      <c r="E97" s="264"/>
      <c r="F97" s="264"/>
      <c r="G97" s="264"/>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325</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2.5" outlineLevel="1" x14ac:dyDescent="0.2">
      <c r="A98" s="172">
        <v>45</v>
      </c>
      <c r="B98" s="173" t="s">
        <v>2922</v>
      </c>
      <c r="C98" s="188" t="s">
        <v>2923</v>
      </c>
      <c r="D98" s="174" t="s">
        <v>442</v>
      </c>
      <c r="E98" s="175">
        <v>2</v>
      </c>
      <c r="F98" s="176"/>
      <c r="G98" s="177">
        <f>ROUND(E98*F98,2)</f>
        <v>0</v>
      </c>
      <c r="H98" s="176"/>
      <c r="I98" s="177">
        <f>ROUND(E98*H98,2)</f>
        <v>0</v>
      </c>
      <c r="J98" s="176"/>
      <c r="K98" s="177">
        <f>ROUND(E98*J98,2)</f>
        <v>0</v>
      </c>
      <c r="L98" s="177">
        <v>12</v>
      </c>
      <c r="M98" s="177">
        <f>G98*(1+L98/100)</f>
        <v>0</v>
      </c>
      <c r="N98" s="175">
        <v>9.5E-4</v>
      </c>
      <c r="O98" s="175">
        <f>ROUND(E98*N98,2)</f>
        <v>0</v>
      </c>
      <c r="P98" s="175">
        <v>0</v>
      </c>
      <c r="Q98" s="175">
        <f>ROUND(E98*P98,2)</f>
        <v>0</v>
      </c>
      <c r="R98" s="177"/>
      <c r="S98" s="177" t="s">
        <v>361</v>
      </c>
      <c r="T98" s="178" t="s">
        <v>320</v>
      </c>
      <c r="U98" s="159">
        <v>0</v>
      </c>
      <c r="V98" s="159">
        <f>ROUND(E98*U98,2)</f>
        <v>0</v>
      </c>
      <c r="W98" s="159"/>
      <c r="X98" s="159" t="s">
        <v>1147</v>
      </c>
      <c r="Y98" s="159" t="s">
        <v>322</v>
      </c>
      <c r="Z98" s="148"/>
      <c r="AA98" s="148"/>
      <c r="AB98" s="148"/>
      <c r="AC98" s="148"/>
      <c r="AD98" s="148"/>
      <c r="AE98" s="148"/>
      <c r="AF98" s="148"/>
      <c r="AG98" s="148" t="s">
        <v>2033</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
      <c r="A99" s="155"/>
      <c r="B99" s="156"/>
      <c r="C99" s="263" t="s">
        <v>2328</v>
      </c>
      <c r="D99" s="264"/>
      <c r="E99" s="264"/>
      <c r="F99" s="264"/>
      <c r="G99" s="264"/>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325</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3" x14ac:dyDescent="0.2">
      <c r="A100" s="155"/>
      <c r="B100" s="156"/>
      <c r="C100" s="261" t="s">
        <v>2924</v>
      </c>
      <c r="D100" s="262"/>
      <c r="E100" s="262"/>
      <c r="F100" s="262"/>
      <c r="G100" s="262"/>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325</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2.5" outlineLevel="1" x14ac:dyDescent="0.2">
      <c r="A101" s="172">
        <v>46</v>
      </c>
      <c r="B101" s="173" t="s">
        <v>2925</v>
      </c>
      <c r="C101" s="188" t="s">
        <v>2926</v>
      </c>
      <c r="D101" s="174" t="s">
        <v>442</v>
      </c>
      <c r="E101" s="175">
        <v>2</v>
      </c>
      <c r="F101" s="176"/>
      <c r="G101" s="177">
        <f>ROUND(E101*F101,2)</f>
        <v>0</v>
      </c>
      <c r="H101" s="176"/>
      <c r="I101" s="177">
        <f>ROUND(E101*H101,2)</f>
        <v>0</v>
      </c>
      <c r="J101" s="176"/>
      <c r="K101" s="177">
        <f>ROUND(E101*J101,2)</f>
        <v>0</v>
      </c>
      <c r="L101" s="177">
        <v>12</v>
      </c>
      <c r="M101" s="177">
        <f>G101*(1+L101/100)</f>
        <v>0</v>
      </c>
      <c r="N101" s="175">
        <v>0</v>
      </c>
      <c r="O101" s="175">
        <f>ROUND(E101*N101,2)</f>
        <v>0</v>
      </c>
      <c r="P101" s="175">
        <v>0</v>
      </c>
      <c r="Q101" s="175">
        <f>ROUND(E101*P101,2)</f>
        <v>0</v>
      </c>
      <c r="R101" s="177"/>
      <c r="S101" s="177" t="s">
        <v>2316</v>
      </c>
      <c r="T101" s="178" t="s">
        <v>2317</v>
      </c>
      <c r="U101" s="159">
        <v>0</v>
      </c>
      <c r="V101" s="159">
        <f>ROUND(E101*U101,2)</f>
        <v>0</v>
      </c>
      <c r="W101" s="159"/>
      <c r="X101" s="159" t="s">
        <v>399</v>
      </c>
      <c r="Y101" s="159" t="s">
        <v>322</v>
      </c>
      <c r="Z101" s="148"/>
      <c r="AA101" s="148"/>
      <c r="AB101" s="148"/>
      <c r="AC101" s="148"/>
      <c r="AD101" s="148"/>
      <c r="AE101" s="148"/>
      <c r="AF101" s="148"/>
      <c r="AG101" s="148" t="s">
        <v>2313</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263" t="s">
        <v>2927</v>
      </c>
      <c r="D102" s="264"/>
      <c r="E102" s="264"/>
      <c r="F102" s="264"/>
      <c r="G102" s="264"/>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325</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0">
        <v>47</v>
      </c>
      <c r="B103" s="181" t="s">
        <v>2928</v>
      </c>
      <c r="C103" s="189" t="s">
        <v>2929</v>
      </c>
      <c r="D103" s="182" t="s">
        <v>442</v>
      </c>
      <c r="E103" s="183">
        <v>2</v>
      </c>
      <c r="F103" s="184"/>
      <c r="G103" s="185">
        <f>ROUND(E103*F103,2)</f>
        <v>0</v>
      </c>
      <c r="H103" s="184"/>
      <c r="I103" s="185">
        <f>ROUND(E103*H103,2)</f>
        <v>0</v>
      </c>
      <c r="J103" s="184"/>
      <c r="K103" s="185">
        <f>ROUND(E103*J103,2)</f>
        <v>0</v>
      </c>
      <c r="L103" s="185">
        <v>12</v>
      </c>
      <c r="M103" s="185">
        <f>G103*(1+L103/100)</f>
        <v>0</v>
      </c>
      <c r="N103" s="183">
        <v>0</v>
      </c>
      <c r="O103" s="183">
        <f>ROUND(E103*N103,2)</f>
        <v>0</v>
      </c>
      <c r="P103" s="183">
        <v>0</v>
      </c>
      <c r="Q103" s="183">
        <f>ROUND(E103*P103,2)</f>
        <v>0</v>
      </c>
      <c r="R103" s="185"/>
      <c r="S103" s="185" t="s">
        <v>2316</v>
      </c>
      <c r="T103" s="186" t="s">
        <v>2317</v>
      </c>
      <c r="U103" s="159">
        <v>0</v>
      </c>
      <c r="V103" s="159">
        <f>ROUND(E103*U103,2)</f>
        <v>0</v>
      </c>
      <c r="W103" s="159"/>
      <c r="X103" s="159" t="s">
        <v>1147</v>
      </c>
      <c r="Y103" s="159" t="s">
        <v>322</v>
      </c>
      <c r="Z103" s="148"/>
      <c r="AA103" s="148"/>
      <c r="AB103" s="148"/>
      <c r="AC103" s="148"/>
      <c r="AD103" s="148"/>
      <c r="AE103" s="148"/>
      <c r="AF103" s="148"/>
      <c r="AG103" s="148" t="s">
        <v>2033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22.5" outlineLevel="1" x14ac:dyDescent="0.2">
      <c r="A104" s="172">
        <v>48</v>
      </c>
      <c r="B104" s="173" t="s">
        <v>2930</v>
      </c>
      <c r="C104" s="188" t="s">
        <v>2931</v>
      </c>
      <c r="D104" s="174" t="s">
        <v>442</v>
      </c>
      <c r="E104" s="175">
        <v>1</v>
      </c>
      <c r="F104" s="176"/>
      <c r="G104" s="177">
        <f>ROUND(E104*F104,2)</f>
        <v>0</v>
      </c>
      <c r="H104" s="176"/>
      <c r="I104" s="177">
        <f>ROUND(E104*H104,2)</f>
        <v>0</v>
      </c>
      <c r="J104" s="176"/>
      <c r="K104" s="177">
        <f>ROUND(E104*J104,2)</f>
        <v>0</v>
      </c>
      <c r="L104" s="177">
        <v>12</v>
      </c>
      <c r="M104" s="177">
        <f>G104*(1+L104/100)</f>
        <v>0</v>
      </c>
      <c r="N104" s="175">
        <v>0</v>
      </c>
      <c r="O104" s="175">
        <f>ROUND(E104*N104,2)</f>
        <v>0</v>
      </c>
      <c r="P104" s="175">
        <v>0</v>
      </c>
      <c r="Q104" s="175">
        <f>ROUND(E104*P104,2)</f>
        <v>0</v>
      </c>
      <c r="R104" s="177"/>
      <c r="S104" s="177" t="s">
        <v>2316</v>
      </c>
      <c r="T104" s="178" t="s">
        <v>2317</v>
      </c>
      <c r="U104" s="159">
        <v>0</v>
      </c>
      <c r="V104" s="159">
        <f>ROUND(E104*U104,2)</f>
        <v>0</v>
      </c>
      <c r="W104" s="159"/>
      <c r="X104" s="159" t="s">
        <v>399</v>
      </c>
      <c r="Y104" s="159" t="s">
        <v>322</v>
      </c>
      <c r="Z104" s="148"/>
      <c r="AA104" s="148"/>
      <c r="AB104" s="148"/>
      <c r="AC104" s="148"/>
      <c r="AD104" s="148"/>
      <c r="AE104" s="148"/>
      <c r="AF104" s="148"/>
      <c r="AG104" s="148" t="s">
        <v>2313</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
      <c r="A105" s="155"/>
      <c r="B105" s="156"/>
      <c r="C105" s="263" t="s">
        <v>2932</v>
      </c>
      <c r="D105" s="264"/>
      <c r="E105" s="264"/>
      <c r="F105" s="264"/>
      <c r="G105" s="264"/>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325</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ht="22.5" outlineLevel="1" x14ac:dyDescent="0.2">
      <c r="A106" s="172">
        <v>49</v>
      </c>
      <c r="B106" s="173" t="s">
        <v>2933</v>
      </c>
      <c r="C106" s="188" t="s">
        <v>2934</v>
      </c>
      <c r="D106" s="174" t="s">
        <v>442</v>
      </c>
      <c r="E106" s="175">
        <v>2</v>
      </c>
      <c r="F106" s="176"/>
      <c r="G106" s="177">
        <f>ROUND(E106*F106,2)</f>
        <v>0</v>
      </c>
      <c r="H106" s="176"/>
      <c r="I106" s="177">
        <f>ROUND(E106*H106,2)</f>
        <v>0</v>
      </c>
      <c r="J106" s="176"/>
      <c r="K106" s="177">
        <f>ROUND(E106*J106,2)</f>
        <v>0</v>
      </c>
      <c r="L106" s="177">
        <v>12</v>
      </c>
      <c r="M106" s="177">
        <f>G106*(1+L106/100)</f>
        <v>0</v>
      </c>
      <c r="N106" s="175">
        <v>0</v>
      </c>
      <c r="O106" s="175">
        <f>ROUND(E106*N106,2)</f>
        <v>0</v>
      </c>
      <c r="P106" s="175">
        <v>0</v>
      </c>
      <c r="Q106" s="175">
        <f>ROUND(E106*P106,2)</f>
        <v>0</v>
      </c>
      <c r="R106" s="177"/>
      <c r="S106" s="177" t="s">
        <v>2316</v>
      </c>
      <c r="T106" s="178" t="s">
        <v>2317</v>
      </c>
      <c r="U106" s="159">
        <v>0</v>
      </c>
      <c r="V106" s="159">
        <f>ROUND(E106*U106,2)</f>
        <v>0</v>
      </c>
      <c r="W106" s="159"/>
      <c r="X106" s="159" t="s">
        <v>399</v>
      </c>
      <c r="Y106" s="159" t="s">
        <v>322</v>
      </c>
      <c r="Z106" s="148"/>
      <c r="AA106" s="148"/>
      <c r="AB106" s="148"/>
      <c r="AC106" s="148"/>
      <c r="AD106" s="148"/>
      <c r="AE106" s="148"/>
      <c r="AF106" s="148"/>
      <c r="AG106" s="148" t="s">
        <v>2313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263" t="s">
        <v>2935</v>
      </c>
      <c r="D107" s="264"/>
      <c r="E107" s="264"/>
      <c r="F107" s="264"/>
      <c r="G107" s="264"/>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325</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x14ac:dyDescent="0.2">
      <c r="A108" s="162" t="s">
        <v>314</v>
      </c>
      <c r="B108" s="163" t="s">
        <v>243</v>
      </c>
      <c r="C108" s="187" t="s">
        <v>244</v>
      </c>
      <c r="D108" s="164"/>
      <c r="E108" s="165"/>
      <c r="F108" s="166"/>
      <c r="G108" s="166">
        <f>SUMIF(AG109:AG128,"&lt;&gt;NOR",G109:G128)</f>
        <v>0</v>
      </c>
      <c r="H108" s="166"/>
      <c r="I108" s="166">
        <f>SUM(I109:I128)</f>
        <v>0</v>
      </c>
      <c r="J108" s="166"/>
      <c r="K108" s="166">
        <f>SUM(K109:K128)</f>
        <v>0</v>
      </c>
      <c r="L108" s="166"/>
      <c r="M108" s="166">
        <f>SUM(M109:M128)</f>
        <v>0</v>
      </c>
      <c r="N108" s="165"/>
      <c r="O108" s="165">
        <f>SUM(O109:O128)</f>
        <v>0</v>
      </c>
      <c r="P108" s="165"/>
      <c r="Q108" s="165">
        <f>SUM(Q109:Q128)</f>
        <v>0</v>
      </c>
      <c r="R108" s="166"/>
      <c r="S108" s="166"/>
      <c r="T108" s="167"/>
      <c r="U108" s="161"/>
      <c r="V108" s="161">
        <f>SUM(V109:V128)</f>
        <v>0</v>
      </c>
      <c r="W108" s="161"/>
      <c r="X108" s="161"/>
      <c r="Y108" s="161"/>
      <c r="AG108" t="s">
        <v>315</v>
      </c>
    </row>
    <row r="109" spans="1:60" ht="22.5" outlineLevel="1" x14ac:dyDescent="0.2">
      <c r="A109" s="172">
        <v>50</v>
      </c>
      <c r="B109" s="173" t="s">
        <v>2936</v>
      </c>
      <c r="C109" s="188" t="s">
        <v>2937</v>
      </c>
      <c r="D109" s="174" t="s">
        <v>442</v>
      </c>
      <c r="E109" s="175">
        <v>1</v>
      </c>
      <c r="F109" s="176"/>
      <c r="G109" s="177">
        <f>ROUND(E109*F109,2)</f>
        <v>0</v>
      </c>
      <c r="H109" s="176"/>
      <c r="I109" s="177">
        <f>ROUND(E109*H109,2)</f>
        <v>0</v>
      </c>
      <c r="J109" s="176"/>
      <c r="K109" s="177">
        <f>ROUND(E109*J109,2)</f>
        <v>0</v>
      </c>
      <c r="L109" s="177">
        <v>12</v>
      </c>
      <c r="M109" s="177">
        <f>G109*(1+L109/100)</f>
        <v>0</v>
      </c>
      <c r="N109" s="175">
        <v>0</v>
      </c>
      <c r="O109" s="175">
        <f>ROUND(E109*N109,2)</f>
        <v>0</v>
      </c>
      <c r="P109" s="175">
        <v>0</v>
      </c>
      <c r="Q109" s="175">
        <f>ROUND(E109*P109,2)</f>
        <v>0</v>
      </c>
      <c r="R109" s="177"/>
      <c r="S109" s="177" t="s">
        <v>2316</v>
      </c>
      <c r="T109" s="178" t="s">
        <v>2317</v>
      </c>
      <c r="U109" s="159">
        <v>0</v>
      </c>
      <c r="V109" s="159">
        <f>ROUND(E109*U109,2)</f>
        <v>0</v>
      </c>
      <c r="W109" s="159"/>
      <c r="X109" s="159" t="s">
        <v>399</v>
      </c>
      <c r="Y109" s="159" t="s">
        <v>322</v>
      </c>
      <c r="Z109" s="148"/>
      <c r="AA109" s="148"/>
      <c r="AB109" s="148"/>
      <c r="AC109" s="148"/>
      <c r="AD109" s="148"/>
      <c r="AE109" s="148"/>
      <c r="AF109" s="148"/>
      <c r="AG109" s="148" t="s">
        <v>2313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263" t="s">
        <v>2938</v>
      </c>
      <c r="D110" s="264"/>
      <c r="E110" s="264"/>
      <c r="F110" s="264"/>
      <c r="G110" s="264"/>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325</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72">
        <v>51</v>
      </c>
      <c r="B111" s="173" t="s">
        <v>2939</v>
      </c>
      <c r="C111" s="188" t="s">
        <v>2940</v>
      </c>
      <c r="D111" s="174" t="s">
        <v>442</v>
      </c>
      <c r="E111" s="175">
        <v>1</v>
      </c>
      <c r="F111" s="176"/>
      <c r="G111" s="177">
        <f>ROUND(E111*F111,2)</f>
        <v>0</v>
      </c>
      <c r="H111" s="176"/>
      <c r="I111" s="177">
        <f>ROUND(E111*H111,2)</f>
        <v>0</v>
      </c>
      <c r="J111" s="176"/>
      <c r="K111" s="177">
        <f>ROUND(E111*J111,2)</f>
        <v>0</v>
      </c>
      <c r="L111" s="177">
        <v>12</v>
      </c>
      <c r="M111" s="177">
        <f>G111*(1+L111/100)</f>
        <v>0</v>
      </c>
      <c r="N111" s="175">
        <v>0</v>
      </c>
      <c r="O111" s="175">
        <f>ROUND(E111*N111,2)</f>
        <v>0</v>
      </c>
      <c r="P111" s="175">
        <v>0</v>
      </c>
      <c r="Q111" s="175">
        <f>ROUND(E111*P111,2)</f>
        <v>0</v>
      </c>
      <c r="R111" s="177"/>
      <c r="S111" s="177" t="s">
        <v>361</v>
      </c>
      <c r="T111" s="178" t="s">
        <v>320</v>
      </c>
      <c r="U111" s="159">
        <v>0</v>
      </c>
      <c r="V111" s="159">
        <f>ROUND(E111*U111,2)</f>
        <v>0</v>
      </c>
      <c r="W111" s="159"/>
      <c r="X111" s="159" t="s">
        <v>1147</v>
      </c>
      <c r="Y111" s="159" t="s">
        <v>322</v>
      </c>
      <c r="Z111" s="148"/>
      <c r="AA111" s="148"/>
      <c r="AB111" s="148"/>
      <c r="AC111" s="148"/>
      <c r="AD111" s="148"/>
      <c r="AE111" s="148"/>
      <c r="AF111" s="148"/>
      <c r="AG111" s="148" t="s">
        <v>2033</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263" t="s">
        <v>2328</v>
      </c>
      <c r="D112" s="264"/>
      <c r="E112" s="264"/>
      <c r="F112" s="264"/>
      <c r="G112" s="264"/>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325</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
      <c r="A113" s="155"/>
      <c r="B113" s="156"/>
      <c r="C113" s="261" t="s">
        <v>2941</v>
      </c>
      <c r="D113" s="262"/>
      <c r="E113" s="262"/>
      <c r="F113" s="262"/>
      <c r="G113" s="262"/>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325</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2">
        <v>52</v>
      </c>
      <c r="B114" s="173" t="s">
        <v>2859</v>
      </c>
      <c r="C114" s="188" t="s">
        <v>2860</v>
      </c>
      <c r="D114" s="174" t="s">
        <v>442</v>
      </c>
      <c r="E114" s="175">
        <v>1</v>
      </c>
      <c r="F114" s="176"/>
      <c r="G114" s="177">
        <f>ROUND(E114*F114,2)</f>
        <v>0</v>
      </c>
      <c r="H114" s="176"/>
      <c r="I114" s="177">
        <f>ROUND(E114*H114,2)</f>
        <v>0</v>
      </c>
      <c r="J114" s="176"/>
      <c r="K114" s="177">
        <f>ROUND(E114*J114,2)</f>
        <v>0</v>
      </c>
      <c r="L114" s="177">
        <v>12</v>
      </c>
      <c r="M114" s="177">
        <f>G114*(1+L114/100)</f>
        <v>0</v>
      </c>
      <c r="N114" s="175">
        <v>0</v>
      </c>
      <c r="O114" s="175">
        <f>ROUND(E114*N114,2)</f>
        <v>0</v>
      </c>
      <c r="P114" s="175">
        <v>0</v>
      </c>
      <c r="Q114" s="175">
        <f>ROUND(E114*P114,2)</f>
        <v>0</v>
      </c>
      <c r="R114" s="177"/>
      <c r="S114" s="177" t="s">
        <v>2316</v>
      </c>
      <c r="T114" s="178" t="s">
        <v>2317</v>
      </c>
      <c r="U114" s="159">
        <v>0</v>
      </c>
      <c r="V114" s="159">
        <f>ROUND(E114*U114,2)</f>
        <v>0</v>
      </c>
      <c r="W114" s="159"/>
      <c r="X114" s="159" t="s">
        <v>399</v>
      </c>
      <c r="Y114" s="159" t="s">
        <v>322</v>
      </c>
      <c r="Z114" s="148"/>
      <c r="AA114" s="148"/>
      <c r="AB114" s="148"/>
      <c r="AC114" s="148"/>
      <c r="AD114" s="148"/>
      <c r="AE114" s="148"/>
      <c r="AF114" s="148"/>
      <c r="AG114" s="148" t="s">
        <v>2313</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263" t="s">
        <v>2861</v>
      </c>
      <c r="D115" s="264"/>
      <c r="E115" s="264"/>
      <c r="F115" s="264"/>
      <c r="G115" s="264"/>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325</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2.5" outlineLevel="1" x14ac:dyDescent="0.2">
      <c r="A116" s="180">
        <v>53</v>
      </c>
      <c r="B116" s="181" t="s">
        <v>2942</v>
      </c>
      <c r="C116" s="189" t="s">
        <v>2943</v>
      </c>
      <c r="D116" s="182" t="s">
        <v>442</v>
      </c>
      <c r="E116" s="183">
        <v>1</v>
      </c>
      <c r="F116" s="184"/>
      <c r="G116" s="185">
        <f>ROUND(E116*F116,2)</f>
        <v>0</v>
      </c>
      <c r="H116" s="184"/>
      <c r="I116" s="185">
        <f>ROUND(E116*H116,2)</f>
        <v>0</v>
      </c>
      <c r="J116" s="184"/>
      <c r="K116" s="185">
        <f>ROUND(E116*J116,2)</f>
        <v>0</v>
      </c>
      <c r="L116" s="185">
        <v>12</v>
      </c>
      <c r="M116" s="185">
        <f>G116*(1+L116/100)</f>
        <v>0</v>
      </c>
      <c r="N116" s="183">
        <v>1.6199999999999999E-3</v>
      </c>
      <c r="O116" s="183">
        <f>ROUND(E116*N116,2)</f>
        <v>0</v>
      </c>
      <c r="P116" s="183">
        <v>0</v>
      </c>
      <c r="Q116" s="183">
        <f>ROUND(E116*P116,2)</f>
        <v>0</v>
      </c>
      <c r="R116" s="185"/>
      <c r="S116" s="185" t="s">
        <v>2316</v>
      </c>
      <c r="T116" s="186" t="s">
        <v>2317</v>
      </c>
      <c r="U116" s="159">
        <v>0</v>
      </c>
      <c r="V116" s="159">
        <f>ROUND(E116*U116,2)</f>
        <v>0</v>
      </c>
      <c r="W116" s="159"/>
      <c r="X116" s="159" t="s">
        <v>1147</v>
      </c>
      <c r="Y116" s="159" t="s">
        <v>322</v>
      </c>
      <c r="Z116" s="148"/>
      <c r="AA116" s="148"/>
      <c r="AB116" s="148"/>
      <c r="AC116" s="148"/>
      <c r="AD116" s="148"/>
      <c r="AE116" s="148"/>
      <c r="AF116" s="148"/>
      <c r="AG116" s="148" t="s">
        <v>2033</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54</v>
      </c>
      <c r="B117" s="173" t="s">
        <v>2944</v>
      </c>
      <c r="C117" s="188" t="s">
        <v>2945</v>
      </c>
      <c r="D117" s="174" t="s">
        <v>442</v>
      </c>
      <c r="E117" s="175">
        <v>1</v>
      </c>
      <c r="F117" s="176"/>
      <c r="G117" s="177">
        <f>ROUND(E117*F117,2)</f>
        <v>0</v>
      </c>
      <c r="H117" s="176"/>
      <c r="I117" s="177">
        <f>ROUND(E117*H117,2)</f>
        <v>0</v>
      </c>
      <c r="J117" s="176"/>
      <c r="K117" s="177">
        <f>ROUND(E117*J117,2)</f>
        <v>0</v>
      </c>
      <c r="L117" s="177">
        <v>12</v>
      </c>
      <c r="M117" s="177">
        <f>G117*(1+L117/100)</f>
        <v>0</v>
      </c>
      <c r="N117" s="175">
        <v>0</v>
      </c>
      <c r="O117" s="175">
        <f>ROUND(E117*N117,2)</f>
        <v>0</v>
      </c>
      <c r="P117" s="175">
        <v>0</v>
      </c>
      <c r="Q117" s="175">
        <f>ROUND(E117*P117,2)</f>
        <v>0</v>
      </c>
      <c r="R117" s="177"/>
      <c r="S117" s="177" t="s">
        <v>2316</v>
      </c>
      <c r="T117" s="178" t="s">
        <v>2317</v>
      </c>
      <c r="U117" s="159">
        <v>0</v>
      </c>
      <c r="V117" s="159">
        <f>ROUND(E117*U117,2)</f>
        <v>0</v>
      </c>
      <c r="W117" s="159"/>
      <c r="X117" s="159" t="s">
        <v>399</v>
      </c>
      <c r="Y117" s="159" t="s">
        <v>322</v>
      </c>
      <c r="Z117" s="148"/>
      <c r="AA117" s="148"/>
      <c r="AB117" s="148"/>
      <c r="AC117" s="148"/>
      <c r="AD117" s="148"/>
      <c r="AE117" s="148"/>
      <c r="AF117" s="148"/>
      <c r="AG117" s="148" t="s">
        <v>2313</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263" t="s">
        <v>2946</v>
      </c>
      <c r="D118" s="264"/>
      <c r="E118" s="264"/>
      <c r="F118" s="264"/>
      <c r="G118" s="264"/>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325</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ht="22.5" outlineLevel="1" x14ac:dyDescent="0.2">
      <c r="A119" s="180">
        <v>55</v>
      </c>
      <c r="B119" s="181" t="s">
        <v>2947</v>
      </c>
      <c r="C119" s="189" t="s">
        <v>2948</v>
      </c>
      <c r="D119" s="182" t="s">
        <v>442</v>
      </c>
      <c r="E119" s="183">
        <v>1</v>
      </c>
      <c r="F119" s="184"/>
      <c r="G119" s="185">
        <f>ROUND(E119*F119,2)</f>
        <v>0</v>
      </c>
      <c r="H119" s="184"/>
      <c r="I119" s="185">
        <f>ROUND(E119*H119,2)</f>
        <v>0</v>
      </c>
      <c r="J119" s="184"/>
      <c r="K119" s="185">
        <f>ROUND(E119*J119,2)</f>
        <v>0</v>
      </c>
      <c r="L119" s="185">
        <v>12</v>
      </c>
      <c r="M119" s="185">
        <f>G119*(1+L119/100)</f>
        <v>0</v>
      </c>
      <c r="N119" s="183">
        <v>6.4999999999999997E-4</v>
      </c>
      <c r="O119" s="183">
        <f>ROUND(E119*N119,2)</f>
        <v>0</v>
      </c>
      <c r="P119" s="183">
        <v>0</v>
      </c>
      <c r="Q119" s="183">
        <f>ROUND(E119*P119,2)</f>
        <v>0</v>
      </c>
      <c r="R119" s="185"/>
      <c r="S119" s="185" t="s">
        <v>2316</v>
      </c>
      <c r="T119" s="186" t="s">
        <v>2317</v>
      </c>
      <c r="U119" s="159">
        <v>0</v>
      </c>
      <c r="V119" s="159">
        <f>ROUND(E119*U119,2)</f>
        <v>0</v>
      </c>
      <c r="W119" s="159"/>
      <c r="X119" s="159" t="s">
        <v>1147</v>
      </c>
      <c r="Y119" s="159" t="s">
        <v>322</v>
      </c>
      <c r="Z119" s="148"/>
      <c r="AA119" s="148"/>
      <c r="AB119" s="148"/>
      <c r="AC119" s="148"/>
      <c r="AD119" s="148"/>
      <c r="AE119" s="148"/>
      <c r="AF119" s="148"/>
      <c r="AG119" s="148" t="s">
        <v>2033</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72">
        <v>56</v>
      </c>
      <c r="B120" s="173" t="s">
        <v>2949</v>
      </c>
      <c r="C120" s="188" t="s">
        <v>2950</v>
      </c>
      <c r="D120" s="174" t="s">
        <v>442</v>
      </c>
      <c r="E120" s="175">
        <v>1</v>
      </c>
      <c r="F120" s="176"/>
      <c r="G120" s="177">
        <f>ROUND(E120*F120,2)</f>
        <v>0</v>
      </c>
      <c r="H120" s="176"/>
      <c r="I120" s="177">
        <f>ROUND(E120*H120,2)</f>
        <v>0</v>
      </c>
      <c r="J120" s="176"/>
      <c r="K120" s="177">
        <f>ROUND(E120*J120,2)</f>
        <v>0</v>
      </c>
      <c r="L120" s="177">
        <v>12</v>
      </c>
      <c r="M120" s="177">
        <f>G120*(1+L120/100)</f>
        <v>0</v>
      </c>
      <c r="N120" s="175">
        <v>0</v>
      </c>
      <c r="O120" s="175">
        <f>ROUND(E120*N120,2)</f>
        <v>0</v>
      </c>
      <c r="P120" s="175">
        <v>0</v>
      </c>
      <c r="Q120" s="175">
        <f>ROUND(E120*P120,2)</f>
        <v>0</v>
      </c>
      <c r="R120" s="177"/>
      <c r="S120" s="177" t="s">
        <v>2316</v>
      </c>
      <c r="T120" s="178" t="s">
        <v>2317</v>
      </c>
      <c r="U120" s="159">
        <v>0</v>
      </c>
      <c r="V120" s="159">
        <f>ROUND(E120*U120,2)</f>
        <v>0</v>
      </c>
      <c r="W120" s="159"/>
      <c r="X120" s="159" t="s">
        <v>399</v>
      </c>
      <c r="Y120" s="159" t="s">
        <v>322</v>
      </c>
      <c r="Z120" s="148"/>
      <c r="AA120" s="148"/>
      <c r="AB120" s="148"/>
      <c r="AC120" s="148"/>
      <c r="AD120" s="148"/>
      <c r="AE120" s="148"/>
      <c r="AF120" s="148"/>
      <c r="AG120" s="148" t="s">
        <v>2313</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263" t="s">
        <v>2951</v>
      </c>
      <c r="D121" s="264"/>
      <c r="E121" s="264"/>
      <c r="F121" s="264"/>
      <c r="G121" s="264"/>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325</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
      <c r="A122" s="180">
        <v>57</v>
      </c>
      <c r="B122" s="181" t="s">
        <v>2952</v>
      </c>
      <c r="C122" s="189" t="s">
        <v>2953</v>
      </c>
      <c r="D122" s="182" t="s">
        <v>442</v>
      </c>
      <c r="E122" s="183">
        <v>1</v>
      </c>
      <c r="F122" s="184"/>
      <c r="G122" s="185">
        <f>ROUND(E122*F122,2)</f>
        <v>0</v>
      </c>
      <c r="H122" s="184"/>
      <c r="I122" s="185">
        <f>ROUND(E122*H122,2)</f>
        <v>0</v>
      </c>
      <c r="J122" s="184"/>
      <c r="K122" s="185">
        <f>ROUND(E122*J122,2)</f>
        <v>0</v>
      </c>
      <c r="L122" s="185">
        <v>12</v>
      </c>
      <c r="M122" s="185">
        <f>G122*(1+L122/100)</f>
        <v>0</v>
      </c>
      <c r="N122" s="183">
        <v>2.0000000000000001E-4</v>
      </c>
      <c r="O122" s="183">
        <f>ROUND(E122*N122,2)</f>
        <v>0</v>
      </c>
      <c r="P122" s="183">
        <v>0</v>
      </c>
      <c r="Q122" s="183">
        <f>ROUND(E122*P122,2)</f>
        <v>0</v>
      </c>
      <c r="R122" s="185"/>
      <c r="S122" s="185" t="s">
        <v>2316</v>
      </c>
      <c r="T122" s="186" t="s">
        <v>2317</v>
      </c>
      <c r="U122" s="159">
        <v>0</v>
      </c>
      <c r="V122" s="159">
        <f>ROUND(E122*U122,2)</f>
        <v>0</v>
      </c>
      <c r="W122" s="159"/>
      <c r="X122" s="159" t="s">
        <v>1147</v>
      </c>
      <c r="Y122" s="159" t="s">
        <v>322</v>
      </c>
      <c r="Z122" s="148"/>
      <c r="AA122" s="148"/>
      <c r="AB122" s="148"/>
      <c r="AC122" s="148"/>
      <c r="AD122" s="148"/>
      <c r="AE122" s="148"/>
      <c r="AF122" s="148"/>
      <c r="AG122" s="148" t="s">
        <v>2033</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72">
        <v>58</v>
      </c>
      <c r="B123" s="173" t="s">
        <v>2954</v>
      </c>
      <c r="C123" s="188" t="s">
        <v>2955</v>
      </c>
      <c r="D123" s="174" t="s">
        <v>442</v>
      </c>
      <c r="E123" s="175">
        <v>1</v>
      </c>
      <c r="F123" s="176"/>
      <c r="G123" s="177">
        <f>ROUND(E123*F123,2)</f>
        <v>0</v>
      </c>
      <c r="H123" s="176"/>
      <c r="I123" s="177">
        <f>ROUND(E123*H123,2)</f>
        <v>0</v>
      </c>
      <c r="J123" s="176"/>
      <c r="K123" s="177">
        <f>ROUND(E123*J123,2)</f>
        <v>0</v>
      </c>
      <c r="L123" s="177">
        <v>12</v>
      </c>
      <c r="M123" s="177">
        <f>G123*(1+L123/100)</f>
        <v>0</v>
      </c>
      <c r="N123" s="175">
        <v>0</v>
      </c>
      <c r="O123" s="175">
        <f>ROUND(E123*N123,2)</f>
        <v>0</v>
      </c>
      <c r="P123" s="175">
        <v>0</v>
      </c>
      <c r="Q123" s="175">
        <f>ROUND(E123*P123,2)</f>
        <v>0</v>
      </c>
      <c r="R123" s="177"/>
      <c r="S123" s="177" t="s">
        <v>2316</v>
      </c>
      <c r="T123" s="178" t="s">
        <v>2317</v>
      </c>
      <c r="U123" s="159">
        <v>0</v>
      </c>
      <c r="V123" s="159">
        <f>ROUND(E123*U123,2)</f>
        <v>0</v>
      </c>
      <c r="W123" s="159"/>
      <c r="X123" s="159" t="s">
        <v>399</v>
      </c>
      <c r="Y123" s="159" t="s">
        <v>322</v>
      </c>
      <c r="Z123" s="148"/>
      <c r="AA123" s="148"/>
      <c r="AB123" s="148"/>
      <c r="AC123" s="148"/>
      <c r="AD123" s="148"/>
      <c r="AE123" s="148"/>
      <c r="AF123" s="148"/>
      <c r="AG123" s="148" t="s">
        <v>2313</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263" t="s">
        <v>2956</v>
      </c>
      <c r="D124" s="264"/>
      <c r="E124" s="264"/>
      <c r="F124" s="264"/>
      <c r="G124" s="264"/>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325</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80">
        <v>59</v>
      </c>
      <c r="B125" s="181" t="s">
        <v>2957</v>
      </c>
      <c r="C125" s="189" t="s">
        <v>2958</v>
      </c>
      <c r="D125" s="182" t="s">
        <v>442</v>
      </c>
      <c r="E125" s="183">
        <v>1</v>
      </c>
      <c r="F125" s="184"/>
      <c r="G125" s="185">
        <f>ROUND(E125*F125,2)</f>
        <v>0</v>
      </c>
      <c r="H125" s="184"/>
      <c r="I125" s="185">
        <f>ROUND(E125*H125,2)</f>
        <v>0</v>
      </c>
      <c r="J125" s="184"/>
      <c r="K125" s="185">
        <f>ROUND(E125*J125,2)</f>
        <v>0</v>
      </c>
      <c r="L125" s="185">
        <v>12</v>
      </c>
      <c r="M125" s="185">
        <f>G125*(1+L125/100)</f>
        <v>0</v>
      </c>
      <c r="N125" s="183">
        <v>1.5E-3</v>
      </c>
      <c r="O125" s="183">
        <f>ROUND(E125*N125,2)</f>
        <v>0</v>
      </c>
      <c r="P125" s="183">
        <v>0</v>
      </c>
      <c r="Q125" s="183">
        <f>ROUND(E125*P125,2)</f>
        <v>0</v>
      </c>
      <c r="R125" s="185"/>
      <c r="S125" s="185" t="s">
        <v>2316</v>
      </c>
      <c r="T125" s="186" t="s">
        <v>2317</v>
      </c>
      <c r="U125" s="159">
        <v>0</v>
      </c>
      <c r="V125" s="159">
        <f>ROUND(E125*U125,2)</f>
        <v>0</v>
      </c>
      <c r="W125" s="159"/>
      <c r="X125" s="159" t="s">
        <v>1147</v>
      </c>
      <c r="Y125" s="159" t="s">
        <v>322</v>
      </c>
      <c r="Z125" s="148"/>
      <c r="AA125" s="148"/>
      <c r="AB125" s="148"/>
      <c r="AC125" s="148"/>
      <c r="AD125" s="148"/>
      <c r="AE125" s="148"/>
      <c r="AF125" s="148"/>
      <c r="AG125" s="148" t="s">
        <v>2033</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72">
        <v>60</v>
      </c>
      <c r="B126" s="173" t="s">
        <v>2959</v>
      </c>
      <c r="C126" s="188" t="s">
        <v>2960</v>
      </c>
      <c r="D126" s="174" t="s">
        <v>442</v>
      </c>
      <c r="E126" s="175">
        <v>3</v>
      </c>
      <c r="F126" s="176"/>
      <c r="G126" s="177">
        <f>ROUND(E126*F126,2)</f>
        <v>0</v>
      </c>
      <c r="H126" s="176"/>
      <c r="I126" s="177">
        <f>ROUND(E126*H126,2)</f>
        <v>0</v>
      </c>
      <c r="J126" s="176"/>
      <c r="K126" s="177">
        <f>ROUND(E126*J126,2)</f>
        <v>0</v>
      </c>
      <c r="L126" s="177">
        <v>12</v>
      </c>
      <c r="M126" s="177">
        <f>G126*(1+L126/100)</f>
        <v>0</v>
      </c>
      <c r="N126" s="175">
        <v>0</v>
      </c>
      <c r="O126" s="175">
        <f>ROUND(E126*N126,2)</f>
        <v>0</v>
      </c>
      <c r="P126" s="175">
        <v>0</v>
      </c>
      <c r="Q126" s="175">
        <f>ROUND(E126*P126,2)</f>
        <v>0</v>
      </c>
      <c r="R126" s="177"/>
      <c r="S126" s="177" t="s">
        <v>2316</v>
      </c>
      <c r="T126" s="178" t="s">
        <v>2317</v>
      </c>
      <c r="U126" s="159">
        <v>0</v>
      </c>
      <c r="V126" s="159">
        <f>ROUND(E126*U126,2)</f>
        <v>0</v>
      </c>
      <c r="W126" s="159"/>
      <c r="X126" s="159" t="s">
        <v>399</v>
      </c>
      <c r="Y126" s="159" t="s">
        <v>322</v>
      </c>
      <c r="Z126" s="148"/>
      <c r="AA126" s="148"/>
      <c r="AB126" s="148"/>
      <c r="AC126" s="148"/>
      <c r="AD126" s="148"/>
      <c r="AE126" s="148"/>
      <c r="AF126" s="148"/>
      <c r="AG126" s="148" t="s">
        <v>2313</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263" t="s">
        <v>2961</v>
      </c>
      <c r="D127" s="264"/>
      <c r="E127" s="264"/>
      <c r="F127" s="264"/>
      <c r="G127" s="264"/>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325</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80">
        <v>61</v>
      </c>
      <c r="B128" s="181" t="s">
        <v>2962</v>
      </c>
      <c r="C128" s="189" t="s">
        <v>2963</v>
      </c>
      <c r="D128" s="182" t="s">
        <v>442</v>
      </c>
      <c r="E128" s="183">
        <v>3</v>
      </c>
      <c r="F128" s="184"/>
      <c r="G128" s="185">
        <f>ROUND(E128*F128,2)</f>
        <v>0</v>
      </c>
      <c r="H128" s="184"/>
      <c r="I128" s="185">
        <f>ROUND(E128*H128,2)</f>
        <v>0</v>
      </c>
      <c r="J128" s="184"/>
      <c r="K128" s="185">
        <f>ROUND(E128*J128,2)</f>
        <v>0</v>
      </c>
      <c r="L128" s="185">
        <v>12</v>
      </c>
      <c r="M128" s="185">
        <f>G128*(1+L128/100)</f>
        <v>0</v>
      </c>
      <c r="N128" s="183">
        <v>8.0000000000000004E-4</v>
      </c>
      <c r="O128" s="183">
        <f>ROUND(E128*N128,2)</f>
        <v>0</v>
      </c>
      <c r="P128" s="183">
        <v>0</v>
      </c>
      <c r="Q128" s="183">
        <f>ROUND(E128*P128,2)</f>
        <v>0</v>
      </c>
      <c r="R128" s="185"/>
      <c r="S128" s="185" t="s">
        <v>2316</v>
      </c>
      <c r="T128" s="186" t="s">
        <v>2317</v>
      </c>
      <c r="U128" s="159">
        <v>0</v>
      </c>
      <c r="V128" s="159">
        <f>ROUND(E128*U128,2)</f>
        <v>0</v>
      </c>
      <c r="W128" s="159"/>
      <c r="X128" s="159" t="s">
        <v>1147</v>
      </c>
      <c r="Y128" s="159" t="s">
        <v>322</v>
      </c>
      <c r="Z128" s="148"/>
      <c r="AA128" s="148"/>
      <c r="AB128" s="148"/>
      <c r="AC128" s="148"/>
      <c r="AD128" s="148"/>
      <c r="AE128" s="148"/>
      <c r="AF128" s="148"/>
      <c r="AG128" s="148" t="s">
        <v>2033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x14ac:dyDescent="0.2">
      <c r="A129" s="162" t="s">
        <v>314</v>
      </c>
      <c r="B129" s="163" t="s">
        <v>245</v>
      </c>
      <c r="C129" s="187" t="s">
        <v>246</v>
      </c>
      <c r="D129" s="164"/>
      <c r="E129" s="165"/>
      <c r="F129" s="166"/>
      <c r="G129" s="166">
        <f>SUMIF(AG130:AG151,"&lt;&gt;NOR",G130:G151)</f>
        <v>0</v>
      </c>
      <c r="H129" s="166"/>
      <c r="I129" s="166">
        <f>SUM(I130:I151)</f>
        <v>0</v>
      </c>
      <c r="J129" s="166"/>
      <c r="K129" s="166">
        <f>SUM(K130:K151)</f>
        <v>0</v>
      </c>
      <c r="L129" s="166"/>
      <c r="M129" s="166">
        <f>SUM(M130:M151)</f>
        <v>0</v>
      </c>
      <c r="N129" s="165"/>
      <c r="O129" s="165">
        <f>SUM(O130:O151)</f>
        <v>0</v>
      </c>
      <c r="P129" s="165"/>
      <c r="Q129" s="165">
        <f>SUM(Q130:Q151)</f>
        <v>0</v>
      </c>
      <c r="R129" s="166"/>
      <c r="S129" s="166"/>
      <c r="T129" s="167"/>
      <c r="U129" s="161"/>
      <c r="V129" s="161">
        <f>SUM(V130:V151)</f>
        <v>0</v>
      </c>
      <c r="W129" s="161"/>
      <c r="X129" s="161"/>
      <c r="Y129" s="161"/>
      <c r="AG129" t="s">
        <v>315</v>
      </c>
    </row>
    <row r="130" spans="1:60" outlineLevel="1" x14ac:dyDescent="0.2">
      <c r="A130" s="172">
        <v>62</v>
      </c>
      <c r="B130" s="173" t="s">
        <v>2964</v>
      </c>
      <c r="C130" s="188" t="s">
        <v>2965</v>
      </c>
      <c r="D130" s="174" t="s">
        <v>442</v>
      </c>
      <c r="E130" s="175">
        <v>1</v>
      </c>
      <c r="F130" s="176"/>
      <c r="G130" s="177">
        <f>ROUND(E130*F130,2)</f>
        <v>0</v>
      </c>
      <c r="H130" s="176"/>
      <c r="I130" s="177">
        <f>ROUND(E130*H130,2)</f>
        <v>0</v>
      </c>
      <c r="J130" s="176"/>
      <c r="K130" s="177">
        <f>ROUND(E130*J130,2)</f>
        <v>0</v>
      </c>
      <c r="L130" s="177">
        <v>12</v>
      </c>
      <c r="M130" s="177">
        <f>G130*(1+L130/100)</f>
        <v>0</v>
      </c>
      <c r="N130" s="175">
        <v>0</v>
      </c>
      <c r="O130" s="175">
        <f>ROUND(E130*N130,2)</f>
        <v>0</v>
      </c>
      <c r="P130" s="175">
        <v>0</v>
      </c>
      <c r="Q130" s="175">
        <f>ROUND(E130*P130,2)</f>
        <v>0</v>
      </c>
      <c r="R130" s="177"/>
      <c r="S130" s="177" t="s">
        <v>2316</v>
      </c>
      <c r="T130" s="178" t="s">
        <v>2317</v>
      </c>
      <c r="U130" s="159">
        <v>0</v>
      </c>
      <c r="V130" s="159">
        <f>ROUND(E130*U130,2)</f>
        <v>0</v>
      </c>
      <c r="W130" s="159"/>
      <c r="X130" s="159" t="s">
        <v>399</v>
      </c>
      <c r="Y130" s="159" t="s">
        <v>322</v>
      </c>
      <c r="Z130" s="148"/>
      <c r="AA130" s="148"/>
      <c r="AB130" s="148"/>
      <c r="AC130" s="148"/>
      <c r="AD130" s="148"/>
      <c r="AE130" s="148"/>
      <c r="AF130" s="148"/>
      <c r="AG130" s="148" t="s">
        <v>2313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263" t="s">
        <v>2966</v>
      </c>
      <c r="D131" s="264"/>
      <c r="E131" s="264"/>
      <c r="F131" s="264"/>
      <c r="G131" s="264"/>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325</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1" x14ac:dyDescent="0.2">
      <c r="A132" s="180">
        <v>63</v>
      </c>
      <c r="B132" s="181" t="s">
        <v>2967</v>
      </c>
      <c r="C132" s="189" t="s">
        <v>2968</v>
      </c>
      <c r="D132" s="182" t="s">
        <v>442</v>
      </c>
      <c r="E132" s="183">
        <v>1</v>
      </c>
      <c r="F132" s="184"/>
      <c r="G132" s="185">
        <f>ROUND(E132*F132,2)</f>
        <v>0</v>
      </c>
      <c r="H132" s="184"/>
      <c r="I132" s="185">
        <f>ROUND(E132*H132,2)</f>
        <v>0</v>
      </c>
      <c r="J132" s="184"/>
      <c r="K132" s="185">
        <f>ROUND(E132*J132,2)</f>
        <v>0</v>
      </c>
      <c r="L132" s="185">
        <v>12</v>
      </c>
      <c r="M132" s="185">
        <f>G132*(1+L132/100)</f>
        <v>0</v>
      </c>
      <c r="N132" s="183">
        <v>8.9999999999999998E-4</v>
      </c>
      <c r="O132" s="183">
        <f>ROUND(E132*N132,2)</f>
        <v>0</v>
      </c>
      <c r="P132" s="183">
        <v>0</v>
      </c>
      <c r="Q132" s="183">
        <f>ROUND(E132*P132,2)</f>
        <v>0</v>
      </c>
      <c r="R132" s="185"/>
      <c r="S132" s="185" t="s">
        <v>2316</v>
      </c>
      <c r="T132" s="186" t="s">
        <v>2317</v>
      </c>
      <c r="U132" s="159">
        <v>0</v>
      </c>
      <c r="V132" s="159">
        <f>ROUND(E132*U132,2)</f>
        <v>0</v>
      </c>
      <c r="W132" s="159"/>
      <c r="X132" s="159" t="s">
        <v>1147</v>
      </c>
      <c r="Y132" s="159" t="s">
        <v>322</v>
      </c>
      <c r="Z132" s="148"/>
      <c r="AA132" s="148"/>
      <c r="AB132" s="148"/>
      <c r="AC132" s="148"/>
      <c r="AD132" s="148"/>
      <c r="AE132" s="148"/>
      <c r="AF132" s="148"/>
      <c r="AG132" s="148" t="s">
        <v>2033</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
      <c r="A133" s="172">
        <v>64</v>
      </c>
      <c r="B133" s="173" t="s">
        <v>2969</v>
      </c>
      <c r="C133" s="188" t="s">
        <v>2970</v>
      </c>
      <c r="D133" s="174" t="s">
        <v>442</v>
      </c>
      <c r="E133" s="175">
        <v>1</v>
      </c>
      <c r="F133" s="176"/>
      <c r="G133" s="177">
        <f>ROUND(E133*F133,2)</f>
        <v>0</v>
      </c>
      <c r="H133" s="176"/>
      <c r="I133" s="177">
        <f>ROUND(E133*H133,2)</f>
        <v>0</v>
      </c>
      <c r="J133" s="176"/>
      <c r="K133" s="177">
        <f>ROUND(E133*J133,2)</f>
        <v>0</v>
      </c>
      <c r="L133" s="177">
        <v>12</v>
      </c>
      <c r="M133" s="177">
        <f>G133*(1+L133/100)</f>
        <v>0</v>
      </c>
      <c r="N133" s="175">
        <v>0</v>
      </c>
      <c r="O133" s="175">
        <f>ROUND(E133*N133,2)</f>
        <v>0</v>
      </c>
      <c r="P133" s="175">
        <v>0</v>
      </c>
      <c r="Q133" s="175">
        <f>ROUND(E133*P133,2)</f>
        <v>0</v>
      </c>
      <c r="R133" s="177"/>
      <c r="S133" s="177" t="s">
        <v>2316</v>
      </c>
      <c r="T133" s="178" t="s">
        <v>2317</v>
      </c>
      <c r="U133" s="159">
        <v>0</v>
      </c>
      <c r="V133" s="159">
        <f>ROUND(E133*U133,2)</f>
        <v>0</v>
      </c>
      <c r="W133" s="159"/>
      <c r="X133" s="159" t="s">
        <v>399</v>
      </c>
      <c r="Y133" s="159" t="s">
        <v>322</v>
      </c>
      <c r="Z133" s="148"/>
      <c r="AA133" s="148"/>
      <c r="AB133" s="148"/>
      <c r="AC133" s="148"/>
      <c r="AD133" s="148"/>
      <c r="AE133" s="148"/>
      <c r="AF133" s="148"/>
      <c r="AG133" s="148" t="s">
        <v>2313</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263" t="s">
        <v>2971</v>
      </c>
      <c r="D134" s="264"/>
      <c r="E134" s="264"/>
      <c r="F134" s="264"/>
      <c r="G134" s="264"/>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325</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
      <c r="A135" s="180">
        <v>65</v>
      </c>
      <c r="B135" s="181" t="s">
        <v>2972</v>
      </c>
      <c r="C135" s="189" t="s">
        <v>2973</v>
      </c>
      <c r="D135" s="182" t="s">
        <v>442</v>
      </c>
      <c r="E135" s="183">
        <v>1</v>
      </c>
      <c r="F135" s="184"/>
      <c r="G135" s="185">
        <f>ROUND(E135*F135,2)</f>
        <v>0</v>
      </c>
      <c r="H135" s="184"/>
      <c r="I135" s="185">
        <f>ROUND(E135*H135,2)</f>
        <v>0</v>
      </c>
      <c r="J135" s="184"/>
      <c r="K135" s="185">
        <f>ROUND(E135*J135,2)</f>
        <v>0</v>
      </c>
      <c r="L135" s="185">
        <v>12</v>
      </c>
      <c r="M135" s="185">
        <f>G135*(1+L135/100)</f>
        <v>0</v>
      </c>
      <c r="N135" s="183">
        <v>9.2000000000000003E-4</v>
      </c>
      <c r="O135" s="183">
        <f>ROUND(E135*N135,2)</f>
        <v>0</v>
      </c>
      <c r="P135" s="183">
        <v>0</v>
      </c>
      <c r="Q135" s="183">
        <f>ROUND(E135*P135,2)</f>
        <v>0</v>
      </c>
      <c r="R135" s="185"/>
      <c r="S135" s="185" t="s">
        <v>2316</v>
      </c>
      <c r="T135" s="186" t="s">
        <v>2317</v>
      </c>
      <c r="U135" s="159">
        <v>0</v>
      </c>
      <c r="V135" s="159">
        <f>ROUND(E135*U135,2)</f>
        <v>0</v>
      </c>
      <c r="W135" s="159"/>
      <c r="X135" s="159" t="s">
        <v>1147</v>
      </c>
      <c r="Y135" s="159" t="s">
        <v>322</v>
      </c>
      <c r="Z135" s="148"/>
      <c r="AA135" s="148"/>
      <c r="AB135" s="148"/>
      <c r="AC135" s="148"/>
      <c r="AD135" s="148"/>
      <c r="AE135" s="148"/>
      <c r="AF135" s="148"/>
      <c r="AG135" s="148" t="s">
        <v>2033</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
      <c r="A136" s="172">
        <v>66</v>
      </c>
      <c r="B136" s="173" t="s">
        <v>2974</v>
      </c>
      <c r="C136" s="188" t="s">
        <v>2975</v>
      </c>
      <c r="D136" s="174" t="s">
        <v>442</v>
      </c>
      <c r="E136" s="175">
        <v>2</v>
      </c>
      <c r="F136" s="176"/>
      <c r="G136" s="177">
        <f>ROUND(E136*F136,2)</f>
        <v>0</v>
      </c>
      <c r="H136" s="176"/>
      <c r="I136" s="177">
        <f>ROUND(E136*H136,2)</f>
        <v>0</v>
      </c>
      <c r="J136" s="176"/>
      <c r="K136" s="177">
        <f>ROUND(E136*J136,2)</f>
        <v>0</v>
      </c>
      <c r="L136" s="177">
        <v>12</v>
      </c>
      <c r="M136" s="177">
        <f>G136*(1+L136/100)</f>
        <v>0</v>
      </c>
      <c r="N136" s="175">
        <v>0</v>
      </c>
      <c r="O136" s="175">
        <f>ROUND(E136*N136,2)</f>
        <v>0</v>
      </c>
      <c r="P136" s="175">
        <v>0</v>
      </c>
      <c r="Q136" s="175">
        <f>ROUND(E136*P136,2)</f>
        <v>0</v>
      </c>
      <c r="R136" s="177"/>
      <c r="S136" s="177" t="s">
        <v>2316</v>
      </c>
      <c r="T136" s="178" t="s">
        <v>2317</v>
      </c>
      <c r="U136" s="159">
        <v>0</v>
      </c>
      <c r="V136" s="159">
        <f>ROUND(E136*U136,2)</f>
        <v>0</v>
      </c>
      <c r="W136" s="159"/>
      <c r="X136" s="159" t="s">
        <v>399</v>
      </c>
      <c r="Y136" s="159" t="s">
        <v>322</v>
      </c>
      <c r="Z136" s="148"/>
      <c r="AA136" s="148"/>
      <c r="AB136" s="148"/>
      <c r="AC136" s="148"/>
      <c r="AD136" s="148"/>
      <c r="AE136" s="148"/>
      <c r="AF136" s="148"/>
      <c r="AG136" s="148" t="s">
        <v>2313</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263" t="s">
        <v>2976</v>
      </c>
      <c r="D137" s="264"/>
      <c r="E137" s="264"/>
      <c r="F137" s="264"/>
      <c r="G137" s="264"/>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325</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80">
        <v>67</v>
      </c>
      <c r="B138" s="181" t="s">
        <v>2977</v>
      </c>
      <c r="C138" s="189" t="s">
        <v>2978</v>
      </c>
      <c r="D138" s="182" t="s">
        <v>442</v>
      </c>
      <c r="E138" s="183">
        <v>2</v>
      </c>
      <c r="F138" s="184"/>
      <c r="G138" s="185">
        <f>ROUND(E138*F138,2)</f>
        <v>0</v>
      </c>
      <c r="H138" s="184"/>
      <c r="I138" s="185">
        <f>ROUND(E138*H138,2)</f>
        <v>0</v>
      </c>
      <c r="J138" s="184"/>
      <c r="K138" s="185">
        <f>ROUND(E138*J138,2)</f>
        <v>0</v>
      </c>
      <c r="L138" s="185">
        <v>12</v>
      </c>
      <c r="M138" s="185">
        <f>G138*(1+L138/100)</f>
        <v>0</v>
      </c>
      <c r="N138" s="183">
        <v>1.4999999999999999E-4</v>
      </c>
      <c r="O138" s="183">
        <f>ROUND(E138*N138,2)</f>
        <v>0</v>
      </c>
      <c r="P138" s="183">
        <v>0</v>
      </c>
      <c r="Q138" s="183">
        <f>ROUND(E138*P138,2)</f>
        <v>0</v>
      </c>
      <c r="R138" s="185"/>
      <c r="S138" s="185" t="s">
        <v>2316</v>
      </c>
      <c r="T138" s="186" t="s">
        <v>2317</v>
      </c>
      <c r="U138" s="159">
        <v>0</v>
      </c>
      <c r="V138" s="159">
        <f>ROUND(E138*U138,2)</f>
        <v>0</v>
      </c>
      <c r="W138" s="159"/>
      <c r="X138" s="159" t="s">
        <v>1147</v>
      </c>
      <c r="Y138" s="159" t="s">
        <v>322</v>
      </c>
      <c r="Z138" s="148"/>
      <c r="AA138" s="148"/>
      <c r="AB138" s="148"/>
      <c r="AC138" s="148"/>
      <c r="AD138" s="148"/>
      <c r="AE138" s="148"/>
      <c r="AF138" s="148"/>
      <c r="AG138" s="148" t="s">
        <v>2033</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72">
        <v>68</v>
      </c>
      <c r="B139" s="173" t="s">
        <v>2979</v>
      </c>
      <c r="C139" s="188" t="s">
        <v>2980</v>
      </c>
      <c r="D139" s="174" t="s">
        <v>442</v>
      </c>
      <c r="E139" s="175">
        <v>1</v>
      </c>
      <c r="F139" s="176"/>
      <c r="G139" s="177">
        <f>ROUND(E139*F139,2)</f>
        <v>0</v>
      </c>
      <c r="H139" s="176"/>
      <c r="I139" s="177">
        <f>ROUND(E139*H139,2)</f>
        <v>0</v>
      </c>
      <c r="J139" s="176"/>
      <c r="K139" s="177">
        <f>ROUND(E139*J139,2)</f>
        <v>0</v>
      </c>
      <c r="L139" s="177">
        <v>12</v>
      </c>
      <c r="M139" s="177">
        <f>G139*(1+L139/100)</f>
        <v>0</v>
      </c>
      <c r="N139" s="175">
        <v>0</v>
      </c>
      <c r="O139" s="175">
        <f>ROUND(E139*N139,2)</f>
        <v>0</v>
      </c>
      <c r="P139" s="175">
        <v>0</v>
      </c>
      <c r="Q139" s="175">
        <f>ROUND(E139*P139,2)</f>
        <v>0</v>
      </c>
      <c r="R139" s="177"/>
      <c r="S139" s="177" t="s">
        <v>2316</v>
      </c>
      <c r="T139" s="178" t="s">
        <v>2317</v>
      </c>
      <c r="U139" s="159">
        <v>0</v>
      </c>
      <c r="V139" s="159">
        <f>ROUND(E139*U139,2)</f>
        <v>0</v>
      </c>
      <c r="W139" s="159"/>
      <c r="X139" s="159" t="s">
        <v>399</v>
      </c>
      <c r="Y139" s="159" t="s">
        <v>322</v>
      </c>
      <c r="Z139" s="148"/>
      <c r="AA139" s="148"/>
      <c r="AB139" s="148"/>
      <c r="AC139" s="148"/>
      <c r="AD139" s="148"/>
      <c r="AE139" s="148"/>
      <c r="AF139" s="148"/>
      <c r="AG139" s="148" t="s">
        <v>2313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263" t="s">
        <v>2981</v>
      </c>
      <c r="D140" s="264"/>
      <c r="E140" s="264"/>
      <c r="F140" s="264"/>
      <c r="G140" s="264"/>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325</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
      <c r="A141" s="172">
        <v>69</v>
      </c>
      <c r="B141" s="173" t="s">
        <v>2982</v>
      </c>
      <c r="C141" s="188" t="s">
        <v>2983</v>
      </c>
      <c r="D141" s="174" t="s">
        <v>442</v>
      </c>
      <c r="E141" s="175">
        <v>1</v>
      </c>
      <c r="F141" s="176"/>
      <c r="G141" s="177">
        <f>ROUND(E141*F141,2)</f>
        <v>0</v>
      </c>
      <c r="H141" s="176"/>
      <c r="I141" s="177">
        <f>ROUND(E141*H141,2)</f>
        <v>0</v>
      </c>
      <c r="J141" s="176"/>
      <c r="K141" s="177">
        <f>ROUND(E141*J141,2)</f>
        <v>0</v>
      </c>
      <c r="L141" s="177">
        <v>12</v>
      </c>
      <c r="M141" s="177">
        <f>G141*(1+L141/100)</f>
        <v>0</v>
      </c>
      <c r="N141" s="175">
        <v>1.5E-3</v>
      </c>
      <c r="O141" s="175">
        <f>ROUND(E141*N141,2)</f>
        <v>0</v>
      </c>
      <c r="P141" s="175">
        <v>0</v>
      </c>
      <c r="Q141" s="175">
        <f>ROUND(E141*P141,2)</f>
        <v>0</v>
      </c>
      <c r="R141" s="177"/>
      <c r="S141" s="177" t="s">
        <v>2316</v>
      </c>
      <c r="T141" s="178" t="s">
        <v>2317</v>
      </c>
      <c r="U141" s="159">
        <v>0</v>
      </c>
      <c r="V141" s="159">
        <f>ROUND(E141*U141,2)</f>
        <v>0</v>
      </c>
      <c r="W141" s="159"/>
      <c r="X141" s="159" t="s">
        <v>1147</v>
      </c>
      <c r="Y141" s="159" t="s">
        <v>322</v>
      </c>
      <c r="Z141" s="148"/>
      <c r="AA141" s="148"/>
      <c r="AB141" s="148"/>
      <c r="AC141" s="148"/>
      <c r="AD141" s="148"/>
      <c r="AE141" s="148"/>
      <c r="AF141" s="148"/>
      <c r="AG141" s="148" t="s">
        <v>2033</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263" t="s">
        <v>2328</v>
      </c>
      <c r="D142" s="264"/>
      <c r="E142" s="264"/>
      <c r="F142" s="264"/>
      <c r="G142" s="264"/>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325</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261" t="s">
        <v>2984</v>
      </c>
      <c r="D143" s="262"/>
      <c r="E143" s="262"/>
      <c r="F143" s="262"/>
      <c r="G143" s="262"/>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325</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
      <c r="A144" s="172">
        <v>70</v>
      </c>
      <c r="B144" s="173" t="s">
        <v>2985</v>
      </c>
      <c r="C144" s="188" t="s">
        <v>2986</v>
      </c>
      <c r="D144" s="174" t="s">
        <v>442</v>
      </c>
      <c r="E144" s="175">
        <v>4</v>
      </c>
      <c r="F144" s="176"/>
      <c r="G144" s="177">
        <f>ROUND(E144*F144,2)</f>
        <v>0</v>
      </c>
      <c r="H144" s="176"/>
      <c r="I144" s="177">
        <f>ROUND(E144*H144,2)</f>
        <v>0</v>
      </c>
      <c r="J144" s="176"/>
      <c r="K144" s="177">
        <f>ROUND(E144*J144,2)</f>
        <v>0</v>
      </c>
      <c r="L144" s="177">
        <v>12</v>
      </c>
      <c r="M144" s="177">
        <f>G144*(1+L144/100)</f>
        <v>0</v>
      </c>
      <c r="N144" s="175">
        <v>0</v>
      </c>
      <c r="O144" s="175">
        <f>ROUND(E144*N144,2)</f>
        <v>0</v>
      </c>
      <c r="P144" s="175">
        <v>0</v>
      </c>
      <c r="Q144" s="175">
        <f>ROUND(E144*P144,2)</f>
        <v>0</v>
      </c>
      <c r="R144" s="177"/>
      <c r="S144" s="177" t="s">
        <v>2316</v>
      </c>
      <c r="T144" s="178" t="s">
        <v>2317</v>
      </c>
      <c r="U144" s="159">
        <v>0</v>
      </c>
      <c r="V144" s="159">
        <f>ROUND(E144*U144,2)</f>
        <v>0</v>
      </c>
      <c r="W144" s="159"/>
      <c r="X144" s="159" t="s">
        <v>399</v>
      </c>
      <c r="Y144" s="159" t="s">
        <v>322</v>
      </c>
      <c r="Z144" s="148"/>
      <c r="AA144" s="148"/>
      <c r="AB144" s="148"/>
      <c r="AC144" s="148"/>
      <c r="AD144" s="148"/>
      <c r="AE144" s="148"/>
      <c r="AF144" s="148"/>
      <c r="AG144" s="148" t="s">
        <v>2313</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263" t="s">
        <v>2987</v>
      </c>
      <c r="D145" s="264"/>
      <c r="E145" s="264"/>
      <c r="F145" s="264"/>
      <c r="G145" s="264"/>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325</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80">
        <v>71</v>
      </c>
      <c r="B146" s="181" t="s">
        <v>2988</v>
      </c>
      <c r="C146" s="189" t="s">
        <v>2989</v>
      </c>
      <c r="D146" s="182" t="s">
        <v>442</v>
      </c>
      <c r="E146" s="183">
        <v>4</v>
      </c>
      <c r="F146" s="184"/>
      <c r="G146" s="185">
        <f>ROUND(E146*F146,2)</f>
        <v>0</v>
      </c>
      <c r="H146" s="184"/>
      <c r="I146" s="185">
        <f>ROUND(E146*H146,2)</f>
        <v>0</v>
      </c>
      <c r="J146" s="184"/>
      <c r="K146" s="185">
        <f>ROUND(E146*J146,2)</f>
        <v>0</v>
      </c>
      <c r="L146" s="185">
        <v>12</v>
      </c>
      <c r="M146" s="185">
        <f>G146*(1+L146/100)</f>
        <v>0</v>
      </c>
      <c r="N146" s="183">
        <v>1.2E-4</v>
      </c>
      <c r="O146" s="183">
        <f>ROUND(E146*N146,2)</f>
        <v>0</v>
      </c>
      <c r="P146" s="183">
        <v>0</v>
      </c>
      <c r="Q146" s="183">
        <f>ROUND(E146*P146,2)</f>
        <v>0</v>
      </c>
      <c r="R146" s="185"/>
      <c r="S146" s="185" t="s">
        <v>2316</v>
      </c>
      <c r="T146" s="186" t="s">
        <v>2317</v>
      </c>
      <c r="U146" s="159">
        <v>0</v>
      </c>
      <c r="V146" s="159">
        <f>ROUND(E146*U146,2)</f>
        <v>0</v>
      </c>
      <c r="W146" s="159"/>
      <c r="X146" s="159" t="s">
        <v>1147</v>
      </c>
      <c r="Y146" s="159" t="s">
        <v>322</v>
      </c>
      <c r="Z146" s="148"/>
      <c r="AA146" s="148"/>
      <c r="AB146" s="148"/>
      <c r="AC146" s="148"/>
      <c r="AD146" s="148"/>
      <c r="AE146" s="148"/>
      <c r="AF146" s="148"/>
      <c r="AG146" s="148" t="s">
        <v>2033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
      <c r="A147" s="172">
        <v>72</v>
      </c>
      <c r="B147" s="173" t="s">
        <v>2990</v>
      </c>
      <c r="C147" s="188" t="s">
        <v>2991</v>
      </c>
      <c r="D147" s="174" t="s">
        <v>442</v>
      </c>
      <c r="E147" s="175">
        <v>4</v>
      </c>
      <c r="F147" s="176"/>
      <c r="G147" s="177">
        <f>ROUND(E147*F147,2)</f>
        <v>0</v>
      </c>
      <c r="H147" s="176"/>
      <c r="I147" s="177">
        <f>ROUND(E147*H147,2)</f>
        <v>0</v>
      </c>
      <c r="J147" s="176"/>
      <c r="K147" s="177">
        <f>ROUND(E147*J147,2)</f>
        <v>0</v>
      </c>
      <c r="L147" s="177">
        <v>12</v>
      </c>
      <c r="M147" s="177">
        <f>G147*(1+L147/100)</f>
        <v>0</v>
      </c>
      <c r="N147" s="175">
        <v>0</v>
      </c>
      <c r="O147" s="175">
        <f>ROUND(E147*N147,2)</f>
        <v>0</v>
      </c>
      <c r="P147" s="175">
        <v>0</v>
      </c>
      <c r="Q147" s="175">
        <f>ROUND(E147*P147,2)</f>
        <v>0</v>
      </c>
      <c r="R147" s="177"/>
      <c r="S147" s="177" t="s">
        <v>2316</v>
      </c>
      <c r="T147" s="178" t="s">
        <v>2317</v>
      </c>
      <c r="U147" s="159">
        <v>0</v>
      </c>
      <c r="V147" s="159">
        <f>ROUND(E147*U147,2)</f>
        <v>0</v>
      </c>
      <c r="W147" s="159"/>
      <c r="X147" s="159" t="s">
        <v>399</v>
      </c>
      <c r="Y147" s="159" t="s">
        <v>322</v>
      </c>
      <c r="Z147" s="148"/>
      <c r="AA147" s="148"/>
      <c r="AB147" s="148"/>
      <c r="AC147" s="148"/>
      <c r="AD147" s="148"/>
      <c r="AE147" s="148"/>
      <c r="AF147" s="148"/>
      <c r="AG147" s="148" t="s">
        <v>2313</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263" t="s">
        <v>2992</v>
      </c>
      <c r="D148" s="264"/>
      <c r="E148" s="264"/>
      <c r="F148" s="264"/>
      <c r="G148" s="264"/>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325</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2">
        <v>73</v>
      </c>
      <c r="B149" s="173" t="s">
        <v>2993</v>
      </c>
      <c r="C149" s="188" t="s">
        <v>2994</v>
      </c>
      <c r="D149" s="174" t="s">
        <v>442</v>
      </c>
      <c r="E149" s="175">
        <v>4</v>
      </c>
      <c r="F149" s="176"/>
      <c r="G149" s="177">
        <f>ROUND(E149*F149,2)</f>
        <v>0</v>
      </c>
      <c r="H149" s="176"/>
      <c r="I149" s="177">
        <f>ROUND(E149*H149,2)</f>
        <v>0</v>
      </c>
      <c r="J149" s="176"/>
      <c r="K149" s="177">
        <f>ROUND(E149*J149,2)</f>
        <v>0</v>
      </c>
      <c r="L149" s="177">
        <v>12</v>
      </c>
      <c r="M149" s="177">
        <f>G149*(1+L149/100)</f>
        <v>0</v>
      </c>
      <c r="N149" s="175">
        <v>0</v>
      </c>
      <c r="O149" s="175">
        <f>ROUND(E149*N149,2)</f>
        <v>0</v>
      </c>
      <c r="P149" s="175">
        <v>0</v>
      </c>
      <c r="Q149" s="175">
        <f>ROUND(E149*P149,2)</f>
        <v>0</v>
      </c>
      <c r="R149" s="177"/>
      <c r="S149" s="177" t="s">
        <v>2316</v>
      </c>
      <c r="T149" s="178" t="s">
        <v>2317</v>
      </c>
      <c r="U149" s="159">
        <v>0</v>
      </c>
      <c r="V149" s="159">
        <f>ROUND(E149*U149,2)</f>
        <v>0</v>
      </c>
      <c r="W149" s="159"/>
      <c r="X149" s="159" t="s">
        <v>399</v>
      </c>
      <c r="Y149" s="159" t="s">
        <v>322</v>
      </c>
      <c r="Z149" s="148"/>
      <c r="AA149" s="148"/>
      <c r="AB149" s="148"/>
      <c r="AC149" s="148"/>
      <c r="AD149" s="148"/>
      <c r="AE149" s="148"/>
      <c r="AF149" s="148"/>
      <c r="AG149" s="148" t="s">
        <v>2313</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263" t="s">
        <v>2995</v>
      </c>
      <c r="D150" s="264"/>
      <c r="E150" s="264"/>
      <c r="F150" s="264"/>
      <c r="G150" s="264"/>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325</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22.5" outlineLevel="1" x14ac:dyDescent="0.2">
      <c r="A151" s="180">
        <v>74</v>
      </c>
      <c r="B151" s="181" t="s">
        <v>2996</v>
      </c>
      <c r="C151" s="189" t="s">
        <v>2997</v>
      </c>
      <c r="D151" s="182" t="s">
        <v>442</v>
      </c>
      <c r="E151" s="183">
        <v>4</v>
      </c>
      <c r="F151" s="184"/>
      <c r="G151" s="185">
        <f>ROUND(E151*F151,2)</f>
        <v>0</v>
      </c>
      <c r="H151" s="184"/>
      <c r="I151" s="185">
        <f>ROUND(E151*H151,2)</f>
        <v>0</v>
      </c>
      <c r="J151" s="184"/>
      <c r="K151" s="185">
        <f>ROUND(E151*J151,2)</f>
        <v>0</v>
      </c>
      <c r="L151" s="185">
        <v>12</v>
      </c>
      <c r="M151" s="185">
        <f>G151*(1+L151/100)</f>
        <v>0</v>
      </c>
      <c r="N151" s="183">
        <v>0</v>
      </c>
      <c r="O151" s="183">
        <f>ROUND(E151*N151,2)</f>
        <v>0</v>
      </c>
      <c r="P151" s="183">
        <v>0</v>
      </c>
      <c r="Q151" s="183">
        <f>ROUND(E151*P151,2)</f>
        <v>0</v>
      </c>
      <c r="R151" s="185"/>
      <c r="S151" s="185" t="s">
        <v>361</v>
      </c>
      <c r="T151" s="186" t="s">
        <v>320</v>
      </c>
      <c r="U151" s="159">
        <v>0</v>
      </c>
      <c r="V151" s="159">
        <f>ROUND(E151*U151,2)</f>
        <v>0</v>
      </c>
      <c r="W151" s="159"/>
      <c r="X151" s="159" t="s">
        <v>1147</v>
      </c>
      <c r="Y151" s="159" t="s">
        <v>322</v>
      </c>
      <c r="Z151" s="148"/>
      <c r="AA151" s="148"/>
      <c r="AB151" s="148"/>
      <c r="AC151" s="148"/>
      <c r="AD151" s="148"/>
      <c r="AE151" s="148"/>
      <c r="AF151" s="148"/>
      <c r="AG151" s="148" t="s">
        <v>2033</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x14ac:dyDescent="0.2">
      <c r="A152" s="162" t="s">
        <v>314</v>
      </c>
      <c r="B152" s="163" t="s">
        <v>239</v>
      </c>
      <c r="C152" s="187" t="s">
        <v>240</v>
      </c>
      <c r="D152" s="164"/>
      <c r="E152" s="165"/>
      <c r="F152" s="166"/>
      <c r="G152" s="166">
        <f>SUMIF(AG153:AG166,"&lt;&gt;NOR",G153:G166)</f>
        <v>0</v>
      </c>
      <c r="H152" s="166"/>
      <c r="I152" s="166">
        <f>SUM(I153:I166)</f>
        <v>0</v>
      </c>
      <c r="J152" s="166"/>
      <c r="K152" s="166">
        <f>SUM(K153:K166)</f>
        <v>0</v>
      </c>
      <c r="L152" s="166"/>
      <c r="M152" s="166">
        <f>SUM(M153:M166)</f>
        <v>0</v>
      </c>
      <c r="N152" s="165"/>
      <c r="O152" s="165">
        <f>SUM(O153:O166)</f>
        <v>0.12</v>
      </c>
      <c r="P152" s="165"/>
      <c r="Q152" s="165">
        <f>SUM(Q153:Q166)</f>
        <v>0</v>
      </c>
      <c r="R152" s="166"/>
      <c r="S152" s="166"/>
      <c r="T152" s="167"/>
      <c r="U152" s="161"/>
      <c r="V152" s="161">
        <f>SUM(V153:V166)</f>
        <v>0</v>
      </c>
      <c r="W152" s="161"/>
      <c r="X152" s="161"/>
      <c r="Y152" s="161"/>
      <c r="AG152" t="s">
        <v>315</v>
      </c>
    </row>
    <row r="153" spans="1:60" ht="22.5" outlineLevel="1" x14ac:dyDescent="0.2">
      <c r="A153" s="172">
        <v>75</v>
      </c>
      <c r="B153" s="173" t="s">
        <v>2998</v>
      </c>
      <c r="C153" s="188" t="s">
        <v>2999</v>
      </c>
      <c r="D153" s="174" t="s">
        <v>478</v>
      </c>
      <c r="E153" s="175">
        <v>40</v>
      </c>
      <c r="F153" s="176"/>
      <c r="G153" s="177">
        <f>ROUND(E153*F153,2)</f>
        <v>0</v>
      </c>
      <c r="H153" s="176"/>
      <c r="I153" s="177">
        <f>ROUND(E153*H153,2)</f>
        <v>0</v>
      </c>
      <c r="J153" s="176"/>
      <c r="K153" s="177">
        <f>ROUND(E153*J153,2)</f>
        <v>0</v>
      </c>
      <c r="L153" s="177">
        <v>12</v>
      </c>
      <c r="M153" s="177">
        <f>G153*(1+L153/100)</f>
        <v>0</v>
      </c>
      <c r="N153" s="175">
        <v>0</v>
      </c>
      <c r="O153" s="175">
        <f>ROUND(E153*N153,2)</f>
        <v>0</v>
      </c>
      <c r="P153" s="175">
        <v>0</v>
      </c>
      <c r="Q153" s="175">
        <f>ROUND(E153*P153,2)</f>
        <v>0</v>
      </c>
      <c r="R153" s="177"/>
      <c r="S153" s="177" t="s">
        <v>2316</v>
      </c>
      <c r="T153" s="178" t="s">
        <v>2317</v>
      </c>
      <c r="U153" s="159">
        <v>0</v>
      </c>
      <c r="V153" s="159">
        <f>ROUND(E153*U153,2)</f>
        <v>0</v>
      </c>
      <c r="W153" s="159"/>
      <c r="X153" s="159" t="s">
        <v>399</v>
      </c>
      <c r="Y153" s="159" t="s">
        <v>322</v>
      </c>
      <c r="Z153" s="148"/>
      <c r="AA153" s="148"/>
      <c r="AB153" s="148"/>
      <c r="AC153" s="148"/>
      <c r="AD153" s="148"/>
      <c r="AE153" s="148"/>
      <c r="AF153" s="148"/>
      <c r="AG153" s="148" t="s">
        <v>2313</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263" t="s">
        <v>3000</v>
      </c>
      <c r="D154" s="264"/>
      <c r="E154" s="264"/>
      <c r="F154" s="264"/>
      <c r="G154" s="264"/>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325</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ht="22.5" outlineLevel="1" x14ac:dyDescent="0.2">
      <c r="A155" s="172">
        <v>76</v>
      </c>
      <c r="B155" s="173" t="s">
        <v>3001</v>
      </c>
      <c r="C155" s="188" t="s">
        <v>3002</v>
      </c>
      <c r="D155" s="174" t="s">
        <v>478</v>
      </c>
      <c r="E155" s="175">
        <v>40</v>
      </c>
      <c r="F155" s="176"/>
      <c r="G155" s="177">
        <f>ROUND(E155*F155,2)</f>
        <v>0</v>
      </c>
      <c r="H155" s="176"/>
      <c r="I155" s="177">
        <f>ROUND(E155*H155,2)</f>
        <v>0</v>
      </c>
      <c r="J155" s="176"/>
      <c r="K155" s="177">
        <f>ROUND(E155*J155,2)</f>
        <v>0</v>
      </c>
      <c r="L155" s="177">
        <v>12</v>
      </c>
      <c r="M155" s="177">
        <f>G155*(1+L155/100)</f>
        <v>0</v>
      </c>
      <c r="N155" s="175">
        <v>1.4999999999999999E-4</v>
      </c>
      <c r="O155" s="175">
        <f>ROUND(E155*N155,2)</f>
        <v>0.01</v>
      </c>
      <c r="P155" s="175">
        <v>0</v>
      </c>
      <c r="Q155" s="175">
        <f>ROUND(E155*P155,2)</f>
        <v>0</v>
      </c>
      <c r="R155" s="177"/>
      <c r="S155" s="177" t="s">
        <v>2316</v>
      </c>
      <c r="T155" s="178" t="s">
        <v>2317</v>
      </c>
      <c r="U155" s="159">
        <v>0</v>
      </c>
      <c r="V155" s="159">
        <f>ROUND(E155*U155,2)</f>
        <v>0</v>
      </c>
      <c r="W155" s="159"/>
      <c r="X155" s="159" t="s">
        <v>1147</v>
      </c>
      <c r="Y155" s="159" t="s">
        <v>322</v>
      </c>
      <c r="Z155" s="148"/>
      <c r="AA155" s="148"/>
      <c r="AB155" s="148"/>
      <c r="AC155" s="148"/>
      <c r="AD155" s="148"/>
      <c r="AE155" s="148"/>
      <c r="AF155" s="148"/>
      <c r="AG155" s="148" t="s">
        <v>2033</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2" x14ac:dyDescent="0.2">
      <c r="A156" s="155"/>
      <c r="B156" s="156"/>
      <c r="C156" s="195" t="s">
        <v>3003</v>
      </c>
      <c r="D156" s="193"/>
      <c r="E156" s="194"/>
      <c r="F156" s="159"/>
      <c r="G156" s="159"/>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404</v>
      </c>
      <c r="AH156" s="148">
        <v>0</v>
      </c>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3" x14ac:dyDescent="0.2">
      <c r="A157" s="155"/>
      <c r="B157" s="156"/>
      <c r="C157" s="195" t="s">
        <v>2562</v>
      </c>
      <c r="D157" s="193"/>
      <c r="E157" s="194">
        <v>40</v>
      </c>
      <c r="F157" s="159"/>
      <c r="G157" s="159"/>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404</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
      <c r="A158" s="172">
        <v>77</v>
      </c>
      <c r="B158" s="173" t="s">
        <v>3004</v>
      </c>
      <c r="C158" s="188" t="s">
        <v>3005</v>
      </c>
      <c r="D158" s="174" t="s">
        <v>478</v>
      </c>
      <c r="E158" s="175">
        <v>2780</v>
      </c>
      <c r="F158" s="176"/>
      <c r="G158" s="177">
        <f>ROUND(E158*F158,2)</f>
        <v>0</v>
      </c>
      <c r="H158" s="176"/>
      <c r="I158" s="177">
        <f>ROUND(E158*H158,2)</f>
        <v>0</v>
      </c>
      <c r="J158" s="176"/>
      <c r="K158" s="177">
        <f>ROUND(E158*J158,2)</f>
        <v>0</v>
      </c>
      <c r="L158" s="177">
        <v>12</v>
      </c>
      <c r="M158" s="177">
        <f>G158*(1+L158/100)</f>
        <v>0</v>
      </c>
      <c r="N158" s="175">
        <v>0</v>
      </c>
      <c r="O158" s="175">
        <f>ROUND(E158*N158,2)</f>
        <v>0</v>
      </c>
      <c r="P158" s="175">
        <v>0</v>
      </c>
      <c r="Q158" s="175">
        <f>ROUND(E158*P158,2)</f>
        <v>0</v>
      </c>
      <c r="R158" s="177"/>
      <c r="S158" s="177" t="s">
        <v>2316</v>
      </c>
      <c r="T158" s="178" t="s">
        <v>2317</v>
      </c>
      <c r="U158" s="159">
        <v>0</v>
      </c>
      <c r="V158" s="159">
        <f>ROUND(E158*U158,2)</f>
        <v>0</v>
      </c>
      <c r="W158" s="159"/>
      <c r="X158" s="159" t="s">
        <v>399</v>
      </c>
      <c r="Y158" s="159" t="s">
        <v>322</v>
      </c>
      <c r="Z158" s="148"/>
      <c r="AA158" s="148"/>
      <c r="AB158" s="148"/>
      <c r="AC158" s="148"/>
      <c r="AD158" s="148"/>
      <c r="AE158" s="148"/>
      <c r="AF158" s="148"/>
      <c r="AG158" s="148" t="s">
        <v>2313</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
      <c r="A159" s="155"/>
      <c r="B159" s="156"/>
      <c r="C159" s="263" t="s">
        <v>3006</v>
      </c>
      <c r="D159" s="264"/>
      <c r="E159" s="264"/>
      <c r="F159" s="264"/>
      <c r="G159" s="264"/>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325</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78</v>
      </c>
      <c r="B160" s="173" t="s">
        <v>3007</v>
      </c>
      <c r="C160" s="188" t="s">
        <v>3008</v>
      </c>
      <c r="D160" s="174" t="s">
        <v>478</v>
      </c>
      <c r="E160" s="175">
        <v>1080</v>
      </c>
      <c r="F160" s="176"/>
      <c r="G160" s="177">
        <f>ROUND(E160*F160,2)</f>
        <v>0</v>
      </c>
      <c r="H160" s="176"/>
      <c r="I160" s="177">
        <f>ROUND(E160*H160,2)</f>
        <v>0</v>
      </c>
      <c r="J160" s="176"/>
      <c r="K160" s="177">
        <f>ROUND(E160*J160,2)</f>
        <v>0</v>
      </c>
      <c r="L160" s="177">
        <v>12</v>
      </c>
      <c r="M160" s="177">
        <f>G160*(1+L160/100)</f>
        <v>0</v>
      </c>
      <c r="N160" s="175">
        <v>4.0000000000000003E-5</v>
      </c>
      <c r="O160" s="175">
        <f>ROUND(E160*N160,2)</f>
        <v>0.04</v>
      </c>
      <c r="P160" s="175">
        <v>0</v>
      </c>
      <c r="Q160" s="175">
        <f>ROUND(E160*P160,2)</f>
        <v>0</v>
      </c>
      <c r="R160" s="177"/>
      <c r="S160" s="177" t="s">
        <v>361</v>
      </c>
      <c r="T160" s="178" t="s">
        <v>320</v>
      </c>
      <c r="U160" s="159">
        <v>0</v>
      </c>
      <c r="V160" s="159">
        <f>ROUND(E160*U160,2)</f>
        <v>0</v>
      </c>
      <c r="W160" s="159"/>
      <c r="X160" s="159" t="s">
        <v>1147</v>
      </c>
      <c r="Y160" s="159" t="s">
        <v>322</v>
      </c>
      <c r="Z160" s="148"/>
      <c r="AA160" s="148"/>
      <c r="AB160" s="148"/>
      <c r="AC160" s="148"/>
      <c r="AD160" s="148"/>
      <c r="AE160" s="148"/>
      <c r="AF160" s="148"/>
      <c r="AG160" s="148" t="s">
        <v>2033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195" t="s">
        <v>3009</v>
      </c>
      <c r="D161" s="193"/>
      <c r="E161" s="194"/>
      <c r="F161" s="159"/>
      <c r="G161" s="159"/>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404</v>
      </c>
      <c r="AH161" s="148">
        <v>0</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3" x14ac:dyDescent="0.2">
      <c r="A162" s="155"/>
      <c r="B162" s="156"/>
      <c r="C162" s="195" t="s">
        <v>3010</v>
      </c>
      <c r="D162" s="193"/>
      <c r="E162" s="194"/>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404</v>
      </c>
      <c r="AH162" s="148">
        <v>0</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3" x14ac:dyDescent="0.2">
      <c r="A163" s="155"/>
      <c r="B163" s="156"/>
      <c r="C163" s="195" t="s">
        <v>2532</v>
      </c>
      <c r="D163" s="193"/>
      <c r="E163" s="194"/>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404</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5" t="s">
        <v>3011</v>
      </c>
      <c r="D164" s="193"/>
      <c r="E164" s="194">
        <v>1080</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404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ht="22.5" outlineLevel="1" x14ac:dyDescent="0.2">
      <c r="A165" s="180">
        <v>79</v>
      </c>
      <c r="B165" s="181" t="s">
        <v>3012</v>
      </c>
      <c r="C165" s="189" t="s">
        <v>3013</v>
      </c>
      <c r="D165" s="182" t="s">
        <v>478</v>
      </c>
      <c r="E165" s="183">
        <v>1600</v>
      </c>
      <c r="F165" s="184"/>
      <c r="G165" s="185">
        <f>ROUND(E165*F165,2)</f>
        <v>0</v>
      </c>
      <c r="H165" s="184"/>
      <c r="I165" s="185">
        <f>ROUND(E165*H165,2)</f>
        <v>0</v>
      </c>
      <c r="J165" s="184"/>
      <c r="K165" s="185">
        <f>ROUND(E165*J165,2)</f>
        <v>0</v>
      </c>
      <c r="L165" s="185">
        <v>12</v>
      </c>
      <c r="M165" s="185">
        <f>G165*(1+L165/100)</f>
        <v>0</v>
      </c>
      <c r="N165" s="183">
        <v>4.0000000000000003E-5</v>
      </c>
      <c r="O165" s="183">
        <f>ROUND(E165*N165,2)</f>
        <v>0.06</v>
      </c>
      <c r="P165" s="183">
        <v>0</v>
      </c>
      <c r="Q165" s="183">
        <f>ROUND(E165*P165,2)</f>
        <v>0</v>
      </c>
      <c r="R165" s="185"/>
      <c r="S165" s="185" t="s">
        <v>2316</v>
      </c>
      <c r="T165" s="186" t="s">
        <v>2317</v>
      </c>
      <c r="U165" s="159">
        <v>0</v>
      </c>
      <c r="V165" s="159">
        <f>ROUND(E165*U165,2)</f>
        <v>0</v>
      </c>
      <c r="W165" s="159"/>
      <c r="X165" s="159" t="s">
        <v>1147</v>
      </c>
      <c r="Y165" s="159" t="s">
        <v>322</v>
      </c>
      <c r="Z165" s="148"/>
      <c r="AA165" s="148"/>
      <c r="AB165" s="148"/>
      <c r="AC165" s="148"/>
      <c r="AD165" s="148"/>
      <c r="AE165" s="148"/>
      <c r="AF165" s="148"/>
      <c r="AG165" s="148" t="s">
        <v>2033</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22.5" outlineLevel="1" x14ac:dyDescent="0.2">
      <c r="A166" s="180">
        <v>80</v>
      </c>
      <c r="B166" s="181" t="s">
        <v>3014</v>
      </c>
      <c r="C166" s="189" t="s">
        <v>3015</v>
      </c>
      <c r="D166" s="182" t="s">
        <v>478</v>
      </c>
      <c r="E166" s="183">
        <v>100</v>
      </c>
      <c r="F166" s="184"/>
      <c r="G166" s="185">
        <f>ROUND(E166*F166,2)</f>
        <v>0</v>
      </c>
      <c r="H166" s="184"/>
      <c r="I166" s="185">
        <f>ROUND(E166*H166,2)</f>
        <v>0</v>
      </c>
      <c r="J166" s="184"/>
      <c r="K166" s="185">
        <f>ROUND(E166*J166,2)</f>
        <v>0</v>
      </c>
      <c r="L166" s="185">
        <v>12</v>
      </c>
      <c r="M166" s="185">
        <f>G166*(1+L166/100)</f>
        <v>0</v>
      </c>
      <c r="N166" s="183">
        <v>5.0000000000000002E-5</v>
      </c>
      <c r="O166" s="183">
        <f>ROUND(E166*N166,2)</f>
        <v>0.01</v>
      </c>
      <c r="P166" s="183">
        <v>0</v>
      </c>
      <c r="Q166" s="183">
        <f>ROUND(E166*P166,2)</f>
        <v>0</v>
      </c>
      <c r="R166" s="185"/>
      <c r="S166" s="185" t="s">
        <v>2316</v>
      </c>
      <c r="T166" s="186" t="s">
        <v>2317</v>
      </c>
      <c r="U166" s="159">
        <v>0</v>
      </c>
      <c r="V166" s="159">
        <f>ROUND(E166*U166,2)</f>
        <v>0</v>
      </c>
      <c r="W166" s="159"/>
      <c r="X166" s="159" t="s">
        <v>1147</v>
      </c>
      <c r="Y166" s="159" t="s">
        <v>322</v>
      </c>
      <c r="Z166" s="148"/>
      <c r="AA166" s="148"/>
      <c r="AB166" s="148"/>
      <c r="AC166" s="148"/>
      <c r="AD166" s="148"/>
      <c r="AE166" s="148"/>
      <c r="AF166" s="148"/>
      <c r="AG166" s="148" t="s">
        <v>2033</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x14ac:dyDescent="0.2">
      <c r="A167" s="162" t="s">
        <v>314</v>
      </c>
      <c r="B167" s="163" t="s">
        <v>223</v>
      </c>
      <c r="C167" s="187" t="s">
        <v>224</v>
      </c>
      <c r="D167" s="164"/>
      <c r="E167" s="165"/>
      <c r="F167" s="166"/>
      <c r="G167" s="166">
        <f>SUMIF(AG168:AG183,"&lt;&gt;NOR",G168:G183)</f>
        <v>0</v>
      </c>
      <c r="H167" s="166"/>
      <c r="I167" s="166">
        <f>SUM(I168:I183)</f>
        <v>0</v>
      </c>
      <c r="J167" s="166"/>
      <c r="K167" s="166">
        <f>SUM(K168:K183)</f>
        <v>0</v>
      </c>
      <c r="L167" s="166"/>
      <c r="M167" s="166">
        <f>SUM(M168:M183)</f>
        <v>0</v>
      </c>
      <c r="N167" s="165"/>
      <c r="O167" s="165">
        <f>SUM(O168:O183)</f>
        <v>0</v>
      </c>
      <c r="P167" s="165"/>
      <c r="Q167" s="165">
        <f>SUM(Q168:Q183)</f>
        <v>0</v>
      </c>
      <c r="R167" s="166"/>
      <c r="S167" s="166"/>
      <c r="T167" s="167"/>
      <c r="U167" s="161"/>
      <c r="V167" s="161">
        <f>SUM(V168:V183)</f>
        <v>0</v>
      </c>
      <c r="W167" s="161"/>
      <c r="X167" s="161"/>
      <c r="Y167" s="161"/>
      <c r="AG167" t="s">
        <v>315</v>
      </c>
    </row>
    <row r="168" spans="1:60" ht="22.5" outlineLevel="1" x14ac:dyDescent="0.2">
      <c r="A168" s="172">
        <v>81</v>
      </c>
      <c r="B168" s="173" t="s">
        <v>3016</v>
      </c>
      <c r="C168" s="188" t="s">
        <v>3017</v>
      </c>
      <c r="D168" s="174" t="s">
        <v>478</v>
      </c>
      <c r="E168" s="175">
        <v>99</v>
      </c>
      <c r="F168" s="176"/>
      <c r="G168" s="177">
        <f>ROUND(E168*F168,2)</f>
        <v>0</v>
      </c>
      <c r="H168" s="176"/>
      <c r="I168" s="177">
        <f>ROUND(E168*H168,2)</f>
        <v>0</v>
      </c>
      <c r="J168" s="176"/>
      <c r="K168" s="177">
        <f>ROUND(E168*J168,2)</f>
        <v>0</v>
      </c>
      <c r="L168" s="177">
        <v>12</v>
      </c>
      <c r="M168" s="177">
        <f>G168*(1+L168/100)</f>
        <v>0</v>
      </c>
      <c r="N168" s="175">
        <v>0</v>
      </c>
      <c r="O168" s="175">
        <f>ROUND(E168*N168,2)</f>
        <v>0</v>
      </c>
      <c r="P168" s="175">
        <v>0</v>
      </c>
      <c r="Q168" s="175">
        <f>ROUND(E168*P168,2)</f>
        <v>0</v>
      </c>
      <c r="R168" s="177"/>
      <c r="S168" s="177" t="s">
        <v>2316</v>
      </c>
      <c r="T168" s="178" t="s">
        <v>2317</v>
      </c>
      <c r="U168" s="159">
        <v>0</v>
      </c>
      <c r="V168" s="159">
        <f>ROUND(E168*U168,2)</f>
        <v>0</v>
      </c>
      <c r="W168" s="159"/>
      <c r="X168" s="159" t="s">
        <v>399</v>
      </c>
      <c r="Y168" s="159" t="s">
        <v>322</v>
      </c>
      <c r="Z168" s="148"/>
      <c r="AA168" s="148"/>
      <c r="AB168" s="148"/>
      <c r="AC168" s="148"/>
      <c r="AD168" s="148"/>
      <c r="AE168" s="148"/>
      <c r="AF168" s="148"/>
      <c r="AG168" s="148" t="s">
        <v>2313</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2" x14ac:dyDescent="0.2">
      <c r="A169" s="155"/>
      <c r="B169" s="156"/>
      <c r="C169" s="263" t="s">
        <v>3018</v>
      </c>
      <c r="D169" s="264"/>
      <c r="E169" s="264"/>
      <c r="F169" s="264"/>
      <c r="G169" s="264"/>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325</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80">
        <v>82</v>
      </c>
      <c r="B170" s="181" t="s">
        <v>3019</v>
      </c>
      <c r="C170" s="189" t="s">
        <v>3020</v>
      </c>
      <c r="D170" s="182" t="s">
        <v>478</v>
      </c>
      <c r="E170" s="183">
        <v>30</v>
      </c>
      <c r="F170" s="184"/>
      <c r="G170" s="185">
        <f>ROUND(E170*F170,2)</f>
        <v>0</v>
      </c>
      <c r="H170" s="184"/>
      <c r="I170" s="185">
        <f>ROUND(E170*H170,2)</f>
        <v>0</v>
      </c>
      <c r="J170" s="184"/>
      <c r="K170" s="185">
        <f>ROUND(E170*J170,2)</f>
        <v>0</v>
      </c>
      <c r="L170" s="185">
        <v>12</v>
      </c>
      <c r="M170" s="185">
        <f>G170*(1+L170/100)</f>
        <v>0</v>
      </c>
      <c r="N170" s="183">
        <v>4.0000000000000003E-5</v>
      </c>
      <c r="O170" s="183">
        <f>ROUND(E170*N170,2)</f>
        <v>0</v>
      </c>
      <c r="P170" s="183">
        <v>0</v>
      </c>
      <c r="Q170" s="183">
        <f>ROUND(E170*P170,2)</f>
        <v>0</v>
      </c>
      <c r="R170" s="185"/>
      <c r="S170" s="185" t="s">
        <v>2316</v>
      </c>
      <c r="T170" s="186" t="s">
        <v>2317</v>
      </c>
      <c r="U170" s="159">
        <v>0</v>
      </c>
      <c r="V170" s="159">
        <f>ROUND(E170*U170,2)</f>
        <v>0</v>
      </c>
      <c r="W170" s="159"/>
      <c r="X170" s="159" t="s">
        <v>1147</v>
      </c>
      <c r="Y170" s="159" t="s">
        <v>322</v>
      </c>
      <c r="Z170" s="148"/>
      <c r="AA170" s="148"/>
      <c r="AB170" s="148"/>
      <c r="AC170" s="148"/>
      <c r="AD170" s="148"/>
      <c r="AE170" s="148"/>
      <c r="AF170" s="148"/>
      <c r="AG170" s="148" t="s">
        <v>2033</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
      <c r="A171" s="180">
        <v>83</v>
      </c>
      <c r="B171" s="181" t="s">
        <v>3021</v>
      </c>
      <c r="C171" s="189" t="s">
        <v>3022</v>
      </c>
      <c r="D171" s="182" t="s">
        <v>478</v>
      </c>
      <c r="E171" s="183">
        <v>40</v>
      </c>
      <c r="F171" s="184"/>
      <c r="G171" s="185">
        <f>ROUND(E171*F171,2)</f>
        <v>0</v>
      </c>
      <c r="H171" s="184"/>
      <c r="I171" s="185">
        <f>ROUND(E171*H171,2)</f>
        <v>0</v>
      </c>
      <c r="J171" s="184"/>
      <c r="K171" s="185">
        <f>ROUND(E171*J171,2)</f>
        <v>0</v>
      </c>
      <c r="L171" s="185">
        <v>12</v>
      </c>
      <c r="M171" s="185">
        <f>G171*(1+L171/100)</f>
        <v>0</v>
      </c>
      <c r="N171" s="183">
        <v>6.9999999999999994E-5</v>
      </c>
      <c r="O171" s="183">
        <f>ROUND(E171*N171,2)</f>
        <v>0</v>
      </c>
      <c r="P171" s="183">
        <v>0</v>
      </c>
      <c r="Q171" s="183">
        <f>ROUND(E171*P171,2)</f>
        <v>0</v>
      </c>
      <c r="R171" s="185"/>
      <c r="S171" s="185" t="s">
        <v>2316</v>
      </c>
      <c r="T171" s="186" t="s">
        <v>2317</v>
      </c>
      <c r="U171" s="159">
        <v>0</v>
      </c>
      <c r="V171" s="159">
        <f>ROUND(E171*U171,2)</f>
        <v>0</v>
      </c>
      <c r="W171" s="159"/>
      <c r="X171" s="159" t="s">
        <v>1147</v>
      </c>
      <c r="Y171" s="159" t="s">
        <v>322</v>
      </c>
      <c r="Z171" s="148"/>
      <c r="AA171" s="148"/>
      <c r="AB171" s="148"/>
      <c r="AC171" s="148"/>
      <c r="AD171" s="148"/>
      <c r="AE171" s="148"/>
      <c r="AF171" s="148"/>
      <c r="AG171" s="148" t="s">
        <v>2033</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
      <c r="A172" s="180">
        <v>84</v>
      </c>
      <c r="B172" s="181" t="s">
        <v>3023</v>
      </c>
      <c r="C172" s="189" t="s">
        <v>3024</v>
      </c>
      <c r="D172" s="182" t="s">
        <v>478</v>
      </c>
      <c r="E172" s="183">
        <v>15</v>
      </c>
      <c r="F172" s="184"/>
      <c r="G172" s="185">
        <f>ROUND(E172*F172,2)</f>
        <v>0</v>
      </c>
      <c r="H172" s="184"/>
      <c r="I172" s="185">
        <f>ROUND(E172*H172,2)</f>
        <v>0</v>
      </c>
      <c r="J172" s="184"/>
      <c r="K172" s="185">
        <f>ROUND(E172*J172,2)</f>
        <v>0</v>
      </c>
      <c r="L172" s="185">
        <v>12</v>
      </c>
      <c r="M172" s="185">
        <f>G172*(1+L172/100)</f>
        <v>0</v>
      </c>
      <c r="N172" s="183">
        <v>1E-4</v>
      </c>
      <c r="O172" s="183">
        <f>ROUND(E172*N172,2)</f>
        <v>0</v>
      </c>
      <c r="P172" s="183">
        <v>0</v>
      </c>
      <c r="Q172" s="183">
        <f>ROUND(E172*P172,2)</f>
        <v>0</v>
      </c>
      <c r="R172" s="185"/>
      <c r="S172" s="185" t="s">
        <v>2316</v>
      </c>
      <c r="T172" s="186" t="s">
        <v>2317</v>
      </c>
      <c r="U172" s="159">
        <v>0</v>
      </c>
      <c r="V172" s="159">
        <f>ROUND(E172*U172,2)</f>
        <v>0</v>
      </c>
      <c r="W172" s="159"/>
      <c r="X172" s="159" t="s">
        <v>1147</v>
      </c>
      <c r="Y172" s="159" t="s">
        <v>322</v>
      </c>
      <c r="Z172" s="148"/>
      <c r="AA172" s="148"/>
      <c r="AB172" s="148"/>
      <c r="AC172" s="148"/>
      <c r="AD172" s="148"/>
      <c r="AE172" s="148"/>
      <c r="AF172" s="148"/>
      <c r="AG172" s="148" t="s">
        <v>2033</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
      <c r="A173" s="180">
        <v>85</v>
      </c>
      <c r="B173" s="181" t="s">
        <v>3025</v>
      </c>
      <c r="C173" s="189" t="s">
        <v>3026</v>
      </c>
      <c r="D173" s="182" t="s">
        <v>478</v>
      </c>
      <c r="E173" s="183">
        <v>14</v>
      </c>
      <c r="F173" s="184"/>
      <c r="G173" s="185">
        <f>ROUND(E173*F173,2)</f>
        <v>0</v>
      </c>
      <c r="H173" s="184"/>
      <c r="I173" s="185">
        <f>ROUND(E173*H173,2)</f>
        <v>0</v>
      </c>
      <c r="J173" s="184"/>
      <c r="K173" s="185">
        <f>ROUND(E173*J173,2)</f>
        <v>0</v>
      </c>
      <c r="L173" s="185">
        <v>12</v>
      </c>
      <c r="M173" s="185">
        <f>G173*(1+L173/100)</f>
        <v>0</v>
      </c>
      <c r="N173" s="183">
        <v>1.2E-4</v>
      </c>
      <c r="O173" s="183">
        <f>ROUND(E173*N173,2)</f>
        <v>0</v>
      </c>
      <c r="P173" s="183">
        <v>0</v>
      </c>
      <c r="Q173" s="183">
        <f>ROUND(E173*P173,2)</f>
        <v>0</v>
      </c>
      <c r="R173" s="185"/>
      <c r="S173" s="185" t="s">
        <v>361</v>
      </c>
      <c r="T173" s="186" t="s">
        <v>320</v>
      </c>
      <c r="U173" s="159">
        <v>0</v>
      </c>
      <c r="V173" s="159">
        <f>ROUND(E173*U173,2)</f>
        <v>0</v>
      </c>
      <c r="W173" s="159"/>
      <c r="X173" s="159" t="s">
        <v>1147</v>
      </c>
      <c r="Y173" s="159" t="s">
        <v>322</v>
      </c>
      <c r="Z173" s="148"/>
      <c r="AA173" s="148"/>
      <c r="AB173" s="148"/>
      <c r="AC173" s="148"/>
      <c r="AD173" s="148"/>
      <c r="AE173" s="148"/>
      <c r="AF173" s="148"/>
      <c r="AG173" s="148" t="s">
        <v>2033</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ht="22.5" outlineLevel="1" x14ac:dyDescent="0.2">
      <c r="A174" s="172">
        <v>86</v>
      </c>
      <c r="B174" s="173" t="s">
        <v>2480</v>
      </c>
      <c r="C174" s="188" t="s">
        <v>2481</v>
      </c>
      <c r="D174" s="174" t="s">
        <v>478</v>
      </c>
      <c r="E174" s="175">
        <v>10</v>
      </c>
      <c r="F174" s="176"/>
      <c r="G174" s="177">
        <f>ROUND(E174*F174,2)</f>
        <v>0</v>
      </c>
      <c r="H174" s="176"/>
      <c r="I174" s="177">
        <f>ROUND(E174*H174,2)</f>
        <v>0</v>
      </c>
      <c r="J174" s="176"/>
      <c r="K174" s="177">
        <f>ROUND(E174*J174,2)</f>
        <v>0</v>
      </c>
      <c r="L174" s="177">
        <v>12</v>
      </c>
      <c r="M174" s="177">
        <f>G174*(1+L174/100)</f>
        <v>0</v>
      </c>
      <c r="N174" s="175">
        <v>0</v>
      </c>
      <c r="O174" s="175">
        <f>ROUND(E174*N174,2)</f>
        <v>0</v>
      </c>
      <c r="P174" s="175">
        <v>0</v>
      </c>
      <c r="Q174" s="175">
        <f>ROUND(E174*P174,2)</f>
        <v>0</v>
      </c>
      <c r="R174" s="177"/>
      <c r="S174" s="177" t="s">
        <v>2316</v>
      </c>
      <c r="T174" s="178" t="s">
        <v>2317</v>
      </c>
      <c r="U174" s="159">
        <v>0</v>
      </c>
      <c r="V174" s="159">
        <f>ROUND(E174*U174,2)</f>
        <v>0</v>
      </c>
      <c r="W174" s="159"/>
      <c r="X174" s="159" t="s">
        <v>399</v>
      </c>
      <c r="Y174" s="159" t="s">
        <v>322</v>
      </c>
      <c r="Z174" s="148"/>
      <c r="AA174" s="148"/>
      <c r="AB174" s="148"/>
      <c r="AC174" s="148"/>
      <c r="AD174" s="148"/>
      <c r="AE174" s="148"/>
      <c r="AF174" s="148"/>
      <c r="AG174" s="148" t="s">
        <v>2313</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2" x14ac:dyDescent="0.2">
      <c r="A175" s="155"/>
      <c r="B175" s="156"/>
      <c r="C175" s="263" t="s">
        <v>2482</v>
      </c>
      <c r="D175" s="264"/>
      <c r="E175" s="264"/>
      <c r="F175" s="264"/>
      <c r="G175" s="264"/>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325</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
      <c r="A176" s="180">
        <v>87</v>
      </c>
      <c r="B176" s="181" t="s">
        <v>3027</v>
      </c>
      <c r="C176" s="189" t="s">
        <v>3028</v>
      </c>
      <c r="D176" s="182" t="s">
        <v>478</v>
      </c>
      <c r="E176" s="183">
        <v>10</v>
      </c>
      <c r="F176" s="184"/>
      <c r="G176" s="185">
        <f>ROUND(E176*F176,2)</f>
        <v>0</v>
      </c>
      <c r="H176" s="184"/>
      <c r="I176" s="185">
        <f>ROUND(E176*H176,2)</f>
        <v>0</v>
      </c>
      <c r="J176" s="184"/>
      <c r="K176" s="185">
        <f>ROUND(E176*J176,2)</f>
        <v>0</v>
      </c>
      <c r="L176" s="185">
        <v>12</v>
      </c>
      <c r="M176" s="185">
        <f>G176*(1+L176/100)</f>
        <v>0</v>
      </c>
      <c r="N176" s="183">
        <v>2.5999999999999998E-4</v>
      </c>
      <c r="O176" s="183">
        <f>ROUND(E176*N176,2)</f>
        <v>0</v>
      </c>
      <c r="P176" s="183">
        <v>0</v>
      </c>
      <c r="Q176" s="183">
        <f>ROUND(E176*P176,2)</f>
        <v>0</v>
      </c>
      <c r="R176" s="185"/>
      <c r="S176" s="185" t="s">
        <v>2316</v>
      </c>
      <c r="T176" s="186" t="s">
        <v>2317</v>
      </c>
      <c r="U176" s="159">
        <v>0</v>
      </c>
      <c r="V176" s="159">
        <f>ROUND(E176*U176,2)</f>
        <v>0</v>
      </c>
      <c r="W176" s="159"/>
      <c r="X176" s="159" t="s">
        <v>1147</v>
      </c>
      <c r="Y176" s="159" t="s">
        <v>322</v>
      </c>
      <c r="Z176" s="148"/>
      <c r="AA176" s="148"/>
      <c r="AB176" s="148"/>
      <c r="AC176" s="148"/>
      <c r="AD176" s="148"/>
      <c r="AE176" s="148"/>
      <c r="AF176" s="148"/>
      <c r="AG176" s="148" t="s">
        <v>2033</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ht="33.75" outlineLevel="1" x14ac:dyDescent="0.2">
      <c r="A177" s="172">
        <v>88</v>
      </c>
      <c r="B177" s="173" t="s">
        <v>2485</v>
      </c>
      <c r="C177" s="188" t="s">
        <v>2486</v>
      </c>
      <c r="D177" s="174" t="s">
        <v>442</v>
      </c>
      <c r="E177" s="175">
        <v>33</v>
      </c>
      <c r="F177" s="176"/>
      <c r="G177" s="177">
        <f>ROUND(E177*F177,2)</f>
        <v>0</v>
      </c>
      <c r="H177" s="176"/>
      <c r="I177" s="177">
        <f>ROUND(E177*H177,2)</f>
        <v>0</v>
      </c>
      <c r="J177" s="176"/>
      <c r="K177" s="177">
        <f>ROUND(E177*J177,2)</f>
        <v>0</v>
      </c>
      <c r="L177" s="177">
        <v>12</v>
      </c>
      <c r="M177" s="177">
        <f>G177*(1+L177/100)</f>
        <v>0</v>
      </c>
      <c r="N177" s="175">
        <v>0</v>
      </c>
      <c r="O177" s="175">
        <f>ROUND(E177*N177,2)</f>
        <v>0</v>
      </c>
      <c r="P177" s="175">
        <v>0</v>
      </c>
      <c r="Q177" s="175">
        <f>ROUND(E177*P177,2)</f>
        <v>0</v>
      </c>
      <c r="R177" s="177"/>
      <c r="S177" s="177" t="s">
        <v>2316</v>
      </c>
      <c r="T177" s="178" t="s">
        <v>2317</v>
      </c>
      <c r="U177" s="159">
        <v>0</v>
      </c>
      <c r="V177" s="159">
        <f>ROUND(E177*U177,2)</f>
        <v>0</v>
      </c>
      <c r="W177" s="159"/>
      <c r="X177" s="159" t="s">
        <v>399</v>
      </c>
      <c r="Y177" s="159" t="s">
        <v>322</v>
      </c>
      <c r="Z177" s="148"/>
      <c r="AA177" s="148"/>
      <c r="AB177" s="148"/>
      <c r="AC177" s="148"/>
      <c r="AD177" s="148"/>
      <c r="AE177" s="148"/>
      <c r="AF177" s="148"/>
      <c r="AG177" s="148" t="s">
        <v>2313</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2" x14ac:dyDescent="0.2">
      <c r="A178" s="155"/>
      <c r="B178" s="156"/>
      <c r="C178" s="263" t="s">
        <v>2487</v>
      </c>
      <c r="D178" s="264"/>
      <c r="E178" s="264"/>
      <c r="F178" s="264"/>
      <c r="G178" s="264"/>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325</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1" x14ac:dyDescent="0.2">
      <c r="A179" s="180">
        <v>89</v>
      </c>
      <c r="B179" s="181" t="s">
        <v>3029</v>
      </c>
      <c r="C179" s="189" t="s">
        <v>3030</v>
      </c>
      <c r="D179" s="182" t="s">
        <v>442</v>
      </c>
      <c r="E179" s="183">
        <v>26</v>
      </c>
      <c r="F179" s="184"/>
      <c r="G179" s="185">
        <f>ROUND(E179*F179,2)</f>
        <v>0</v>
      </c>
      <c r="H179" s="184"/>
      <c r="I179" s="185">
        <f>ROUND(E179*H179,2)</f>
        <v>0</v>
      </c>
      <c r="J179" s="184"/>
      <c r="K179" s="185">
        <f>ROUND(E179*J179,2)</f>
        <v>0</v>
      </c>
      <c r="L179" s="185">
        <v>12</v>
      </c>
      <c r="M179" s="185">
        <f>G179*(1+L179/100)</f>
        <v>0</v>
      </c>
      <c r="N179" s="183">
        <v>4.0000000000000003E-5</v>
      </c>
      <c r="O179" s="183">
        <f>ROUND(E179*N179,2)</f>
        <v>0</v>
      </c>
      <c r="P179" s="183">
        <v>0</v>
      </c>
      <c r="Q179" s="183">
        <f>ROUND(E179*P179,2)</f>
        <v>0</v>
      </c>
      <c r="R179" s="185"/>
      <c r="S179" s="185" t="s">
        <v>2316</v>
      </c>
      <c r="T179" s="186" t="s">
        <v>2317</v>
      </c>
      <c r="U179" s="159">
        <v>0</v>
      </c>
      <c r="V179" s="159">
        <f>ROUND(E179*U179,2)</f>
        <v>0</v>
      </c>
      <c r="W179" s="159"/>
      <c r="X179" s="159" t="s">
        <v>1147</v>
      </c>
      <c r="Y179" s="159" t="s">
        <v>322</v>
      </c>
      <c r="Z179" s="148"/>
      <c r="AA179" s="148"/>
      <c r="AB179" s="148"/>
      <c r="AC179" s="148"/>
      <c r="AD179" s="148"/>
      <c r="AE179" s="148"/>
      <c r="AF179" s="148"/>
      <c r="AG179" s="148" t="s">
        <v>2033</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
      <c r="A180" s="180">
        <v>90</v>
      </c>
      <c r="B180" s="181" t="s">
        <v>3031</v>
      </c>
      <c r="C180" s="189" t="s">
        <v>3032</v>
      </c>
      <c r="D180" s="182" t="s">
        <v>442</v>
      </c>
      <c r="E180" s="183">
        <v>7</v>
      </c>
      <c r="F180" s="184"/>
      <c r="G180" s="185">
        <f>ROUND(E180*F180,2)</f>
        <v>0</v>
      </c>
      <c r="H180" s="184"/>
      <c r="I180" s="185">
        <f>ROUND(E180*H180,2)</f>
        <v>0</v>
      </c>
      <c r="J180" s="184"/>
      <c r="K180" s="185">
        <f>ROUND(E180*J180,2)</f>
        <v>0</v>
      </c>
      <c r="L180" s="185">
        <v>12</v>
      </c>
      <c r="M180" s="185">
        <f>G180*(1+L180/100)</f>
        <v>0</v>
      </c>
      <c r="N180" s="183">
        <v>9.0000000000000006E-5</v>
      </c>
      <c r="O180" s="183">
        <f>ROUND(E180*N180,2)</f>
        <v>0</v>
      </c>
      <c r="P180" s="183">
        <v>0</v>
      </c>
      <c r="Q180" s="183">
        <f>ROUND(E180*P180,2)</f>
        <v>0</v>
      </c>
      <c r="R180" s="185"/>
      <c r="S180" s="185" t="s">
        <v>2316</v>
      </c>
      <c r="T180" s="186" t="s">
        <v>2317</v>
      </c>
      <c r="U180" s="159">
        <v>0</v>
      </c>
      <c r="V180" s="159">
        <f>ROUND(E180*U180,2)</f>
        <v>0</v>
      </c>
      <c r="W180" s="159"/>
      <c r="X180" s="159" t="s">
        <v>1147</v>
      </c>
      <c r="Y180" s="159" t="s">
        <v>322</v>
      </c>
      <c r="Z180" s="148"/>
      <c r="AA180" s="148"/>
      <c r="AB180" s="148"/>
      <c r="AC180" s="148"/>
      <c r="AD180" s="148"/>
      <c r="AE180" s="148"/>
      <c r="AF180" s="148"/>
      <c r="AG180" s="148" t="s">
        <v>2033</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ht="33.75" outlineLevel="1" x14ac:dyDescent="0.2">
      <c r="A181" s="172">
        <v>91</v>
      </c>
      <c r="B181" s="173" t="s">
        <v>3033</v>
      </c>
      <c r="C181" s="188" t="s">
        <v>3034</v>
      </c>
      <c r="D181" s="174" t="s">
        <v>442</v>
      </c>
      <c r="E181" s="175">
        <v>2</v>
      </c>
      <c r="F181" s="176"/>
      <c r="G181" s="177">
        <f>ROUND(E181*F181,2)</f>
        <v>0</v>
      </c>
      <c r="H181" s="176"/>
      <c r="I181" s="177">
        <f>ROUND(E181*H181,2)</f>
        <v>0</v>
      </c>
      <c r="J181" s="176"/>
      <c r="K181" s="177">
        <f>ROUND(E181*J181,2)</f>
        <v>0</v>
      </c>
      <c r="L181" s="177">
        <v>12</v>
      </c>
      <c r="M181" s="177">
        <f>G181*(1+L181/100)</f>
        <v>0</v>
      </c>
      <c r="N181" s="175">
        <v>0</v>
      </c>
      <c r="O181" s="175">
        <f>ROUND(E181*N181,2)</f>
        <v>0</v>
      </c>
      <c r="P181" s="175">
        <v>0</v>
      </c>
      <c r="Q181" s="175">
        <f>ROUND(E181*P181,2)</f>
        <v>0</v>
      </c>
      <c r="R181" s="177"/>
      <c r="S181" s="177" t="s">
        <v>2316</v>
      </c>
      <c r="T181" s="178" t="s">
        <v>2317</v>
      </c>
      <c r="U181" s="159">
        <v>0</v>
      </c>
      <c r="V181" s="159">
        <f>ROUND(E181*U181,2)</f>
        <v>0</v>
      </c>
      <c r="W181" s="159"/>
      <c r="X181" s="159" t="s">
        <v>399</v>
      </c>
      <c r="Y181" s="159" t="s">
        <v>322</v>
      </c>
      <c r="Z181" s="148"/>
      <c r="AA181" s="148"/>
      <c r="AB181" s="148"/>
      <c r="AC181" s="148"/>
      <c r="AD181" s="148"/>
      <c r="AE181" s="148"/>
      <c r="AF181" s="148"/>
      <c r="AG181" s="148" t="s">
        <v>2313</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263" t="s">
        <v>3035</v>
      </c>
      <c r="D182" s="264"/>
      <c r="E182" s="264"/>
      <c r="F182" s="264"/>
      <c r="G182" s="264"/>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325</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
      <c r="A183" s="180">
        <v>92</v>
      </c>
      <c r="B183" s="181" t="s">
        <v>3036</v>
      </c>
      <c r="C183" s="189" t="s">
        <v>3037</v>
      </c>
      <c r="D183" s="182" t="s">
        <v>442</v>
      </c>
      <c r="E183" s="183">
        <v>2</v>
      </c>
      <c r="F183" s="184"/>
      <c r="G183" s="185">
        <f>ROUND(E183*F183,2)</f>
        <v>0</v>
      </c>
      <c r="H183" s="184"/>
      <c r="I183" s="185">
        <f>ROUND(E183*H183,2)</f>
        <v>0</v>
      </c>
      <c r="J183" s="184"/>
      <c r="K183" s="185">
        <f>ROUND(E183*J183,2)</f>
        <v>0</v>
      </c>
      <c r="L183" s="185">
        <v>12</v>
      </c>
      <c r="M183" s="185">
        <f>G183*(1+L183/100)</f>
        <v>0</v>
      </c>
      <c r="N183" s="183">
        <v>1.4999999999999999E-4</v>
      </c>
      <c r="O183" s="183">
        <f>ROUND(E183*N183,2)</f>
        <v>0</v>
      </c>
      <c r="P183" s="183">
        <v>0</v>
      </c>
      <c r="Q183" s="183">
        <f>ROUND(E183*P183,2)</f>
        <v>0</v>
      </c>
      <c r="R183" s="185"/>
      <c r="S183" s="185" t="s">
        <v>2316</v>
      </c>
      <c r="T183" s="186" t="s">
        <v>2317</v>
      </c>
      <c r="U183" s="159">
        <v>0</v>
      </c>
      <c r="V183" s="159">
        <f>ROUND(E183*U183,2)</f>
        <v>0</v>
      </c>
      <c r="W183" s="159"/>
      <c r="X183" s="159" t="s">
        <v>1147</v>
      </c>
      <c r="Y183" s="159" t="s">
        <v>322</v>
      </c>
      <c r="Z183" s="148"/>
      <c r="AA183" s="148"/>
      <c r="AB183" s="148"/>
      <c r="AC183" s="148"/>
      <c r="AD183" s="148"/>
      <c r="AE183" s="148"/>
      <c r="AF183" s="148"/>
      <c r="AG183" s="148" t="s">
        <v>2033</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x14ac:dyDescent="0.2">
      <c r="A184" s="162" t="s">
        <v>314</v>
      </c>
      <c r="B184" s="163" t="s">
        <v>225</v>
      </c>
      <c r="C184" s="187" t="s">
        <v>226</v>
      </c>
      <c r="D184" s="164"/>
      <c r="E184" s="165"/>
      <c r="F184" s="166"/>
      <c r="G184" s="166">
        <f>SUMIF(AG185:AG203,"&lt;&gt;NOR",G185:G203)</f>
        <v>0</v>
      </c>
      <c r="H184" s="166"/>
      <c r="I184" s="166">
        <f>SUM(I185:I203)</f>
        <v>0</v>
      </c>
      <c r="J184" s="166"/>
      <c r="K184" s="166">
        <f>SUM(K185:K203)</f>
        <v>0</v>
      </c>
      <c r="L184" s="166"/>
      <c r="M184" s="166">
        <f>SUM(M185:M203)</f>
        <v>0</v>
      </c>
      <c r="N184" s="165"/>
      <c r="O184" s="165">
        <f>SUM(O185:O203)</f>
        <v>0</v>
      </c>
      <c r="P184" s="165"/>
      <c r="Q184" s="165">
        <f>SUM(Q185:Q203)</f>
        <v>0</v>
      </c>
      <c r="R184" s="166"/>
      <c r="S184" s="166"/>
      <c r="T184" s="167"/>
      <c r="U184" s="161"/>
      <c r="V184" s="161">
        <f>SUM(V185:V203)</f>
        <v>0</v>
      </c>
      <c r="W184" s="161"/>
      <c r="X184" s="161"/>
      <c r="Y184" s="161"/>
      <c r="AG184" t="s">
        <v>315</v>
      </c>
    </row>
    <row r="185" spans="1:60" outlineLevel="1" x14ac:dyDescent="0.2">
      <c r="A185" s="172">
        <v>93</v>
      </c>
      <c r="B185" s="173" t="s">
        <v>2492</v>
      </c>
      <c r="C185" s="188" t="s">
        <v>2493</v>
      </c>
      <c r="D185" s="174" t="s">
        <v>442</v>
      </c>
      <c r="E185" s="175">
        <v>60</v>
      </c>
      <c r="F185" s="176"/>
      <c r="G185" s="177">
        <f>ROUND(E185*F185,2)</f>
        <v>0</v>
      </c>
      <c r="H185" s="176"/>
      <c r="I185" s="177">
        <f>ROUND(E185*H185,2)</f>
        <v>0</v>
      </c>
      <c r="J185" s="176"/>
      <c r="K185" s="177">
        <f>ROUND(E185*J185,2)</f>
        <v>0</v>
      </c>
      <c r="L185" s="177">
        <v>12</v>
      </c>
      <c r="M185" s="177">
        <f>G185*(1+L185/100)</f>
        <v>0</v>
      </c>
      <c r="N185" s="175">
        <v>0</v>
      </c>
      <c r="O185" s="175">
        <f>ROUND(E185*N185,2)</f>
        <v>0</v>
      </c>
      <c r="P185" s="175">
        <v>0</v>
      </c>
      <c r="Q185" s="175">
        <f>ROUND(E185*P185,2)</f>
        <v>0</v>
      </c>
      <c r="R185" s="177"/>
      <c r="S185" s="177" t="s">
        <v>2316</v>
      </c>
      <c r="T185" s="178" t="s">
        <v>2317</v>
      </c>
      <c r="U185" s="159">
        <v>0</v>
      </c>
      <c r="V185" s="159">
        <f>ROUND(E185*U185,2)</f>
        <v>0</v>
      </c>
      <c r="W185" s="159"/>
      <c r="X185" s="159" t="s">
        <v>399</v>
      </c>
      <c r="Y185" s="159" t="s">
        <v>322</v>
      </c>
      <c r="Z185" s="148"/>
      <c r="AA185" s="148"/>
      <c r="AB185" s="148"/>
      <c r="AC185" s="148"/>
      <c r="AD185" s="148"/>
      <c r="AE185" s="148"/>
      <c r="AF185" s="148"/>
      <c r="AG185" s="148" t="s">
        <v>2313</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263" t="s">
        <v>2494</v>
      </c>
      <c r="D186" s="264"/>
      <c r="E186" s="264"/>
      <c r="F186" s="264"/>
      <c r="G186" s="264"/>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325</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
      <c r="A187" s="172">
        <v>94</v>
      </c>
      <c r="B187" s="173" t="s">
        <v>2495</v>
      </c>
      <c r="C187" s="188" t="s">
        <v>2496</v>
      </c>
      <c r="D187" s="174" t="s">
        <v>442</v>
      </c>
      <c r="E187" s="175">
        <v>60</v>
      </c>
      <c r="F187" s="176"/>
      <c r="G187" s="177">
        <f>ROUND(E187*F187,2)</f>
        <v>0</v>
      </c>
      <c r="H187" s="176"/>
      <c r="I187" s="177">
        <f>ROUND(E187*H187,2)</f>
        <v>0</v>
      </c>
      <c r="J187" s="176"/>
      <c r="K187" s="177">
        <f>ROUND(E187*J187,2)</f>
        <v>0</v>
      </c>
      <c r="L187" s="177">
        <v>12</v>
      </c>
      <c r="M187" s="177">
        <f>G187*(1+L187/100)</f>
        <v>0</v>
      </c>
      <c r="N187" s="175">
        <v>0</v>
      </c>
      <c r="O187" s="175">
        <f>ROUND(E187*N187,2)</f>
        <v>0</v>
      </c>
      <c r="P187" s="175">
        <v>0</v>
      </c>
      <c r="Q187" s="175">
        <f>ROUND(E187*P187,2)</f>
        <v>0</v>
      </c>
      <c r="R187" s="177"/>
      <c r="S187" s="177" t="s">
        <v>361</v>
      </c>
      <c r="T187" s="178" t="s">
        <v>320</v>
      </c>
      <c r="U187" s="159">
        <v>0</v>
      </c>
      <c r="V187" s="159">
        <f>ROUND(E187*U187,2)</f>
        <v>0</v>
      </c>
      <c r="W187" s="159"/>
      <c r="X187" s="159" t="s">
        <v>1147</v>
      </c>
      <c r="Y187" s="159" t="s">
        <v>322</v>
      </c>
      <c r="Z187" s="148"/>
      <c r="AA187" s="148"/>
      <c r="AB187" s="148"/>
      <c r="AC187" s="148"/>
      <c r="AD187" s="148"/>
      <c r="AE187" s="148"/>
      <c r="AF187" s="148"/>
      <c r="AG187" s="148" t="s">
        <v>2033</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263" t="s">
        <v>2328</v>
      </c>
      <c r="D188" s="264"/>
      <c r="E188" s="264"/>
      <c r="F188" s="264"/>
      <c r="G188" s="264"/>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325</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261" t="s">
        <v>2497</v>
      </c>
      <c r="D189" s="262"/>
      <c r="E189" s="262"/>
      <c r="F189" s="262"/>
      <c r="G189" s="262"/>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325</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
      <c r="A190" s="180">
        <v>95</v>
      </c>
      <c r="B190" s="181" t="s">
        <v>2500</v>
      </c>
      <c r="C190" s="189" t="s">
        <v>2501</v>
      </c>
      <c r="D190" s="182" t="s">
        <v>2502</v>
      </c>
      <c r="E190" s="183">
        <v>1</v>
      </c>
      <c r="F190" s="184"/>
      <c r="G190" s="185">
        <f>ROUND(E190*F190,2)</f>
        <v>0</v>
      </c>
      <c r="H190" s="184"/>
      <c r="I190" s="185">
        <f>ROUND(E190*H190,2)</f>
        <v>0</v>
      </c>
      <c r="J190" s="184"/>
      <c r="K190" s="185">
        <f>ROUND(E190*J190,2)</f>
        <v>0</v>
      </c>
      <c r="L190" s="185">
        <v>12</v>
      </c>
      <c r="M190" s="185">
        <f>G190*(1+L190/100)</f>
        <v>0</v>
      </c>
      <c r="N190" s="183">
        <v>1E-3</v>
      </c>
      <c r="O190" s="183">
        <f>ROUND(E190*N190,2)</f>
        <v>0</v>
      </c>
      <c r="P190" s="183">
        <v>0</v>
      </c>
      <c r="Q190" s="183">
        <f>ROUND(E190*P190,2)</f>
        <v>0</v>
      </c>
      <c r="R190" s="185"/>
      <c r="S190" s="185" t="s">
        <v>2316</v>
      </c>
      <c r="T190" s="186" t="s">
        <v>2317</v>
      </c>
      <c r="U190" s="159">
        <v>0</v>
      </c>
      <c r="V190" s="159">
        <f>ROUND(E190*U190,2)</f>
        <v>0</v>
      </c>
      <c r="W190" s="159"/>
      <c r="X190" s="159" t="s">
        <v>1147</v>
      </c>
      <c r="Y190" s="159" t="s">
        <v>322</v>
      </c>
      <c r="Z190" s="148"/>
      <c r="AA190" s="148"/>
      <c r="AB190" s="148"/>
      <c r="AC190" s="148"/>
      <c r="AD190" s="148"/>
      <c r="AE190" s="148"/>
      <c r="AF190" s="148"/>
      <c r="AG190" s="148" t="s">
        <v>2033</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2">
        <v>96</v>
      </c>
      <c r="B191" s="173" t="s">
        <v>2503</v>
      </c>
      <c r="C191" s="188" t="s">
        <v>2504</v>
      </c>
      <c r="D191" s="174" t="s">
        <v>442</v>
      </c>
      <c r="E191" s="175">
        <v>120</v>
      </c>
      <c r="F191" s="176"/>
      <c r="G191" s="177">
        <f>ROUND(E191*F191,2)</f>
        <v>0</v>
      </c>
      <c r="H191" s="176"/>
      <c r="I191" s="177">
        <f>ROUND(E191*H191,2)</f>
        <v>0</v>
      </c>
      <c r="J191" s="176"/>
      <c r="K191" s="177">
        <f>ROUND(E191*J191,2)</f>
        <v>0</v>
      </c>
      <c r="L191" s="177">
        <v>12</v>
      </c>
      <c r="M191" s="177">
        <f>G191*(1+L191/100)</f>
        <v>0</v>
      </c>
      <c r="N191" s="175">
        <v>0</v>
      </c>
      <c r="O191" s="175">
        <f>ROUND(E191*N191,2)</f>
        <v>0</v>
      </c>
      <c r="P191" s="175">
        <v>0</v>
      </c>
      <c r="Q191" s="175">
        <f>ROUND(E191*P191,2)</f>
        <v>0</v>
      </c>
      <c r="R191" s="177"/>
      <c r="S191" s="177" t="s">
        <v>2316</v>
      </c>
      <c r="T191" s="178" t="s">
        <v>2317</v>
      </c>
      <c r="U191" s="159">
        <v>0</v>
      </c>
      <c r="V191" s="159">
        <f>ROUND(E191*U191,2)</f>
        <v>0</v>
      </c>
      <c r="W191" s="159"/>
      <c r="X191" s="159" t="s">
        <v>399</v>
      </c>
      <c r="Y191" s="159" t="s">
        <v>322</v>
      </c>
      <c r="Z191" s="148"/>
      <c r="AA191" s="148"/>
      <c r="AB191" s="148"/>
      <c r="AC191" s="148"/>
      <c r="AD191" s="148"/>
      <c r="AE191" s="148"/>
      <c r="AF191" s="148"/>
      <c r="AG191" s="148" t="s">
        <v>2313</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263" t="s">
        <v>2505</v>
      </c>
      <c r="D192" s="264"/>
      <c r="E192" s="264"/>
      <c r="F192" s="264"/>
      <c r="G192" s="264"/>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325</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ht="22.5" outlineLevel="1" x14ac:dyDescent="0.2">
      <c r="A193" s="172">
        <v>97</v>
      </c>
      <c r="B193" s="173" t="s">
        <v>2506</v>
      </c>
      <c r="C193" s="188" t="s">
        <v>2507</v>
      </c>
      <c r="D193" s="174" t="s">
        <v>442</v>
      </c>
      <c r="E193" s="175">
        <v>60</v>
      </c>
      <c r="F193" s="176"/>
      <c r="G193" s="177">
        <f>ROUND(E193*F193,2)</f>
        <v>0</v>
      </c>
      <c r="H193" s="176"/>
      <c r="I193" s="177">
        <f>ROUND(E193*H193,2)</f>
        <v>0</v>
      </c>
      <c r="J193" s="176"/>
      <c r="K193" s="177">
        <f>ROUND(E193*J193,2)</f>
        <v>0</v>
      </c>
      <c r="L193" s="177">
        <v>12</v>
      </c>
      <c r="M193" s="177">
        <f>G193*(1+L193/100)</f>
        <v>0</v>
      </c>
      <c r="N193" s="175">
        <v>0</v>
      </c>
      <c r="O193" s="175">
        <f>ROUND(E193*N193,2)</f>
        <v>0</v>
      </c>
      <c r="P193" s="175">
        <v>0</v>
      </c>
      <c r="Q193" s="175">
        <f>ROUND(E193*P193,2)</f>
        <v>0</v>
      </c>
      <c r="R193" s="177"/>
      <c r="S193" s="177" t="s">
        <v>361</v>
      </c>
      <c r="T193" s="178" t="s">
        <v>320</v>
      </c>
      <c r="U193" s="159">
        <v>0</v>
      </c>
      <c r="V193" s="159">
        <f>ROUND(E193*U193,2)</f>
        <v>0</v>
      </c>
      <c r="W193" s="159"/>
      <c r="X193" s="159" t="s">
        <v>1147</v>
      </c>
      <c r="Y193" s="159" t="s">
        <v>322</v>
      </c>
      <c r="Z193" s="148"/>
      <c r="AA193" s="148"/>
      <c r="AB193" s="148"/>
      <c r="AC193" s="148"/>
      <c r="AD193" s="148"/>
      <c r="AE193" s="148"/>
      <c r="AF193" s="148"/>
      <c r="AG193" s="148" t="s">
        <v>2033</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5" t="s">
        <v>3038</v>
      </c>
      <c r="D194" s="193"/>
      <c r="E194" s="194"/>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404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
      <c r="A195" s="155"/>
      <c r="B195" s="156"/>
      <c r="C195" s="195" t="s">
        <v>2618</v>
      </c>
      <c r="D195" s="193"/>
      <c r="E195" s="194">
        <v>60</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404</v>
      </c>
      <c r="AH195" s="148">
        <v>0</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ht="22.5" outlineLevel="1" x14ac:dyDescent="0.2">
      <c r="A196" s="172">
        <v>98</v>
      </c>
      <c r="B196" s="173" t="s">
        <v>2510</v>
      </c>
      <c r="C196" s="188" t="s">
        <v>2511</v>
      </c>
      <c r="D196" s="174" t="s">
        <v>442</v>
      </c>
      <c r="E196" s="175">
        <v>40</v>
      </c>
      <c r="F196" s="176"/>
      <c r="G196" s="177">
        <f>ROUND(E196*F196,2)</f>
        <v>0</v>
      </c>
      <c r="H196" s="176"/>
      <c r="I196" s="177">
        <f>ROUND(E196*H196,2)</f>
        <v>0</v>
      </c>
      <c r="J196" s="176"/>
      <c r="K196" s="177">
        <f>ROUND(E196*J196,2)</f>
        <v>0</v>
      </c>
      <c r="L196" s="177">
        <v>12</v>
      </c>
      <c r="M196" s="177">
        <f>G196*(1+L196/100)</f>
        <v>0</v>
      </c>
      <c r="N196" s="175">
        <v>0</v>
      </c>
      <c r="O196" s="175">
        <f>ROUND(E196*N196,2)</f>
        <v>0</v>
      </c>
      <c r="P196" s="175">
        <v>0</v>
      </c>
      <c r="Q196" s="175">
        <f>ROUND(E196*P196,2)</f>
        <v>0</v>
      </c>
      <c r="R196" s="177"/>
      <c r="S196" s="177" t="s">
        <v>361</v>
      </c>
      <c r="T196" s="178" t="s">
        <v>320</v>
      </c>
      <c r="U196" s="159">
        <v>0</v>
      </c>
      <c r="V196" s="159">
        <f>ROUND(E196*U196,2)</f>
        <v>0</v>
      </c>
      <c r="W196" s="159"/>
      <c r="X196" s="159" t="s">
        <v>1147</v>
      </c>
      <c r="Y196" s="159" t="s">
        <v>322</v>
      </c>
      <c r="Z196" s="148"/>
      <c r="AA196" s="148"/>
      <c r="AB196" s="148"/>
      <c r="AC196" s="148"/>
      <c r="AD196" s="148"/>
      <c r="AE196" s="148"/>
      <c r="AF196" s="148"/>
      <c r="AG196" s="148" t="s">
        <v>2033</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
      <c r="A197" s="155"/>
      <c r="B197" s="156"/>
      <c r="C197" s="195" t="s">
        <v>3039</v>
      </c>
      <c r="D197" s="193"/>
      <c r="E197" s="194"/>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404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195" t="s">
        <v>2562</v>
      </c>
      <c r="D198" s="193"/>
      <c r="E198" s="194">
        <v>40</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404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ht="22.5" outlineLevel="1" x14ac:dyDescent="0.2">
      <c r="A199" s="172">
        <v>99</v>
      </c>
      <c r="B199" s="173" t="s">
        <v>2512</v>
      </c>
      <c r="C199" s="188" t="s">
        <v>2513</v>
      </c>
      <c r="D199" s="174" t="s">
        <v>442</v>
      </c>
      <c r="E199" s="175">
        <v>20</v>
      </c>
      <c r="F199" s="176"/>
      <c r="G199" s="177">
        <f>ROUND(E199*F199,2)</f>
        <v>0</v>
      </c>
      <c r="H199" s="176"/>
      <c r="I199" s="177">
        <f>ROUND(E199*H199,2)</f>
        <v>0</v>
      </c>
      <c r="J199" s="176"/>
      <c r="K199" s="177">
        <f>ROUND(E199*J199,2)</f>
        <v>0</v>
      </c>
      <c r="L199" s="177">
        <v>12</v>
      </c>
      <c r="M199" s="177">
        <f>G199*(1+L199/100)</f>
        <v>0</v>
      </c>
      <c r="N199" s="175">
        <v>0</v>
      </c>
      <c r="O199" s="175">
        <f>ROUND(E199*N199,2)</f>
        <v>0</v>
      </c>
      <c r="P199" s="175">
        <v>0</v>
      </c>
      <c r="Q199" s="175">
        <f>ROUND(E199*P199,2)</f>
        <v>0</v>
      </c>
      <c r="R199" s="177"/>
      <c r="S199" s="177" t="s">
        <v>361</v>
      </c>
      <c r="T199" s="178" t="s">
        <v>320</v>
      </c>
      <c r="U199" s="159">
        <v>0</v>
      </c>
      <c r="V199" s="159">
        <f>ROUND(E199*U199,2)</f>
        <v>0</v>
      </c>
      <c r="W199" s="159"/>
      <c r="X199" s="159" t="s">
        <v>1147</v>
      </c>
      <c r="Y199" s="159" t="s">
        <v>322</v>
      </c>
      <c r="Z199" s="148"/>
      <c r="AA199" s="148"/>
      <c r="AB199" s="148"/>
      <c r="AC199" s="148"/>
      <c r="AD199" s="148"/>
      <c r="AE199" s="148"/>
      <c r="AF199" s="148"/>
      <c r="AG199" s="148" t="s">
        <v>2033</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
      <c r="A200" s="155"/>
      <c r="B200" s="156"/>
      <c r="C200" s="195" t="s">
        <v>3040</v>
      </c>
      <c r="D200" s="193"/>
      <c r="E200" s="194"/>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404</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5" t="s">
        <v>3041</v>
      </c>
      <c r="D201" s="193"/>
      <c r="E201" s="194">
        <v>20</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404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ht="22.5" outlineLevel="1" x14ac:dyDescent="0.2">
      <c r="A202" s="172">
        <v>100</v>
      </c>
      <c r="B202" s="173" t="s">
        <v>3042</v>
      </c>
      <c r="C202" s="188" t="s">
        <v>3043</v>
      </c>
      <c r="D202" s="174" t="s">
        <v>478</v>
      </c>
      <c r="E202" s="175">
        <v>70</v>
      </c>
      <c r="F202" s="176"/>
      <c r="G202" s="177">
        <f>ROUND(E202*F202,2)</f>
        <v>0</v>
      </c>
      <c r="H202" s="176"/>
      <c r="I202" s="177">
        <f>ROUND(E202*H202,2)</f>
        <v>0</v>
      </c>
      <c r="J202" s="176"/>
      <c r="K202" s="177">
        <f>ROUND(E202*J202,2)</f>
        <v>0</v>
      </c>
      <c r="L202" s="177">
        <v>12</v>
      </c>
      <c r="M202" s="177">
        <f>G202*(1+L202/100)</f>
        <v>0</v>
      </c>
      <c r="N202" s="175">
        <v>0</v>
      </c>
      <c r="O202" s="175">
        <f>ROUND(E202*N202,2)</f>
        <v>0</v>
      </c>
      <c r="P202" s="175">
        <v>0</v>
      </c>
      <c r="Q202" s="175">
        <f>ROUND(E202*P202,2)</f>
        <v>0</v>
      </c>
      <c r="R202" s="177"/>
      <c r="S202" s="177" t="s">
        <v>2316</v>
      </c>
      <c r="T202" s="178" t="s">
        <v>2317</v>
      </c>
      <c r="U202" s="159">
        <v>0</v>
      </c>
      <c r="V202" s="159">
        <f>ROUND(E202*U202,2)</f>
        <v>0</v>
      </c>
      <c r="W202" s="159"/>
      <c r="X202" s="159" t="s">
        <v>399</v>
      </c>
      <c r="Y202" s="159" t="s">
        <v>322</v>
      </c>
      <c r="Z202" s="148"/>
      <c r="AA202" s="148"/>
      <c r="AB202" s="148"/>
      <c r="AC202" s="148"/>
      <c r="AD202" s="148"/>
      <c r="AE202" s="148"/>
      <c r="AF202" s="148"/>
      <c r="AG202" s="148" t="s">
        <v>2313</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263" t="s">
        <v>3044</v>
      </c>
      <c r="D203" s="264"/>
      <c r="E203" s="264"/>
      <c r="F203" s="264"/>
      <c r="G203" s="264"/>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325</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x14ac:dyDescent="0.2">
      <c r="A204" s="162" t="s">
        <v>314</v>
      </c>
      <c r="B204" s="163" t="s">
        <v>229</v>
      </c>
      <c r="C204" s="187" t="s">
        <v>215</v>
      </c>
      <c r="D204" s="164"/>
      <c r="E204" s="165"/>
      <c r="F204" s="166"/>
      <c r="G204" s="166">
        <f>SUMIF(AG205:AG228,"&lt;&gt;NOR",G205:G228)</f>
        <v>0</v>
      </c>
      <c r="H204" s="166"/>
      <c r="I204" s="166">
        <f>SUM(I205:I228)</f>
        <v>0</v>
      </c>
      <c r="J204" s="166"/>
      <c r="K204" s="166">
        <f>SUM(K205:K228)</f>
        <v>0</v>
      </c>
      <c r="L204" s="166"/>
      <c r="M204" s="166">
        <f>SUM(M205:M228)</f>
        <v>0</v>
      </c>
      <c r="N204" s="165"/>
      <c r="O204" s="165">
        <f>SUM(O205:O228)</f>
        <v>0</v>
      </c>
      <c r="P204" s="165"/>
      <c r="Q204" s="165">
        <f>SUM(Q205:Q228)</f>
        <v>0</v>
      </c>
      <c r="R204" s="166"/>
      <c r="S204" s="166"/>
      <c r="T204" s="167"/>
      <c r="U204" s="161"/>
      <c r="V204" s="161">
        <f>SUM(V205:V228)</f>
        <v>0</v>
      </c>
      <c r="W204" s="161"/>
      <c r="X204" s="161"/>
      <c r="Y204" s="161"/>
      <c r="AG204" t="s">
        <v>315</v>
      </c>
    </row>
    <row r="205" spans="1:60" outlineLevel="1" x14ac:dyDescent="0.2">
      <c r="A205" s="172">
        <v>101</v>
      </c>
      <c r="B205" s="173" t="s">
        <v>3045</v>
      </c>
      <c r="C205" s="188" t="s">
        <v>2338</v>
      </c>
      <c r="D205" s="174" t="s">
        <v>2210</v>
      </c>
      <c r="E205" s="175">
        <v>1</v>
      </c>
      <c r="F205" s="176"/>
      <c r="G205" s="177">
        <f>ROUND(E205*F205,2)</f>
        <v>0</v>
      </c>
      <c r="H205" s="176"/>
      <c r="I205" s="177">
        <f>ROUND(E205*H205,2)</f>
        <v>0</v>
      </c>
      <c r="J205" s="176"/>
      <c r="K205" s="177">
        <f>ROUND(E205*J205,2)</f>
        <v>0</v>
      </c>
      <c r="L205" s="177">
        <v>12</v>
      </c>
      <c r="M205" s="177">
        <f>G205*(1+L205/100)</f>
        <v>0</v>
      </c>
      <c r="N205" s="175">
        <v>0</v>
      </c>
      <c r="O205" s="175">
        <f>ROUND(E205*N205,2)</f>
        <v>0</v>
      </c>
      <c r="P205" s="175">
        <v>0</v>
      </c>
      <c r="Q205" s="175">
        <f>ROUND(E205*P205,2)</f>
        <v>0</v>
      </c>
      <c r="R205" s="177"/>
      <c r="S205" s="177" t="s">
        <v>361</v>
      </c>
      <c r="T205" s="178" t="s">
        <v>320</v>
      </c>
      <c r="U205" s="159">
        <v>0</v>
      </c>
      <c r="V205" s="159">
        <f>ROUND(E205*U205,2)</f>
        <v>0</v>
      </c>
      <c r="W205" s="159"/>
      <c r="X205" s="159" t="s">
        <v>399</v>
      </c>
      <c r="Y205" s="159" t="s">
        <v>322</v>
      </c>
      <c r="Z205" s="148"/>
      <c r="AA205" s="148"/>
      <c r="AB205" s="148"/>
      <c r="AC205" s="148"/>
      <c r="AD205" s="148"/>
      <c r="AE205" s="148"/>
      <c r="AF205" s="148"/>
      <c r="AG205" s="148" t="s">
        <v>2313</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2" x14ac:dyDescent="0.2">
      <c r="A206" s="155"/>
      <c r="B206" s="156"/>
      <c r="C206" s="263" t="s">
        <v>2328</v>
      </c>
      <c r="D206" s="264"/>
      <c r="E206" s="264"/>
      <c r="F206" s="264"/>
      <c r="G206" s="264"/>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325</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261" t="s">
        <v>2339</v>
      </c>
      <c r="D207" s="262"/>
      <c r="E207" s="262"/>
      <c r="F207" s="262"/>
      <c r="G207" s="262"/>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325</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261" t="s">
        <v>2340</v>
      </c>
      <c r="D208" s="262"/>
      <c r="E208" s="262"/>
      <c r="F208" s="262"/>
      <c r="G208" s="262"/>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325</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261" t="s">
        <v>2341</v>
      </c>
      <c r="D209" s="262"/>
      <c r="E209" s="262"/>
      <c r="F209" s="262"/>
      <c r="G209" s="262"/>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325</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
      <c r="A210" s="155"/>
      <c r="B210" s="156"/>
      <c r="C210" s="261" t="s">
        <v>2342</v>
      </c>
      <c r="D210" s="262"/>
      <c r="E210" s="262"/>
      <c r="F210" s="262"/>
      <c r="G210" s="262"/>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325</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261" t="s">
        <v>2343</v>
      </c>
      <c r="D211" s="262"/>
      <c r="E211" s="262"/>
      <c r="F211" s="262"/>
      <c r="G211" s="262"/>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325</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261" t="s">
        <v>2344</v>
      </c>
      <c r="D212" s="262"/>
      <c r="E212" s="262"/>
      <c r="F212" s="262"/>
      <c r="G212" s="262"/>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325</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261" t="s">
        <v>2345</v>
      </c>
      <c r="D213" s="262"/>
      <c r="E213" s="262"/>
      <c r="F213" s="262"/>
      <c r="G213" s="262"/>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325</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261" t="s">
        <v>2346</v>
      </c>
      <c r="D214" s="262"/>
      <c r="E214" s="262"/>
      <c r="F214" s="262"/>
      <c r="G214" s="262"/>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325</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261" t="s">
        <v>2347</v>
      </c>
      <c r="D215" s="262"/>
      <c r="E215" s="262"/>
      <c r="F215" s="262"/>
      <c r="G215" s="262"/>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325</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261" t="s">
        <v>2348</v>
      </c>
      <c r="D216" s="262"/>
      <c r="E216" s="262"/>
      <c r="F216" s="262"/>
      <c r="G216" s="262"/>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325</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261" t="s">
        <v>2349</v>
      </c>
      <c r="D217" s="262"/>
      <c r="E217" s="262"/>
      <c r="F217" s="262"/>
      <c r="G217" s="262"/>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325</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261" t="s">
        <v>2350</v>
      </c>
      <c r="D218" s="262"/>
      <c r="E218" s="262"/>
      <c r="F218" s="262"/>
      <c r="G218" s="262"/>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325</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261" t="s">
        <v>2351</v>
      </c>
      <c r="D219" s="262"/>
      <c r="E219" s="262"/>
      <c r="F219" s="262"/>
      <c r="G219" s="262"/>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325</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261" t="s">
        <v>2352</v>
      </c>
      <c r="D220" s="262"/>
      <c r="E220" s="262"/>
      <c r="F220" s="262"/>
      <c r="G220" s="262"/>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325</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261" t="s">
        <v>2353</v>
      </c>
      <c r="D221" s="262"/>
      <c r="E221" s="262"/>
      <c r="F221" s="262"/>
      <c r="G221" s="262"/>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325</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261" t="s">
        <v>2354</v>
      </c>
      <c r="D222" s="262"/>
      <c r="E222" s="262"/>
      <c r="F222" s="262"/>
      <c r="G222" s="262"/>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325</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261" t="s">
        <v>2355</v>
      </c>
      <c r="D223" s="262"/>
      <c r="E223" s="262"/>
      <c r="F223" s="262"/>
      <c r="G223" s="262"/>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325</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1" x14ac:dyDescent="0.2">
      <c r="A224" s="180">
        <v>102</v>
      </c>
      <c r="B224" s="181" t="s">
        <v>3046</v>
      </c>
      <c r="C224" s="189" t="s">
        <v>3047</v>
      </c>
      <c r="D224" s="182" t="s">
        <v>2210</v>
      </c>
      <c r="E224" s="183">
        <v>1</v>
      </c>
      <c r="F224" s="184"/>
      <c r="G224" s="185">
        <f>ROUND(E224*F224,2)</f>
        <v>0</v>
      </c>
      <c r="H224" s="184"/>
      <c r="I224" s="185">
        <f>ROUND(E224*H224,2)</f>
        <v>0</v>
      </c>
      <c r="J224" s="184"/>
      <c r="K224" s="185">
        <f>ROUND(E224*J224,2)</f>
        <v>0</v>
      </c>
      <c r="L224" s="185">
        <v>12</v>
      </c>
      <c r="M224" s="185">
        <f>G224*(1+L224/100)</f>
        <v>0</v>
      </c>
      <c r="N224" s="183">
        <v>0</v>
      </c>
      <c r="O224" s="183">
        <f>ROUND(E224*N224,2)</f>
        <v>0</v>
      </c>
      <c r="P224" s="183">
        <v>0</v>
      </c>
      <c r="Q224" s="183">
        <f>ROUND(E224*P224,2)</f>
        <v>0</v>
      </c>
      <c r="R224" s="185"/>
      <c r="S224" s="185" t="s">
        <v>361</v>
      </c>
      <c r="T224" s="186" t="s">
        <v>320</v>
      </c>
      <c r="U224" s="159">
        <v>0</v>
      </c>
      <c r="V224" s="159">
        <f>ROUND(E224*U224,2)</f>
        <v>0</v>
      </c>
      <c r="W224" s="159"/>
      <c r="X224" s="159" t="s">
        <v>399</v>
      </c>
      <c r="Y224" s="159" t="s">
        <v>322</v>
      </c>
      <c r="Z224" s="148"/>
      <c r="AA224" s="148"/>
      <c r="AB224" s="148"/>
      <c r="AC224" s="148"/>
      <c r="AD224" s="148"/>
      <c r="AE224" s="148"/>
      <c r="AF224" s="148"/>
      <c r="AG224" s="148" t="s">
        <v>2313</v>
      </c>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ht="22.5" outlineLevel="1" x14ac:dyDescent="0.2">
      <c r="A225" s="172">
        <v>103</v>
      </c>
      <c r="B225" s="173" t="s">
        <v>2333</v>
      </c>
      <c r="C225" s="188" t="s">
        <v>2334</v>
      </c>
      <c r="D225" s="174" t="s">
        <v>411</v>
      </c>
      <c r="E225" s="175">
        <v>0.17699999999999999</v>
      </c>
      <c r="F225" s="176"/>
      <c r="G225" s="177">
        <f>ROUND(E225*F225,2)</f>
        <v>0</v>
      </c>
      <c r="H225" s="176"/>
      <c r="I225" s="177">
        <f>ROUND(E225*H225,2)</f>
        <v>0</v>
      </c>
      <c r="J225" s="176"/>
      <c r="K225" s="177">
        <f>ROUND(E225*J225,2)</f>
        <v>0</v>
      </c>
      <c r="L225" s="177">
        <v>12</v>
      </c>
      <c r="M225" s="177">
        <f>G225*(1+L225/100)</f>
        <v>0</v>
      </c>
      <c r="N225" s="175">
        <v>0</v>
      </c>
      <c r="O225" s="175">
        <f>ROUND(E225*N225,2)</f>
        <v>0</v>
      </c>
      <c r="P225" s="175">
        <v>0</v>
      </c>
      <c r="Q225" s="175">
        <f>ROUND(E225*P225,2)</f>
        <v>0</v>
      </c>
      <c r="R225" s="177"/>
      <c r="S225" s="177" t="s">
        <v>2316</v>
      </c>
      <c r="T225" s="178" t="s">
        <v>2317</v>
      </c>
      <c r="U225" s="159">
        <v>0</v>
      </c>
      <c r="V225" s="159">
        <f>ROUND(E225*U225,2)</f>
        <v>0</v>
      </c>
      <c r="W225" s="159"/>
      <c r="X225" s="159" t="s">
        <v>399</v>
      </c>
      <c r="Y225" s="159" t="s">
        <v>322</v>
      </c>
      <c r="Z225" s="148"/>
      <c r="AA225" s="148"/>
      <c r="AB225" s="148"/>
      <c r="AC225" s="148"/>
      <c r="AD225" s="148"/>
      <c r="AE225" s="148"/>
      <c r="AF225" s="148"/>
      <c r="AG225" s="148" t="s">
        <v>2313</v>
      </c>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2" x14ac:dyDescent="0.2">
      <c r="A226" s="155"/>
      <c r="B226" s="156"/>
      <c r="C226" s="263" t="s">
        <v>2335</v>
      </c>
      <c r="D226" s="264"/>
      <c r="E226" s="264"/>
      <c r="F226" s="264"/>
      <c r="G226" s="264"/>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325</v>
      </c>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261" t="s">
        <v>2328</v>
      </c>
      <c r="D227" s="262"/>
      <c r="E227" s="262"/>
      <c r="F227" s="262"/>
      <c r="G227" s="262"/>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325</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261" t="s">
        <v>2336</v>
      </c>
      <c r="D228" s="262"/>
      <c r="E228" s="262"/>
      <c r="F228" s="262"/>
      <c r="G228" s="262"/>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325</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x14ac:dyDescent="0.2">
      <c r="A229" s="162" t="s">
        <v>314</v>
      </c>
      <c r="B229" s="163" t="s">
        <v>166</v>
      </c>
      <c r="C229" s="187" t="s">
        <v>167</v>
      </c>
      <c r="D229" s="164"/>
      <c r="E229" s="165"/>
      <c r="F229" s="166"/>
      <c r="G229" s="166">
        <f>SUMIF(AG230:AG268,"&lt;&gt;NOR",G230:G268)</f>
        <v>0</v>
      </c>
      <c r="H229" s="166"/>
      <c r="I229" s="166">
        <f>SUM(I230:I268)</f>
        <v>0</v>
      </c>
      <c r="J229" s="166"/>
      <c r="K229" s="166">
        <f>SUM(K230:K268)</f>
        <v>0</v>
      </c>
      <c r="L229" s="166"/>
      <c r="M229" s="166">
        <f>SUM(M230:M268)</f>
        <v>0</v>
      </c>
      <c r="N229" s="165"/>
      <c r="O229" s="165">
        <f>SUM(O230:O268)</f>
        <v>0</v>
      </c>
      <c r="P229" s="165"/>
      <c r="Q229" s="165">
        <f>SUM(Q230:Q268)</f>
        <v>1.1300000000000001</v>
      </c>
      <c r="R229" s="166"/>
      <c r="S229" s="166"/>
      <c r="T229" s="167"/>
      <c r="U229" s="161"/>
      <c r="V229" s="161">
        <f>SUM(V230:V268)</f>
        <v>0</v>
      </c>
      <c r="W229" s="161"/>
      <c r="X229" s="161"/>
      <c r="Y229" s="161"/>
      <c r="AG229" t="s">
        <v>315</v>
      </c>
    </row>
    <row r="230" spans="1:60" ht="22.5" outlineLevel="1" x14ac:dyDescent="0.2">
      <c r="A230" s="172">
        <v>104</v>
      </c>
      <c r="B230" s="173" t="s">
        <v>2724</v>
      </c>
      <c r="C230" s="188" t="s">
        <v>3048</v>
      </c>
      <c r="D230" s="174" t="s">
        <v>2210</v>
      </c>
      <c r="E230" s="175">
        <v>1</v>
      </c>
      <c r="F230" s="176"/>
      <c r="G230" s="177">
        <f>ROUND(E230*F230,2)</f>
        <v>0</v>
      </c>
      <c r="H230" s="176"/>
      <c r="I230" s="177">
        <f>ROUND(E230*H230,2)</f>
        <v>0</v>
      </c>
      <c r="J230" s="176"/>
      <c r="K230" s="177">
        <f>ROUND(E230*J230,2)</f>
        <v>0</v>
      </c>
      <c r="L230" s="177">
        <v>12</v>
      </c>
      <c r="M230" s="177">
        <f>G230*(1+L230/100)</f>
        <v>0</v>
      </c>
      <c r="N230" s="175">
        <v>0</v>
      </c>
      <c r="O230" s="175">
        <f>ROUND(E230*N230,2)</f>
        <v>0</v>
      </c>
      <c r="P230" s="175">
        <v>0</v>
      </c>
      <c r="Q230" s="175">
        <f>ROUND(E230*P230,2)</f>
        <v>0</v>
      </c>
      <c r="R230" s="177"/>
      <c r="S230" s="177" t="s">
        <v>361</v>
      </c>
      <c r="T230" s="178" t="s">
        <v>320</v>
      </c>
      <c r="U230" s="159">
        <v>0</v>
      </c>
      <c r="V230" s="159">
        <f>ROUND(E230*U230,2)</f>
        <v>0</v>
      </c>
      <c r="W230" s="159"/>
      <c r="X230" s="159" t="s">
        <v>399</v>
      </c>
      <c r="Y230" s="159" t="s">
        <v>322</v>
      </c>
      <c r="Z230" s="148"/>
      <c r="AA230" s="148"/>
      <c r="AB230" s="148"/>
      <c r="AC230" s="148"/>
      <c r="AD230" s="148"/>
      <c r="AE230" s="148"/>
      <c r="AF230" s="148"/>
      <c r="AG230" s="148" t="s">
        <v>2726</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263" t="s">
        <v>2328</v>
      </c>
      <c r="D231" s="264"/>
      <c r="E231" s="264"/>
      <c r="F231" s="264"/>
      <c r="G231" s="264"/>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325</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
      <c r="A232" s="155"/>
      <c r="B232" s="156"/>
      <c r="C232" s="261" t="s">
        <v>2727</v>
      </c>
      <c r="D232" s="262"/>
      <c r="E232" s="262"/>
      <c r="F232" s="262"/>
      <c r="G232" s="262"/>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325</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ht="22.5" outlineLevel="3" x14ac:dyDescent="0.2">
      <c r="A233" s="155"/>
      <c r="B233" s="156"/>
      <c r="C233" s="261" t="s">
        <v>2728</v>
      </c>
      <c r="D233" s="262"/>
      <c r="E233" s="262"/>
      <c r="F233" s="262"/>
      <c r="G233" s="262"/>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325</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79" t="str">
        <f>C233</f>
        <v>a) vysekání nebo vynechání rýh, kapes a prostupů pro rozvody a upevňovací prvky (špalíky, latě, objímky, závěsy, kotvící šrouby vodítek apod.),</v>
      </c>
      <c r="BB233" s="148"/>
      <c r="BC233" s="148"/>
      <c r="BD233" s="148"/>
      <c r="BE233" s="148"/>
      <c r="BF233" s="148"/>
      <c r="BG233" s="148"/>
      <c r="BH233" s="148"/>
    </row>
    <row r="234" spans="1:60" outlineLevel="3" x14ac:dyDescent="0.2">
      <c r="A234" s="155"/>
      <c r="B234" s="156"/>
      <c r="C234" s="261" t="s">
        <v>2729</v>
      </c>
      <c r="D234" s="262"/>
      <c r="E234" s="262"/>
      <c r="F234" s="262"/>
      <c r="G234" s="262"/>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325</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79" t="str">
        <f>C234</f>
        <v>b) vysekání, vyvrtání nebo vynechání kapes pro konzoly, podpěry, závěsy, pevné body a konstrukce (manipulační plošiny apod.),</v>
      </c>
      <c r="BB234" s="148"/>
      <c r="BC234" s="148"/>
      <c r="BD234" s="148"/>
      <c r="BE234" s="148"/>
      <c r="BF234" s="148"/>
      <c r="BG234" s="148"/>
      <c r="BH234" s="148"/>
    </row>
    <row r="235" spans="1:60" outlineLevel="3" x14ac:dyDescent="0.2">
      <c r="A235" s="155"/>
      <c r="B235" s="156"/>
      <c r="C235" s="261" t="s">
        <v>2730</v>
      </c>
      <c r="D235" s="262"/>
      <c r="E235" s="262"/>
      <c r="F235" s="262"/>
      <c r="G235" s="262"/>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325</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3" x14ac:dyDescent="0.2">
      <c r="A236" s="155"/>
      <c r="B236" s="156"/>
      <c r="C236" s="261" t="s">
        <v>2731</v>
      </c>
      <c r="D236" s="262"/>
      <c r="E236" s="262"/>
      <c r="F236" s="262"/>
      <c r="G236" s="262"/>
      <c r="H236" s="159"/>
      <c r="I236" s="159"/>
      <c r="J236" s="159"/>
      <c r="K236" s="159"/>
      <c r="L236" s="159"/>
      <c r="M236" s="159"/>
      <c r="N236" s="158"/>
      <c r="O236" s="158"/>
      <c r="P236" s="158"/>
      <c r="Q236" s="158"/>
      <c r="R236" s="159"/>
      <c r="S236" s="159"/>
      <c r="T236" s="159"/>
      <c r="U236" s="159"/>
      <c r="V236" s="159"/>
      <c r="W236" s="159"/>
      <c r="X236" s="159"/>
      <c r="Y236" s="159"/>
      <c r="Z236" s="148"/>
      <c r="AA236" s="148"/>
      <c r="AB236" s="148"/>
      <c r="AC236" s="148"/>
      <c r="AD236" s="148"/>
      <c r="AE236" s="148"/>
      <c r="AF236" s="148"/>
      <c r="AG236" s="148" t="s">
        <v>325</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3" x14ac:dyDescent="0.2">
      <c r="A237" s="155"/>
      <c r="B237" s="156"/>
      <c r="C237" s="261" t="s">
        <v>2732</v>
      </c>
      <c r="D237" s="262"/>
      <c r="E237" s="262"/>
      <c r="F237" s="262"/>
      <c r="G237" s="262"/>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325</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261" t="s">
        <v>2733</v>
      </c>
      <c r="D238" s="262"/>
      <c r="E238" s="262"/>
      <c r="F238" s="262"/>
      <c r="G238" s="262"/>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325</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261" t="s">
        <v>2734</v>
      </c>
      <c r="D239" s="262"/>
      <c r="E239" s="262"/>
      <c r="F239" s="262"/>
      <c r="G239" s="262"/>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325</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
      <c r="A240" s="155"/>
      <c r="B240" s="156"/>
      <c r="C240" s="261" t="s">
        <v>2735</v>
      </c>
      <c r="D240" s="262"/>
      <c r="E240" s="262"/>
      <c r="F240" s="262"/>
      <c r="G240" s="262"/>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325</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
      <c r="A241" s="155"/>
      <c r="B241" s="156"/>
      <c r="C241" s="261" t="s">
        <v>2736</v>
      </c>
      <c r="D241" s="262"/>
      <c r="E241" s="262"/>
      <c r="F241" s="262"/>
      <c r="G241" s="262"/>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325</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
      <c r="A242" s="155"/>
      <c r="B242" s="156"/>
      <c r="C242" s="261" t="s">
        <v>2737</v>
      </c>
      <c r="D242" s="262"/>
      <c r="E242" s="262"/>
      <c r="F242" s="262"/>
      <c r="G242" s="262"/>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325</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ht="22.5" outlineLevel="1" x14ac:dyDescent="0.2">
      <c r="A243" s="172">
        <v>105</v>
      </c>
      <c r="B243" s="173" t="s">
        <v>3049</v>
      </c>
      <c r="C243" s="188" t="s">
        <v>3050</v>
      </c>
      <c r="D243" s="174" t="s">
        <v>442</v>
      </c>
      <c r="E243" s="175">
        <v>4</v>
      </c>
      <c r="F243" s="176"/>
      <c r="G243" s="177">
        <f>ROUND(E243*F243,2)</f>
        <v>0</v>
      </c>
      <c r="H243" s="176"/>
      <c r="I243" s="177">
        <f>ROUND(E243*H243,2)</f>
        <v>0</v>
      </c>
      <c r="J243" s="176"/>
      <c r="K243" s="177">
        <f>ROUND(E243*J243,2)</f>
        <v>0</v>
      </c>
      <c r="L243" s="177">
        <v>12</v>
      </c>
      <c r="M243" s="177">
        <f>G243*(1+L243/100)</f>
        <v>0</v>
      </c>
      <c r="N243" s="175">
        <v>0</v>
      </c>
      <c r="O243" s="175">
        <f>ROUND(E243*N243,2)</f>
        <v>0</v>
      </c>
      <c r="P243" s="175">
        <v>0.107</v>
      </c>
      <c r="Q243" s="175">
        <f>ROUND(E243*P243,2)</f>
        <v>0.43</v>
      </c>
      <c r="R243" s="177"/>
      <c r="S243" s="177" t="s">
        <v>2316</v>
      </c>
      <c r="T243" s="178" t="s">
        <v>2317</v>
      </c>
      <c r="U243" s="159">
        <v>0</v>
      </c>
      <c r="V243" s="159">
        <f>ROUND(E243*U243,2)</f>
        <v>0</v>
      </c>
      <c r="W243" s="159"/>
      <c r="X243" s="159" t="s">
        <v>399</v>
      </c>
      <c r="Y243" s="159" t="s">
        <v>322</v>
      </c>
      <c r="Z243" s="148"/>
      <c r="AA243" s="148"/>
      <c r="AB243" s="148"/>
      <c r="AC243" s="148"/>
      <c r="AD243" s="148"/>
      <c r="AE243" s="148"/>
      <c r="AF243" s="148"/>
      <c r="AG243" s="148" t="s">
        <v>2726</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263" t="s">
        <v>3051</v>
      </c>
      <c r="D244" s="264"/>
      <c r="E244" s="264"/>
      <c r="F244" s="264"/>
      <c r="G244" s="264"/>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325</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1" x14ac:dyDescent="0.2">
      <c r="A245" s="172">
        <v>106</v>
      </c>
      <c r="B245" s="173" t="s">
        <v>3052</v>
      </c>
      <c r="C245" s="188" t="s">
        <v>3053</v>
      </c>
      <c r="D245" s="174" t="s">
        <v>442</v>
      </c>
      <c r="E245" s="175">
        <v>33</v>
      </c>
      <c r="F245" s="176"/>
      <c r="G245" s="177">
        <f>ROUND(E245*F245,2)</f>
        <v>0</v>
      </c>
      <c r="H245" s="176"/>
      <c r="I245" s="177">
        <f>ROUND(E245*H245,2)</f>
        <v>0</v>
      </c>
      <c r="J245" s="176"/>
      <c r="K245" s="177">
        <f>ROUND(E245*J245,2)</f>
        <v>0</v>
      </c>
      <c r="L245" s="177">
        <v>12</v>
      </c>
      <c r="M245" s="177">
        <f>G245*(1+L245/100)</f>
        <v>0</v>
      </c>
      <c r="N245" s="175">
        <v>0</v>
      </c>
      <c r="O245" s="175">
        <f>ROUND(E245*N245,2)</f>
        <v>0</v>
      </c>
      <c r="P245" s="175">
        <v>8.5999999999999998E-4</v>
      </c>
      <c r="Q245" s="175">
        <f>ROUND(E245*P245,2)</f>
        <v>0.03</v>
      </c>
      <c r="R245" s="177"/>
      <c r="S245" s="177" t="s">
        <v>2316</v>
      </c>
      <c r="T245" s="178" t="s">
        <v>2317</v>
      </c>
      <c r="U245" s="159">
        <v>0</v>
      </c>
      <c r="V245" s="159">
        <f>ROUND(E245*U245,2)</f>
        <v>0</v>
      </c>
      <c r="W245" s="159"/>
      <c r="X245" s="159" t="s">
        <v>399</v>
      </c>
      <c r="Y245" s="159" t="s">
        <v>322</v>
      </c>
      <c r="Z245" s="148"/>
      <c r="AA245" s="148"/>
      <c r="AB245" s="148"/>
      <c r="AC245" s="148"/>
      <c r="AD245" s="148"/>
      <c r="AE245" s="148"/>
      <c r="AF245" s="148"/>
      <c r="AG245" s="148" t="s">
        <v>2726</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2" x14ac:dyDescent="0.2">
      <c r="A246" s="155"/>
      <c r="B246" s="156"/>
      <c r="C246" s="263" t="s">
        <v>3054</v>
      </c>
      <c r="D246" s="264"/>
      <c r="E246" s="264"/>
      <c r="F246" s="264"/>
      <c r="G246" s="264"/>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325</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ht="22.5" outlineLevel="1" x14ac:dyDescent="0.2">
      <c r="A247" s="172">
        <v>107</v>
      </c>
      <c r="B247" s="173" t="s">
        <v>3055</v>
      </c>
      <c r="C247" s="188" t="s">
        <v>2751</v>
      </c>
      <c r="D247" s="174" t="s">
        <v>478</v>
      </c>
      <c r="E247" s="175">
        <v>72</v>
      </c>
      <c r="F247" s="176"/>
      <c r="G247" s="177">
        <f>ROUND(E247*F247,2)</f>
        <v>0</v>
      </c>
      <c r="H247" s="176"/>
      <c r="I247" s="177">
        <f>ROUND(E247*H247,2)</f>
        <v>0</v>
      </c>
      <c r="J247" s="176"/>
      <c r="K247" s="177">
        <f>ROUND(E247*J247,2)</f>
        <v>0</v>
      </c>
      <c r="L247" s="177">
        <v>12</v>
      </c>
      <c r="M247" s="177">
        <f>G247*(1+L247/100)</f>
        <v>0</v>
      </c>
      <c r="N247" s="175">
        <v>0</v>
      </c>
      <c r="O247" s="175">
        <f>ROUND(E247*N247,2)</f>
        <v>0</v>
      </c>
      <c r="P247" s="175">
        <v>5.0000000000000001E-3</v>
      </c>
      <c r="Q247" s="175">
        <f>ROUND(E247*P247,2)</f>
        <v>0.36</v>
      </c>
      <c r="R247" s="177"/>
      <c r="S247" s="177" t="s">
        <v>2316</v>
      </c>
      <c r="T247" s="178" t="s">
        <v>2317</v>
      </c>
      <c r="U247" s="159">
        <v>0</v>
      </c>
      <c r="V247" s="159">
        <f>ROUND(E247*U247,2)</f>
        <v>0</v>
      </c>
      <c r="W247" s="159"/>
      <c r="X247" s="159" t="s">
        <v>399</v>
      </c>
      <c r="Y247" s="159" t="s">
        <v>322</v>
      </c>
      <c r="Z247" s="148"/>
      <c r="AA247" s="148"/>
      <c r="AB247" s="148"/>
      <c r="AC247" s="148"/>
      <c r="AD247" s="148"/>
      <c r="AE247" s="148"/>
      <c r="AF247" s="148"/>
      <c r="AG247" s="148" t="s">
        <v>2726</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2" x14ac:dyDescent="0.2">
      <c r="A248" s="155"/>
      <c r="B248" s="156"/>
      <c r="C248" s="263" t="s">
        <v>3056</v>
      </c>
      <c r="D248" s="264"/>
      <c r="E248" s="264"/>
      <c r="F248" s="264"/>
      <c r="G248" s="264"/>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325</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ht="22.5" outlineLevel="1" x14ac:dyDescent="0.2">
      <c r="A249" s="172">
        <v>108</v>
      </c>
      <c r="B249" s="173" t="s">
        <v>3057</v>
      </c>
      <c r="C249" s="188" t="s">
        <v>2754</v>
      </c>
      <c r="D249" s="174" t="s">
        <v>478</v>
      </c>
      <c r="E249" s="175">
        <v>20</v>
      </c>
      <c r="F249" s="176"/>
      <c r="G249" s="177">
        <f>ROUND(E249*F249,2)</f>
        <v>0</v>
      </c>
      <c r="H249" s="176"/>
      <c r="I249" s="177">
        <f>ROUND(E249*H249,2)</f>
        <v>0</v>
      </c>
      <c r="J249" s="176"/>
      <c r="K249" s="177">
        <f>ROUND(E249*J249,2)</f>
        <v>0</v>
      </c>
      <c r="L249" s="177">
        <v>12</v>
      </c>
      <c r="M249" s="177">
        <f>G249*(1+L249/100)</f>
        <v>0</v>
      </c>
      <c r="N249" s="175">
        <v>0</v>
      </c>
      <c r="O249" s="175">
        <f>ROUND(E249*N249,2)</f>
        <v>0</v>
      </c>
      <c r="P249" s="175">
        <v>6.0000000000000001E-3</v>
      </c>
      <c r="Q249" s="175">
        <f>ROUND(E249*P249,2)</f>
        <v>0.12</v>
      </c>
      <c r="R249" s="177"/>
      <c r="S249" s="177" t="s">
        <v>2316</v>
      </c>
      <c r="T249" s="178" t="s">
        <v>2317</v>
      </c>
      <c r="U249" s="159">
        <v>0</v>
      </c>
      <c r="V249" s="159">
        <f>ROUND(E249*U249,2)</f>
        <v>0</v>
      </c>
      <c r="W249" s="159"/>
      <c r="X249" s="159" t="s">
        <v>399</v>
      </c>
      <c r="Y249" s="159" t="s">
        <v>322</v>
      </c>
      <c r="Z249" s="148"/>
      <c r="AA249" s="148"/>
      <c r="AB249" s="148"/>
      <c r="AC249" s="148"/>
      <c r="AD249" s="148"/>
      <c r="AE249" s="148"/>
      <c r="AF249" s="148"/>
      <c r="AG249" s="148" t="s">
        <v>2726</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2" x14ac:dyDescent="0.2">
      <c r="A250" s="155"/>
      <c r="B250" s="156"/>
      <c r="C250" s="263" t="s">
        <v>3058</v>
      </c>
      <c r="D250" s="264"/>
      <c r="E250" s="264"/>
      <c r="F250" s="264"/>
      <c r="G250" s="264"/>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325</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ht="22.5" outlineLevel="1" x14ac:dyDescent="0.2">
      <c r="A251" s="172">
        <v>109</v>
      </c>
      <c r="B251" s="173" t="s">
        <v>3059</v>
      </c>
      <c r="C251" s="188" t="s">
        <v>2757</v>
      </c>
      <c r="D251" s="174" t="s">
        <v>478</v>
      </c>
      <c r="E251" s="175">
        <v>10</v>
      </c>
      <c r="F251" s="176"/>
      <c r="G251" s="177">
        <f>ROUND(E251*F251,2)</f>
        <v>0</v>
      </c>
      <c r="H251" s="176"/>
      <c r="I251" s="177">
        <f>ROUND(E251*H251,2)</f>
        <v>0</v>
      </c>
      <c r="J251" s="176"/>
      <c r="K251" s="177">
        <f>ROUND(E251*J251,2)</f>
        <v>0</v>
      </c>
      <c r="L251" s="177">
        <v>12</v>
      </c>
      <c r="M251" s="177">
        <f>G251*(1+L251/100)</f>
        <v>0</v>
      </c>
      <c r="N251" s="175">
        <v>0</v>
      </c>
      <c r="O251" s="175">
        <f>ROUND(E251*N251,2)</f>
        <v>0</v>
      </c>
      <c r="P251" s="175">
        <v>8.9999999999999993E-3</v>
      </c>
      <c r="Q251" s="175">
        <f>ROUND(E251*P251,2)</f>
        <v>0.09</v>
      </c>
      <c r="R251" s="177"/>
      <c r="S251" s="177" t="s">
        <v>2316</v>
      </c>
      <c r="T251" s="178" t="s">
        <v>2317</v>
      </c>
      <c r="U251" s="159">
        <v>0</v>
      </c>
      <c r="V251" s="159">
        <f>ROUND(E251*U251,2)</f>
        <v>0</v>
      </c>
      <c r="W251" s="159"/>
      <c r="X251" s="159" t="s">
        <v>399</v>
      </c>
      <c r="Y251" s="159" t="s">
        <v>322</v>
      </c>
      <c r="Z251" s="148"/>
      <c r="AA251" s="148"/>
      <c r="AB251" s="148"/>
      <c r="AC251" s="148"/>
      <c r="AD251" s="148"/>
      <c r="AE251" s="148"/>
      <c r="AF251" s="148"/>
      <c r="AG251" s="148" t="s">
        <v>2726</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2" x14ac:dyDescent="0.2">
      <c r="A252" s="155"/>
      <c r="B252" s="156"/>
      <c r="C252" s="263" t="s">
        <v>3060</v>
      </c>
      <c r="D252" s="264"/>
      <c r="E252" s="264"/>
      <c r="F252" s="264"/>
      <c r="G252" s="264"/>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325</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ht="22.5" outlineLevel="1" x14ac:dyDescent="0.2">
      <c r="A253" s="172">
        <v>110</v>
      </c>
      <c r="B253" s="173" t="s">
        <v>3061</v>
      </c>
      <c r="C253" s="188" t="s">
        <v>2760</v>
      </c>
      <c r="D253" s="174" t="s">
        <v>478</v>
      </c>
      <c r="E253" s="175">
        <v>5</v>
      </c>
      <c r="F253" s="176"/>
      <c r="G253" s="177">
        <f>ROUND(E253*F253,2)</f>
        <v>0</v>
      </c>
      <c r="H253" s="176"/>
      <c r="I253" s="177">
        <f>ROUND(E253*H253,2)</f>
        <v>0</v>
      </c>
      <c r="J253" s="176"/>
      <c r="K253" s="177">
        <f>ROUND(E253*J253,2)</f>
        <v>0</v>
      </c>
      <c r="L253" s="177">
        <v>12</v>
      </c>
      <c r="M253" s="177">
        <f>G253*(1+L253/100)</f>
        <v>0</v>
      </c>
      <c r="N253" s="175">
        <v>0</v>
      </c>
      <c r="O253" s="175">
        <f>ROUND(E253*N253,2)</f>
        <v>0</v>
      </c>
      <c r="P253" s="175">
        <v>1.9E-2</v>
      </c>
      <c r="Q253" s="175">
        <f>ROUND(E253*P253,2)</f>
        <v>0.1</v>
      </c>
      <c r="R253" s="177"/>
      <c r="S253" s="177" t="s">
        <v>2316</v>
      </c>
      <c r="T253" s="178" t="s">
        <v>2317</v>
      </c>
      <c r="U253" s="159">
        <v>0</v>
      </c>
      <c r="V253" s="159">
        <f>ROUND(E253*U253,2)</f>
        <v>0</v>
      </c>
      <c r="W253" s="159"/>
      <c r="X253" s="159" t="s">
        <v>399</v>
      </c>
      <c r="Y253" s="159" t="s">
        <v>322</v>
      </c>
      <c r="Z253" s="148"/>
      <c r="AA253" s="148"/>
      <c r="AB253" s="148"/>
      <c r="AC253" s="148"/>
      <c r="AD253" s="148"/>
      <c r="AE253" s="148"/>
      <c r="AF253" s="148"/>
      <c r="AG253" s="148" t="s">
        <v>2726</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263" t="s">
        <v>3062</v>
      </c>
      <c r="D254" s="264"/>
      <c r="E254" s="264"/>
      <c r="F254" s="264"/>
      <c r="G254" s="264"/>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325</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ht="22.5" outlineLevel="1" x14ac:dyDescent="0.2">
      <c r="A255" s="172">
        <v>111</v>
      </c>
      <c r="B255" s="173" t="s">
        <v>3063</v>
      </c>
      <c r="C255" s="188" t="s">
        <v>3064</v>
      </c>
      <c r="D255" s="174" t="s">
        <v>411</v>
      </c>
      <c r="E255" s="175">
        <v>1.121</v>
      </c>
      <c r="F255" s="176"/>
      <c r="G255" s="177">
        <f>ROUND(E255*F255,2)</f>
        <v>0</v>
      </c>
      <c r="H255" s="176"/>
      <c r="I255" s="177">
        <f>ROUND(E255*H255,2)</f>
        <v>0</v>
      </c>
      <c r="J255" s="176"/>
      <c r="K255" s="177">
        <f>ROUND(E255*J255,2)</f>
        <v>0</v>
      </c>
      <c r="L255" s="177">
        <v>12</v>
      </c>
      <c r="M255" s="177">
        <f>G255*(1+L255/100)</f>
        <v>0</v>
      </c>
      <c r="N255" s="175">
        <v>0</v>
      </c>
      <c r="O255" s="175">
        <f>ROUND(E255*N255,2)</f>
        <v>0</v>
      </c>
      <c r="P255" s="175">
        <v>0</v>
      </c>
      <c r="Q255" s="175">
        <f>ROUND(E255*P255,2)</f>
        <v>0</v>
      </c>
      <c r="R255" s="177"/>
      <c r="S255" s="177" t="s">
        <v>2316</v>
      </c>
      <c r="T255" s="178" t="s">
        <v>2772</v>
      </c>
      <c r="U255" s="159">
        <v>0</v>
      </c>
      <c r="V255" s="159">
        <f>ROUND(E255*U255,2)</f>
        <v>0</v>
      </c>
      <c r="W255" s="159"/>
      <c r="X255" s="159" t="s">
        <v>399</v>
      </c>
      <c r="Y255" s="159" t="s">
        <v>322</v>
      </c>
      <c r="Z255" s="148"/>
      <c r="AA255" s="148"/>
      <c r="AB255" s="148"/>
      <c r="AC255" s="148"/>
      <c r="AD255" s="148"/>
      <c r="AE255" s="148"/>
      <c r="AF255" s="148"/>
      <c r="AG255" s="148" t="s">
        <v>2726</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
      <c r="A256" s="155"/>
      <c r="B256" s="156"/>
      <c r="C256" s="263" t="s">
        <v>3065</v>
      </c>
      <c r="D256" s="264"/>
      <c r="E256" s="264"/>
      <c r="F256" s="264"/>
      <c r="G256" s="264"/>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325</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ht="22.5" outlineLevel="1" x14ac:dyDescent="0.2">
      <c r="A257" s="172">
        <v>112</v>
      </c>
      <c r="B257" s="173" t="s">
        <v>3066</v>
      </c>
      <c r="C257" s="188" t="s">
        <v>3067</v>
      </c>
      <c r="D257" s="174" t="s">
        <v>411</v>
      </c>
      <c r="E257" s="175">
        <v>1.121</v>
      </c>
      <c r="F257" s="176"/>
      <c r="G257" s="177">
        <f>ROUND(E257*F257,2)</f>
        <v>0</v>
      </c>
      <c r="H257" s="176"/>
      <c r="I257" s="177">
        <f>ROUND(E257*H257,2)</f>
        <v>0</v>
      </c>
      <c r="J257" s="176"/>
      <c r="K257" s="177">
        <f>ROUND(E257*J257,2)</f>
        <v>0</v>
      </c>
      <c r="L257" s="177">
        <v>12</v>
      </c>
      <c r="M257" s="177">
        <f>G257*(1+L257/100)</f>
        <v>0</v>
      </c>
      <c r="N257" s="175">
        <v>0</v>
      </c>
      <c r="O257" s="175">
        <f>ROUND(E257*N257,2)</f>
        <v>0</v>
      </c>
      <c r="P257" s="175">
        <v>0</v>
      </c>
      <c r="Q257" s="175">
        <f>ROUND(E257*P257,2)</f>
        <v>0</v>
      </c>
      <c r="R257" s="177"/>
      <c r="S257" s="177" t="s">
        <v>2316</v>
      </c>
      <c r="T257" s="178" t="s">
        <v>2772</v>
      </c>
      <c r="U257" s="159">
        <v>0</v>
      </c>
      <c r="V257" s="159">
        <f>ROUND(E257*U257,2)</f>
        <v>0</v>
      </c>
      <c r="W257" s="159"/>
      <c r="X257" s="159" t="s">
        <v>399</v>
      </c>
      <c r="Y257" s="159" t="s">
        <v>322</v>
      </c>
      <c r="Z257" s="148"/>
      <c r="AA257" s="148"/>
      <c r="AB257" s="148"/>
      <c r="AC257" s="148"/>
      <c r="AD257" s="148"/>
      <c r="AE257" s="148"/>
      <c r="AF257" s="148"/>
      <c r="AG257" s="148" t="s">
        <v>2726</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
      <c r="A258" s="155"/>
      <c r="B258" s="156"/>
      <c r="C258" s="263" t="s">
        <v>3068</v>
      </c>
      <c r="D258" s="264"/>
      <c r="E258" s="264"/>
      <c r="F258" s="264"/>
      <c r="G258" s="264"/>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325</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1" x14ac:dyDescent="0.2">
      <c r="A259" s="172">
        <v>113</v>
      </c>
      <c r="B259" s="173" t="s">
        <v>3069</v>
      </c>
      <c r="C259" s="188" t="s">
        <v>3070</v>
      </c>
      <c r="D259" s="174" t="s">
        <v>411</v>
      </c>
      <c r="E259" s="175">
        <v>1.121</v>
      </c>
      <c r="F259" s="176"/>
      <c r="G259" s="177">
        <f>ROUND(E259*F259,2)</f>
        <v>0</v>
      </c>
      <c r="H259" s="176"/>
      <c r="I259" s="177">
        <f>ROUND(E259*H259,2)</f>
        <v>0</v>
      </c>
      <c r="J259" s="176"/>
      <c r="K259" s="177">
        <f>ROUND(E259*J259,2)</f>
        <v>0</v>
      </c>
      <c r="L259" s="177">
        <v>12</v>
      </c>
      <c r="M259" s="177">
        <f>G259*(1+L259/100)</f>
        <v>0</v>
      </c>
      <c r="N259" s="175">
        <v>0</v>
      </c>
      <c r="O259" s="175">
        <f>ROUND(E259*N259,2)</f>
        <v>0</v>
      </c>
      <c r="P259" s="175">
        <v>0</v>
      </c>
      <c r="Q259" s="175">
        <f>ROUND(E259*P259,2)</f>
        <v>0</v>
      </c>
      <c r="R259" s="177"/>
      <c r="S259" s="177" t="s">
        <v>2316</v>
      </c>
      <c r="T259" s="178" t="s">
        <v>2772</v>
      </c>
      <c r="U259" s="159">
        <v>0</v>
      </c>
      <c r="V259" s="159">
        <f>ROUND(E259*U259,2)</f>
        <v>0</v>
      </c>
      <c r="W259" s="159"/>
      <c r="X259" s="159" t="s">
        <v>399</v>
      </c>
      <c r="Y259" s="159" t="s">
        <v>322</v>
      </c>
      <c r="Z259" s="148"/>
      <c r="AA259" s="148"/>
      <c r="AB259" s="148"/>
      <c r="AC259" s="148"/>
      <c r="AD259" s="148"/>
      <c r="AE259" s="148"/>
      <c r="AF259" s="148"/>
      <c r="AG259" s="148" t="s">
        <v>2726</v>
      </c>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2" x14ac:dyDescent="0.2">
      <c r="A260" s="155"/>
      <c r="B260" s="156"/>
      <c r="C260" s="263" t="s">
        <v>3071</v>
      </c>
      <c r="D260" s="264"/>
      <c r="E260" s="264"/>
      <c r="F260" s="264"/>
      <c r="G260" s="264"/>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325</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ht="22.5" outlineLevel="1" x14ac:dyDescent="0.2">
      <c r="A261" s="172">
        <v>114</v>
      </c>
      <c r="B261" s="173" t="s">
        <v>3072</v>
      </c>
      <c r="C261" s="188" t="s">
        <v>3073</v>
      </c>
      <c r="D261" s="174" t="s">
        <v>411</v>
      </c>
      <c r="E261" s="175">
        <v>16.815000000000001</v>
      </c>
      <c r="F261" s="176"/>
      <c r="G261" s="177">
        <f>ROUND(E261*F261,2)</f>
        <v>0</v>
      </c>
      <c r="H261" s="176"/>
      <c r="I261" s="177">
        <f>ROUND(E261*H261,2)</f>
        <v>0</v>
      </c>
      <c r="J261" s="176"/>
      <c r="K261" s="177">
        <f>ROUND(E261*J261,2)</f>
        <v>0</v>
      </c>
      <c r="L261" s="177">
        <v>12</v>
      </c>
      <c r="M261" s="177">
        <f>G261*(1+L261/100)</f>
        <v>0</v>
      </c>
      <c r="N261" s="175">
        <v>0</v>
      </c>
      <c r="O261" s="175">
        <f>ROUND(E261*N261,2)</f>
        <v>0</v>
      </c>
      <c r="P261" s="175">
        <v>0</v>
      </c>
      <c r="Q261" s="175">
        <f>ROUND(E261*P261,2)</f>
        <v>0</v>
      </c>
      <c r="R261" s="177"/>
      <c r="S261" s="177" t="s">
        <v>2316</v>
      </c>
      <c r="T261" s="178" t="s">
        <v>2772</v>
      </c>
      <c r="U261" s="159">
        <v>0</v>
      </c>
      <c r="V261" s="159">
        <f>ROUND(E261*U261,2)</f>
        <v>0</v>
      </c>
      <c r="W261" s="159"/>
      <c r="X261" s="159" t="s">
        <v>399</v>
      </c>
      <c r="Y261" s="159" t="s">
        <v>322</v>
      </c>
      <c r="Z261" s="148"/>
      <c r="AA261" s="148"/>
      <c r="AB261" s="148"/>
      <c r="AC261" s="148"/>
      <c r="AD261" s="148"/>
      <c r="AE261" s="148"/>
      <c r="AF261" s="148"/>
      <c r="AG261" s="148" t="s">
        <v>2726</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2" x14ac:dyDescent="0.2">
      <c r="A262" s="155"/>
      <c r="B262" s="156"/>
      <c r="C262" s="263" t="s">
        <v>3074</v>
      </c>
      <c r="D262" s="264"/>
      <c r="E262" s="264"/>
      <c r="F262" s="264"/>
      <c r="G262" s="264"/>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325</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2" x14ac:dyDescent="0.2">
      <c r="A263" s="155"/>
      <c r="B263" s="156"/>
      <c r="C263" s="195" t="s">
        <v>3075</v>
      </c>
      <c r="D263" s="193"/>
      <c r="E263" s="194"/>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404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5" t="s">
        <v>3076</v>
      </c>
      <c r="D264" s="193"/>
      <c r="E264" s="194">
        <v>16.815000000000001</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404</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ht="22.5" outlineLevel="1" x14ac:dyDescent="0.2">
      <c r="A265" s="172">
        <v>115</v>
      </c>
      <c r="B265" s="173" t="s">
        <v>3077</v>
      </c>
      <c r="C265" s="188" t="s">
        <v>3078</v>
      </c>
      <c r="D265" s="174" t="s">
        <v>411</v>
      </c>
      <c r="E265" s="175">
        <v>1.121</v>
      </c>
      <c r="F265" s="176"/>
      <c r="G265" s="177">
        <f>ROUND(E265*F265,2)</f>
        <v>0</v>
      </c>
      <c r="H265" s="176"/>
      <c r="I265" s="177">
        <f>ROUND(E265*H265,2)</f>
        <v>0</v>
      </c>
      <c r="J265" s="176"/>
      <c r="K265" s="177">
        <f>ROUND(E265*J265,2)</f>
        <v>0</v>
      </c>
      <c r="L265" s="177">
        <v>12</v>
      </c>
      <c r="M265" s="177">
        <f>G265*(1+L265/100)</f>
        <v>0</v>
      </c>
      <c r="N265" s="175">
        <v>0</v>
      </c>
      <c r="O265" s="175">
        <f>ROUND(E265*N265,2)</f>
        <v>0</v>
      </c>
      <c r="P265" s="175">
        <v>0</v>
      </c>
      <c r="Q265" s="175">
        <f>ROUND(E265*P265,2)</f>
        <v>0</v>
      </c>
      <c r="R265" s="177"/>
      <c r="S265" s="177" t="s">
        <v>2316</v>
      </c>
      <c r="T265" s="178" t="s">
        <v>2317</v>
      </c>
      <c r="U265" s="159">
        <v>0</v>
      </c>
      <c r="V265" s="159">
        <f>ROUND(E265*U265,2)</f>
        <v>0</v>
      </c>
      <c r="W265" s="159"/>
      <c r="X265" s="159" t="s">
        <v>399</v>
      </c>
      <c r="Y265" s="159" t="s">
        <v>322</v>
      </c>
      <c r="Z265" s="148"/>
      <c r="AA265" s="148"/>
      <c r="AB265" s="148"/>
      <c r="AC265" s="148"/>
      <c r="AD265" s="148"/>
      <c r="AE265" s="148"/>
      <c r="AF265" s="148"/>
      <c r="AG265" s="148" t="s">
        <v>2726</v>
      </c>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2" x14ac:dyDescent="0.2">
      <c r="A266" s="155"/>
      <c r="B266" s="156"/>
      <c r="C266" s="263" t="s">
        <v>3079</v>
      </c>
      <c r="D266" s="264"/>
      <c r="E266" s="264"/>
      <c r="F266" s="264"/>
      <c r="G266" s="264"/>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325</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
      <c r="A267" s="172">
        <v>116</v>
      </c>
      <c r="B267" s="173" t="s">
        <v>3080</v>
      </c>
      <c r="C267" s="188" t="s">
        <v>2790</v>
      </c>
      <c r="D267" s="174" t="s">
        <v>411</v>
      </c>
      <c r="E267" s="175">
        <v>1.121</v>
      </c>
      <c r="F267" s="176"/>
      <c r="G267" s="177">
        <f>ROUND(E267*F267,2)</f>
        <v>0</v>
      </c>
      <c r="H267" s="176"/>
      <c r="I267" s="177">
        <f>ROUND(E267*H267,2)</f>
        <v>0</v>
      </c>
      <c r="J267" s="176"/>
      <c r="K267" s="177">
        <f>ROUND(E267*J267,2)</f>
        <v>0</v>
      </c>
      <c r="L267" s="177">
        <v>12</v>
      </c>
      <c r="M267" s="177">
        <f>G267*(1+L267/100)</f>
        <v>0</v>
      </c>
      <c r="N267" s="175">
        <v>0</v>
      </c>
      <c r="O267" s="175">
        <f>ROUND(E267*N267,2)</f>
        <v>0</v>
      </c>
      <c r="P267" s="175">
        <v>0</v>
      </c>
      <c r="Q267" s="175">
        <f>ROUND(E267*P267,2)</f>
        <v>0</v>
      </c>
      <c r="R267" s="177"/>
      <c r="S267" s="177" t="s">
        <v>2316</v>
      </c>
      <c r="T267" s="178" t="s">
        <v>2317</v>
      </c>
      <c r="U267" s="159">
        <v>0</v>
      </c>
      <c r="V267" s="159">
        <f>ROUND(E267*U267,2)</f>
        <v>0</v>
      </c>
      <c r="W267" s="159"/>
      <c r="X267" s="159" t="s">
        <v>399</v>
      </c>
      <c r="Y267" s="159" t="s">
        <v>322</v>
      </c>
      <c r="Z267" s="148"/>
      <c r="AA267" s="148"/>
      <c r="AB267" s="148"/>
      <c r="AC267" s="148"/>
      <c r="AD267" s="148"/>
      <c r="AE267" s="148"/>
      <c r="AF267" s="148"/>
      <c r="AG267" s="148" t="s">
        <v>2726</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
      <c r="A268" s="155"/>
      <c r="B268" s="156"/>
      <c r="C268" s="263" t="s">
        <v>3081</v>
      </c>
      <c r="D268" s="264"/>
      <c r="E268" s="264"/>
      <c r="F268" s="264"/>
      <c r="G268" s="264"/>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325</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x14ac:dyDescent="0.2">
      <c r="A269" s="3"/>
      <c r="B269" s="4"/>
      <c r="C269" s="190"/>
      <c r="D269" s="6"/>
      <c r="E269" s="3"/>
      <c r="F269" s="3"/>
      <c r="G269" s="3"/>
      <c r="H269" s="3"/>
      <c r="I269" s="3"/>
      <c r="J269" s="3"/>
      <c r="K269" s="3"/>
      <c r="L269" s="3"/>
      <c r="M269" s="3"/>
      <c r="N269" s="3"/>
      <c r="O269" s="3"/>
      <c r="P269" s="3"/>
      <c r="Q269" s="3"/>
      <c r="R269" s="3"/>
      <c r="S269" s="3"/>
      <c r="T269" s="3"/>
      <c r="U269" s="3"/>
      <c r="V269" s="3"/>
      <c r="W269" s="3"/>
      <c r="X269" s="3"/>
      <c r="Y269" s="3"/>
      <c r="AE269">
        <v>12</v>
      </c>
      <c r="AF269">
        <v>21</v>
      </c>
      <c r="AG269" t="s">
        <v>300</v>
      </c>
    </row>
    <row r="270" spans="1:60" x14ac:dyDescent="0.2">
      <c r="A270" s="151"/>
      <c r="B270" s="152" t="s">
        <v>29</v>
      </c>
      <c r="C270" s="191"/>
      <c r="D270" s="153"/>
      <c r="E270" s="154"/>
      <c r="F270" s="154"/>
      <c r="G270" s="171">
        <f>G8+G62+G87+G108+G129+G152+G167+G184+G204+G229</f>
        <v>0</v>
      </c>
      <c r="H270" s="3"/>
      <c r="I270" s="3"/>
      <c r="J270" s="3"/>
      <c r="K270" s="3"/>
      <c r="L270" s="3"/>
      <c r="M270" s="3"/>
      <c r="N270" s="3"/>
      <c r="O270" s="3"/>
      <c r="P270" s="3"/>
      <c r="Q270" s="3"/>
      <c r="R270" s="3"/>
      <c r="S270" s="3"/>
      <c r="T270" s="3"/>
      <c r="U270" s="3"/>
      <c r="V270" s="3"/>
      <c r="W270" s="3"/>
      <c r="X270" s="3"/>
      <c r="Y270" s="3"/>
      <c r="AE270">
        <f>SUMIF(L7:L268,AE269,G7:G268)</f>
        <v>0</v>
      </c>
      <c r="AF270">
        <f>SUMIF(L7:L268,AF269,G7:G268)</f>
        <v>0</v>
      </c>
      <c r="AG270" t="s">
        <v>392</v>
      </c>
    </row>
    <row r="271" spans="1:60" x14ac:dyDescent="0.2">
      <c r="C271" s="192"/>
      <c r="D271" s="10"/>
      <c r="AG271" t="s">
        <v>394</v>
      </c>
    </row>
    <row r="272" spans="1:60"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pIHkQG/4d3fe7g8JeBcd9RjnavDY9OO4DZVA1gwtRZvAOSXcneTYgLoc+4ltddSxvSPc1+Z7uEAwGb7wy3SIg==" saltValue="3+62i62RRjSIGT0cPuMe5g==" spinCount="100000" sheet="1" formatRows="0"/>
  <mergeCells count="120">
    <mergeCell ref="C13:G13"/>
    <mergeCell ref="C16:G16"/>
    <mergeCell ref="C19:G19"/>
    <mergeCell ref="C22:G22"/>
    <mergeCell ref="C25:G25"/>
    <mergeCell ref="C28:G28"/>
    <mergeCell ref="A1:G1"/>
    <mergeCell ref="C2:G2"/>
    <mergeCell ref="C3:G3"/>
    <mergeCell ref="C4:G4"/>
    <mergeCell ref="C10:G10"/>
    <mergeCell ref="C11:G11"/>
    <mergeCell ref="C40:G40"/>
    <mergeCell ref="C41:G41"/>
    <mergeCell ref="C48:G48"/>
    <mergeCell ref="C50:G50"/>
    <mergeCell ref="C52:G52"/>
    <mergeCell ref="C54:G54"/>
    <mergeCell ref="C31:G31"/>
    <mergeCell ref="C32:G32"/>
    <mergeCell ref="C33:G33"/>
    <mergeCell ref="C35:G35"/>
    <mergeCell ref="C36:G36"/>
    <mergeCell ref="C38:G38"/>
    <mergeCell ref="C68:G68"/>
    <mergeCell ref="C69:G69"/>
    <mergeCell ref="C71:G71"/>
    <mergeCell ref="C74:G74"/>
    <mergeCell ref="C77:G77"/>
    <mergeCell ref="C80:G80"/>
    <mergeCell ref="C56:G56"/>
    <mergeCell ref="C58:G58"/>
    <mergeCell ref="C59:G59"/>
    <mergeCell ref="C60:G60"/>
    <mergeCell ref="C64:G64"/>
    <mergeCell ref="C66:G66"/>
    <mergeCell ref="C99:G99"/>
    <mergeCell ref="C100:G100"/>
    <mergeCell ref="C102:G102"/>
    <mergeCell ref="C105:G105"/>
    <mergeCell ref="C107:G107"/>
    <mergeCell ref="C110:G110"/>
    <mergeCell ref="C82:G82"/>
    <mergeCell ref="C84:G84"/>
    <mergeCell ref="C86:G86"/>
    <mergeCell ref="C89:G89"/>
    <mergeCell ref="C94:G94"/>
    <mergeCell ref="C97:G97"/>
    <mergeCell ref="C127:G127"/>
    <mergeCell ref="C131:G131"/>
    <mergeCell ref="C134:G134"/>
    <mergeCell ref="C137:G137"/>
    <mergeCell ref="C140:G140"/>
    <mergeCell ref="C142:G142"/>
    <mergeCell ref="C112:G112"/>
    <mergeCell ref="C113:G113"/>
    <mergeCell ref="C115:G115"/>
    <mergeCell ref="C118:G118"/>
    <mergeCell ref="C121:G121"/>
    <mergeCell ref="C124:G124"/>
    <mergeCell ref="C169:G169"/>
    <mergeCell ref="C175:G175"/>
    <mergeCell ref="C178:G178"/>
    <mergeCell ref="C182:G182"/>
    <mergeCell ref="C186:G186"/>
    <mergeCell ref="C188:G188"/>
    <mergeCell ref="C143:G143"/>
    <mergeCell ref="C145:G145"/>
    <mergeCell ref="C148:G148"/>
    <mergeCell ref="C150:G150"/>
    <mergeCell ref="C154:G154"/>
    <mergeCell ref="C159:G159"/>
    <mergeCell ref="C209:G209"/>
    <mergeCell ref="C210:G210"/>
    <mergeCell ref="C211:G211"/>
    <mergeCell ref="C212:G212"/>
    <mergeCell ref="C213:G213"/>
    <mergeCell ref="C214:G214"/>
    <mergeCell ref="C189:G189"/>
    <mergeCell ref="C192:G192"/>
    <mergeCell ref="C203:G203"/>
    <mergeCell ref="C206:G206"/>
    <mergeCell ref="C207:G207"/>
    <mergeCell ref="C208:G208"/>
    <mergeCell ref="C221:G221"/>
    <mergeCell ref="C222:G222"/>
    <mergeCell ref="C223:G223"/>
    <mergeCell ref="C226:G226"/>
    <mergeCell ref="C227:G227"/>
    <mergeCell ref="C228:G228"/>
    <mergeCell ref="C215:G215"/>
    <mergeCell ref="C216:G216"/>
    <mergeCell ref="C217:G217"/>
    <mergeCell ref="C218:G218"/>
    <mergeCell ref="C219:G219"/>
    <mergeCell ref="C220:G220"/>
    <mergeCell ref="C237:G237"/>
    <mergeCell ref="C238:G238"/>
    <mergeCell ref="C239:G239"/>
    <mergeCell ref="C240:G240"/>
    <mergeCell ref="C241:G241"/>
    <mergeCell ref="C242:G242"/>
    <mergeCell ref="C231:G231"/>
    <mergeCell ref="C232:G232"/>
    <mergeCell ref="C233:G233"/>
    <mergeCell ref="C234:G234"/>
    <mergeCell ref="C235:G235"/>
    <mergeCell ref="C236:G236"/>
    <mergeCell ref="C256:G256"/>
    <mergeCell ref="C258:G258"/>
    <mergeCell ref="C260:G260"/>
    <mergeCell ref="C262:G262"/>
    <mergeCell ref="C266:G266"/>
    <mergeCell ref="C268:G268"/>
    <mergeCell ref="C244:G244"/>
    <mergeCell ref="C246:G246"/>
    <mergeCell ref="C248:G248"/>
    <mergeCell ref="C250:G250"/>
    <mergeCell ref="C252:G252"/>
    <mergeCell ref="C254:G25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21"/>
  <sheetViews>
    <sheetView showGridLines="0" tabSelected="1" topLeftCell="B1" zoomScaleNormal="100" zoomScaleSheetLayoutView="75" workbookViewId="0">
      <selection activeCell="L15" sqref="L15"/>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6" t="s">
        <v>36</v>
      </c>
      <c r="B1" s="240" t="s">
        <v>41</v>
      </c>
      <c r="C1" s="241"/>
      <c r="D1" s="241"/>
      <c r="E1" s="241"/>
      <c r="F1" s="241"/>
      <c r="G1" s="241"/>
      <c r="H1" s="241"/>
      <c r="I1" s="241"/>
      <c r="J1" s="242"/>
    </row>
    <row r="2" spans="1:15" ht="36" customHeight="1" x14ac:dyDescent="0.2">
      <c r="A2" s="2"/>
      <c r="B2" s="72" t="s">
        <v>22</v>
      </c>
      <c r="C2" s="73"/>
      <c r="D2" s="74" t="s">
        <v>43</v>
      </c>
      <c r="E2" s="246" t="s">
        <v>44</v>
      </c>
      <c r="F2" s="247"/>
      <c r="G2" s="247"/>
      <c r="H2" s="247"/>
      <c r="I2" s="247"/>
      <c r="J2" s="248"/>
      <c r="O2" s="1"/>
    </row>
    <row r="3" spans="1:15" ht="27" hidden="1" customHeight="1" x14ac:dyDescent="0.2">
      <c r="A3" s="2"/>
      <c r="B3" s="75"/>
      <c r="C3" s="73"/>
      <c r="D3" s="76"/>
      <c r="E3" s="249"/>
      <c r="F3" s="250"/>
      <c r="G3" s="250"/>
      <c r="H3" s="250"/>
      <c r="I3" s="250"/>
      <c r="J3" s="251"/>
    </row>
    <row r="4" spans="1:15" ht="23.25" customHeight="1" x14ac:dyDescent="0.2">
      <c r="A4" s="2"/>
      <c r="B4" s="77"/>
      <c r="C4" s="78"/>
      <c r="D4" s="79"/>
      <c r="E4" s="230"/>
      <c r="F4" s="230"/>
      <c r="G4" s="230"/>
      <c r="H4" s="230"/>
      <c r="I4" s="230"/>
      <c r="J4" s="231"/>
    </row>
    <row r="5" spans="1:15" ht="24" customHeight="1" x14ac:dyDescent="0.2">
      <c r="A5" s="2"/>
      <c r="B5" s="30" t="s">
        <v>42</v>
      </c>
      <c r="D5" s="234" t="s">
        <v>45</v>
      </c>
      <c r="E5" s="235"/>
      <c r="F5" s="235"/>
      <c r="G5" s="235"/>
      <c r="H5" s="18" t="s">
        <v>40</v>
      </c>
      <c r="I5" s="81" t="s">
        <v>49</v>
      </c>
      <c r="J5" s="8"/>
    </row>
    <row r="6" spans="1:15" ht="15.75" customHeight="1" x14ac:dyDescent="0.2">
      <c r="A6" s="2"/>
      <c r="B6" s="27"/>
      <c r="C6" s="52"/>
      <c r="D6" s="236" t="s">
        <v>46</v>
      </c>
      <c r="E6" s="237"/>
      <c r="F6" s="237"/>
      <c r="G6" s="237"/>
      <c r="H6" s="18" t="s">
        <v>34</v>
      </c>
      <c r="I6" s="81" t="s">
        <v>50</v>
      </c>
      <c r="J6" s="8"/>
    </row>
    <row r="7" spans="1:15" ht="15.75" customHeight="1" x14ac:dyDescent="0.2">
      <c r="A7" s="2"/>
      <c r="B7" s="28"/>
      <c r="C7" s="53"/>
      <c r="D7" s="80" t="s">
        <v>48</v>
      </c>
      <c r="E7" s="238" t="s">
        <v>47</v>
      </c>
      <c r="F7" s="239"/>
      <c r="G7" s="239"/>
      <c r="H7" s="23"/>
      <c r="I7" s="22"/>
      <c r="J7" s="33"/>
    </row>
    <row r="8" spans="1:15" ht="24" hidden="1" customHeight="1" x14ac:dyDescent="0.2">
      <c r="A8" s="2"/>
      <c r="B8" s="30" t="s">
        <v>20</v>
      </c>
      <c r="D8" s="82" t="s">
        <v>51</v>
      </c>
      <c r="H8" s="18" t="s">
        <v>40</v>
      </c>
      <c r="I8" s="81" t="s">
        <v>55</v>
      </c>
      <c r="J8" s="8"/>
    </row>
    <row r="9" spans="1:15" ht="15.75" hidden="1" customHeight="1" x14ac:dyDescent="0.2">
      <c r="A9" s="2"/>
      <c r="B9" s="2"/>
      <c r="D9" s="82" t="s">
        <v>52</v>
      </c>
      <c r="H9" s="18" t="s">
        <v>34</v>
      </c>
      <c r="I9" s="81" t="s">
        <v>56</v>
      </c>
      <c r="J9" s="8"/>
    </row>
    <row r="10" spans="1:15" ht="15.75" hidden="1" customHeight="1" x14ac:dyDescent="0.2">
      <c r="A10" s="2"/>
      <c r="B10" s="34"/>
      <c r="C10" s="53"/>
      <c r="D10" s="80" t="s">
        <v>54</v>
      </c>
      <c r="E10" s="83" t="s">
        <v>53</v>
      </c>
      <c r="F10" s="23"/>
      <c r="G10" s="14"/>
      <c r="H10" s="14"/>
      <c r="I10" s="35"/>
      <c r="J10" s="33"/>
    </row>
    <row r="11" spans="1:15" ht="24" customHeight="1" x14ac:dyDescent="0.2">
      <c r="A11" s="2"/>
      <c r="B11" s="30" t="s">
        <v>19</v>
      </c>
      <c r="D11" s="253" t="s">
        <v>3082</v>
      </c>
      <c r="E11" s="253"/>
      <c r="F11" s="253"/>
      <c r="G11" s="253"/>
      <c r="H11" s="18" t="s">
        <v>40</v>
      </c>
      <c r="I11" s="85"/>
      <c r="J11" s="8"/>
    </row>
    <row r="12" spans="1:15" ht="15.75" customHeight="1" x14ac:dyDescent="0.2">
      <c r="A12" s="2"/>
      <c r="B12" s="27"/>
      <c r="C12" s="52"/>
      <c r="D12" s="229"/>
      <c r="E12" s="229"/>
      <c r="F12" s="229"/>
      <c r="G12" s="229"/>
      <c r="H12" s="18" t="s">
        <v>34</v>
      </c>
      <c r="I12" s="85"/>
      <c r="J12" s="8"/>
    </row>
    <row r="13" spans="1:15" ht="15.75" customHeight="1" x14ac:dyDescent="0.2">
      <c r="A13" s="2"/>
      <c r="B13" s="28"/>
      <c r="C13" s="53"/>
      <c r="D13" s="84"/>
      <c r="E13" s="232"/>
      <c r="F13" s="233"/>
      <c r="G13" s="233"/>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52"/>
      <c r="F15" s="252"/>
      <c r="G15" s="254"/>
      <c r="H15" s="254"/>
      <c r="I15" s="254" t="s">
        <v>29</v>
      </c>
      <c r="J15" s="255"/>
    </row>
    <row r="16" spans="1:15" ht="23.25" customHeight="1" x14ac:dyDescent="0.2">
      <c r="A16" s="139" t="s">
        <v>24</v>
      </c>
      <c r="B16" s="37" t="s">
        <v>24</v>
      </c>
      <c r="C16" s="58"/>
      <c r="D16" s="59"/>
      <c r="E16" s="218"/>
      <c r="F16" s="219"/>
      <c r="G16" s="218"/>
      <c r="H16" s="219"/>
      <c r="I16" s="218">
        <f>SUMIF(F147:F217,A16,I147:I217)+SUMIF(F147:F217,"PSU",I147:I217)</f>
        <v>0</v>
      </c>
      <c r="J16" s="220"/>
    </row>
    <row r="17" spans="1:10" ht="23.25" customHeight="1" x14ac:dyDescent="0.2">
      <c r="A17" s="139" t="s">
        <v>25</v>
      </c>
      <c r="B17" s="37" t="s">
        <v>25</v>
      </c>
      <c r="C17" s="58"/>
      <c r="D17" s="59"/>
      <c r="E17" s="218"/>
      <c r="F17" s="219"/>
      <c r="G17" s="218"/>
      <c r="H17" s="219"/>
      <c r="I17" s="218">
        <f>SUMIF(F147:F217,A17,I147:I217)</f>
        <v>0</v>
      </c>
      <c r="J17" s="220"/>
    </row>
    <row r="18" spans="1:10" ht="23.25" customHeight="1" x14ac:dyDescent="0.2">
      <c r="A18" s="139" t="s">
        <v>26</v>
      </c>
      <c r="B18" s="37" t="s">
        <v>26</v>
      </c>
      <c r="C18" s="58"/>
      <c r="D18" s="59"/>
      <c r="E18" s="218"/>
      <c r="F18" s="219"/>
      <c r="G18" s="218"/>
      <c r="H18" s="219"/>
      <c r="I18" s="218">
        <f>SUMIF(F147:F217,A18,I147:I217)</f>
        <v>0</v>
      </c>
      <c r="J18" s="220"/>
    </row>
    <row r="19" spans="1:10" ht="23.25" customHeight="1" x14ac:dyDescent="0.2">
      <c r="A19" s="139" t="s">
        <v>283</v>
      </c>
      <c r="B19" s="37" t="s">
        <v>27</v>
      </c>
      <c r="C19" s="58"/>
      <c r="D19" s="59"/>
      <c r="E19" s="218"/>
      <c r="F19" s="219"/>
      <c r="G19" s="218"/>
      <c r="H19" s="219"/>
      <c r="I19" s="218">
        <f>SUMIF(F147:F217,A19,I147:I217)</f>
        <v>0</v>
      </c>
      <c r="J19" s="220"/>
    </row>
    <row r="20" spans="1:10" ht="23.25" customHeight="1" x14ac:dyDescent="0.2">
      <c r="A20" s="139" t="s">
        <v>284</v>
      </c>
      <c r="B20" s="37" t="s">
        <v>28</v>
      </c>
      <c r="C20" s="58"/>
      <c r="D20" s="59"/>
      <c r="E20" s="218"/>
      <c r="F20" s="219"/>
      <c r="G20" s="218"/>
      <c r="H20" s="219"/>
      <c r="I20" s="218">
        <f>SUMIF(F147:F217,A20,I147:I217)</f>
        <v>0</v>
      </c>
      <c r="J20" s="220"/>
    </row>
    <row r="21" spans="1:10" ht="23.25" customHeight="1" x14ac:dyDescent="0.2">
      <c r="A21" s="2"/>
      <c r="B21" s="47" t="s">
        <v>29</v>
      </c>
      <c r="C21" s="60"/>
      <c r="D21" s="61"/>
      <c r="E21" s="221"/>
      <c r="F21" s="256"/>
      <c r="G21" s="221"/>
      <c r="H21" s="256"/>
      <c r="I21" s="221">
        <f>SUM(I16:J20)</f>
        <v>0</v>
      </c>
      <c r="J21" s="222"/>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12</v>
      </c>
      <c r="F23" s="38" t="s">
        <v>0</v>
      </c>
      <c r="G23" s="216">
        <f>ZakladDPHSniVypocet</f>
        <v>0</v>
      </c>
      <c r="H23" s="217"/>
      <c r="I23" s="217"/>
      <c r="J23" s="39" t="str">
        <f t="shared" ref="J23:J28" si="0">Mena</f>
        <v>CZK</v>
      </c>
    </row>
    <row r="24" spans="1:10" ht="23.25" customHeight="1" x14ac:dyDescent="0.2">
      <c r="A24" s="2">
        <f>(A23-INT(A23))*100</f>
        <v>0</v>
      </c>
      <c r="B24" s="37" t="s">
        <v>13</v>
      </c>
      <c r="C24" s="58"/>
      <c r="D24" s="59"/>
      <c r="E24" s="63">
        <f>SazbaDPH1</f>
        <v>12</v>
      </c>
      <c r="F24" s="38" t="s">
        <v>0</v>
      </c>
      <c r="G24" s="214">
        <f>A23</f>
        <v>0</v>
      </c>
      <c r="H24" s="215"/>
      <c r="I24" s="215"/>
      <c r="J24" s="39" t="str">
        <f t="shared" si="0"/>
        <v>CZK</v>
      </c>
    </row>
    <row r="25" spans="1:10" ht="23.25" customHeight="1" x14ac:dyDescent="0.2">
      <c r="A25" s="2">
        <f>ZakladDPHZakl*SazbaDPH2/100</f>
        <v>0</v>
      </c>
      <c r="B25" s="37" t="s">
        <v>14</v>
      </c>
      <c r="C25" s="58"/>
      <c r="D25" s="59"/>
      <c r="E25" s="63">
        <v>21</v>
      </c>
      <c r="F25" s="38" t="s">
        <v>0</v>
      </c>
      <c r="G25" s="216">
        <f>ZakladDPHZaklVypocet</f>
        <v>0</v>
      </c>
      <c r="H25" s="217"/>
      <c r="I25" s="217"/>
      <c r="J25" s="39" t="str">
        <f t="shared" si="0"/>
        <v>CZK</v>
      </c>
    </row>
    <row r="26" spans="1:10" ht="23.25" customHeight="1" x14ac:dyDescent="0.2">
      <c r="A26" s="2">
        <f>(A25-INT(A25))*100</f>
        <v>0</v>
      </c>
      <c r="B26" s="31" t="s">
        <v>15</v>
      </c>
      <c r="C26" s="64"/>
      <c r="D26" s="51"/>
      <c r="E26" s="65">
        <f>SazbaDPH2</f>
        <v>21</v>
      </c>
      <c r="F26" s="29" t="s">
        <v>0</v>
      </c>
      <c r="G26" s="243">
        <f>A25</f>
        <v>0</v>
      </c>
      <c r="H26" s="244"/>
      <c r="I26" s="244"/>
      <c r="J26" s="36" t="str">
        <f t="shared" si="0"/>
        <v>CZK</v>
      </c>
    </row>
    <row r="27" spans="1:10" ht="23.25" customHeight="1" thickBot="1" x14ac:dyDescent="0.25">
      <c r="A27" s="2">
        <f>ZakladDPHSni+DPHSni+ZakladDPHZakl+DPHZakl</f>
        <v>0</v>
      </c>
      <c r="B27" s="30" t="s">
        <v>4</v>
      </c>
      <c r="C27" s="66"/>
      <c r="D27" s="67"/>
      <c r="E27" s="66"/>
      <c r="F27" s="16"/>
      <c r="G27" s="245">
        <f>CenaCelkem-(ZakladDPHSni+DPHSni+ZakladDPHZakl+DPHZakl)</f>
        <v>0</v>
      </c>
      <c r="H27" s="245"/>
      <c r="I27" s="245"/>
      <c r="J27" s="40" t="str">
        <f t="shared" si="0"/>
        <v>CZK</v>
      </c>
    </row>
    <row r="28" spans="1:10" ht="27.75" hidden="1" customHeight="1" thickBot="1" x14ac:dyDescent="0.25">
      <c r="A28" s="2"/>
      <c r="B28" s="111" t="s">
        <v>23</v>
      </c>
      <c r="C28" s="112"/>
      <c r="D28" s="112"/>
      <c r="E28" s="113"/>
      <c r="F28" s="114"/>
      <c r="G28" s="224">
        <f>ZakladDPHSniVypocet+ZakladDPHZaklVypocet</f>
        <v>0</v>
      </c>
      <c r="H28" s="224"/>
      <c r="I28" s="224"/>
      <c r="J28" s="115" t="str">
        <f t="shared" si="0"/>
        <v>CZK</v>
      </c>
    </row>
    <row r="29" spans="1:10" ht="27.75" customHeight="1" thickBot="1" x14ac:dyDescent="0.25">
      <c r="A29" s="2">
        <f>(A27-INT(A27))*100</f>
        <v>0</v>
      </c>
      <c r="B29" s="111" t="s">
        <v>35</v>
      </c>
      <c r="C29" s="116"/>
      <c r="D29" s="116"/>
      <c r="E29" s="116"/>
      <c r="F29" s="117"/>
      <c r="G29" s="223">
        <f>A27</f>
        <v>0</v>
      </c>
      <c r="H29" s="223"/>
      <c r="I29" s="223"/>
      <c r="J29" s="118" t="s">
        <v>85</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25"/>
      <c r="E34" s="226"/>
      <c r="G34" s="227"/>
      <c r="H34" s="228"/>
      <c r="I34" s="228"/>
      <c r="J34" s="24"/>
    </row>
    <row r="35" spans="1:10" ht="12.75" customHeight="1" x14ac:dyDescent="0.2">
      <c r="A35" s="2"/>
      <c r="B35" s="2"/>
      <c r="D35" s="213" t="s">
        <v>2</v>
      </c>
      <c r="E35" s="213"/>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57</v>
      </c>
      <c r="C39" s="211"/>
      <c r="D39" s="211"/>
      <c r="E39" s="211"/>
      <c r="F39" s="98">
        <f>'D.00 D.00.001 Naklady'!AE57+'D.1.1+D.1.2 D.1.1.101 Pol'!AE380+'D.1.1+D.1.2 D.1.1.102 Pol'!AE1284+'D.1.4 D.1.4.1.1 Pol'!AE125+'D.1.4 D.1.4.1.2 Pol'!AE68+'D.1.4 D.1.4.3 Pol'!AE73+'D.1.4 D.1.4.4 Pol'!AE92+'D.1.4 D.1.4.5 Pol'!AE49+'D.1.4 D.1.4.7 Pol'!AE402+'D.1.4 D.1.4.8 Pol'!AE270</f>
        <v>0</v>
      </c>
      <c r="G39" s="99">
        <f>'D.00 D.00.001 Naklady'!AF57+'D.1.1+D.1.2 D.1.1.101 Pol'!AF380+'D.1.1+D.1.2 D.1.1.102 Pol'!AF1284+'D.1.4 D.1.4.1.1 Pol'!AF125+'D.1.4 D.1.4.1.2 Pol'!AF68+'D.1.4 D.1.4.3 Pol'!AF73+'D.1.4 D.1.4.4 Pol'!AF92+'D.1.4 D.1.4.5 Pol'!AF49+'D.1.4 D.1.4.7 Pol'!AF402+'D.1.4 D.1.4.8 Pol'!AF270</f>
        <v>0</v>
      </c>
      <c r="H39" s="100">
        <f t="shared" ref="H39:H53" si="1">(F39*SazbaDPH1/100)+(G39*SazbaDPH2/100)</f>
        <v>0</v>
      </c>
      <c r="I39" s="100">
        <f>F39+G39+H39</f>
        <v>0</v>
      </c>
      <c r="J39" s="101" t="str">
        <f>IF(_xlfn.SINGLE(CenaCelkemVypocet)=0,"",I39/_xlfn.SINGLE(CenaCelkemVypocet)*100)</f>
        <v/>
      </c>
    </row>
    <row r="40" spans="1:10" ht="25.5" customHeight="1" x14ac:dyDescent="0.2">
      <c r="A40" s="87">
        <v>2</v>
      </c>
      <c r="B40" s="102"/>
      <c r="C40" s="212" t="s">
        <v>58</v>
      </c>
      <c r="D40" s="212"/>
      <c r="E40" s="212"/>
      <c r="F40" s="103">
        <f>'D.00 D.00.001 Naklady'!AE57</f>
        <v>0</v>
      </c>
      <c r="G40" s="104">
        <f>'D.00 D.00.001 Naklady'!AF57</f>
        <v>0</v>
      </c>
      <c r="H40" s="104">
        <f t="shared" si="1"/>
        <v>0</v>
      </c>
      <c r="I40" s="104">
        <f>F40+G40+H40</f>
        <v>0</v>
      </c>
      <c r="J40" s="105" t="str">
        <f>IF(_xlfn.SINGLE(CenaCelkemVypocet)=0,"",I40/_xlfn.SINGLE(CenaCelkemVypocet)*100)</f>
        <v/>
      </c>
    </row>
    <row r="41" spans="1:10" ht="25.5" customHeight="1" x14ac:dyDescent="0.2">
      <c r="A41" s="87">
        <v>3</v>
      </c>
      <c r="B41" s="106" t="s">
        <v>59</v>
      </c>
      <c r="C41" s="211" t="s">
        <v>60</v>
      </c>
      <c r="D41" s="211"/>
      <c r="E41" s="211"/>
      <c r="F41" s="107">
        <f>'D.00 D.00.001 Naklady'!AE57</f>
        <v>0</v>
      </c>
      <c r="G41" s="100">
        <f>'D.00 D.00.001 Naklady'!AF57</f>
        <v>0</v>
      </c>
      <c r="H41" s="100">
        <f t="shared" si="1"/>
        <v>0</v>
      </c>
      <c r="I41" s="100">
        <f>F41+G41+H41</f>
        <v>0</v>
      </c>
      <c r="J41" s="101" t="str">
        <f>IF(_xlfn.SINGLE(CenaCelkemVypocet)=0,"",I41/_xlfn.SINGLE(CenaCelkemVypocet)*100)</f>
        <v/>
      </c>
    </row>
    <row r="42" spans="1:10" ht="25.5" customHeight="1" x14ac:dyDescent="0.2">
      <c r="A42" s="87">
        <v>2</v>
      </c>
      <c r="B42" s="102"/>
      <c r="C42" s="212" t="s">
        <v>61</v>
      </c>
      <c r="D42" s="212"/>
      <c r="E42" s="212"/>
      <c r="F42" s="103"/>
      <c r="G42" s="104"/>
      <c r="H42" s="104">
        <f t="shared" si="1"/>
        <v>0</v>
      </c>
      <c r="I42" s="104"/>
      <c r="J42" s="105"/>
    </row>
    <row r="43" spans="1:10" ht="25.5" customHeight="1" x14ac:dyDescent="0.2">
      <c r="A43" s="87">
        <v>2</v>
      </c>
      <c r="B43" s="102" t="s">
        <v>62</v>
      </c>
      <c r="C43" s="212" t="s">
        <v>63</v>
      </c>
      <c r="D43" s="212"/>
      <c r="E43" s="212"/>
      <c r="F43" s="103">
        <f>'D.1.1+D.1.2 D.1.1.101 Pol'!AE380+'D.1.1+D.1.2 D.1.1.102 Pol'!AE1284</f>
        <v>0</v>
      </c>
      <c r="G43" s="104">
        <f>'D.1.1+D.1.2 D.1.1.101 Pol'!AF380+'D.1.1+D.1.2 D.1.1.102 Pol'!AF1284</f>
        <v>0</v>
      </c>
      <c r="H43" s="104">
        <f t="shared" si="1"/>
        <v>0</v>
      </c>
      <c r="I43" s="104">
        <f t="shared" ref="I43:I53" si="2">F43+G43+H43</f>
        <v>0</v>
      </c>
      <c r="J43" s="105" t="str">
        <f>IF(_xlfn.SINGLE(CenaCelkemVypocet)=0,"",I43/_xlfn.SINGLE(CenaCelkemVypocet)*100)</f>
        <v/>
      </c>
    </row>
    <row r="44" spans="1:10" ht="25.5" customHeight="1" x14ac:dyDescent="0.2">
      <c r="A44" s="87">
        <v>3</v>
      </c>
      <c r="B44" s="106" t="s">
        <v>64</v>
      </c>
      <c r="C44" s="211" t="s">
        <v>65</v>
      </c>
      <c r="D44" s="211"/>
      <c r="E44" s="211"/>
      <c r="F44" s="107">
        <f>'D.1.1+D.1.2 D.1.1.101 Pol'!AE380</f>
        <v>0</v>
      </c>
      <c r="G44" s="100">
        <f>'D.1.1+D.1.2 D.1.1.101 Pol'!AF380</f>
        <v>0</v>
      </c>
      <c r="H44" s="100">
        <f t="shared" si="1"/>
        <v>0</v>
      </c>
      <c r="I44" s="100">
        <f t="shared" si="2"/>
        <v>0</v>
      </c>
      <c r="J44" s="101" t="str">
        <f>IF(_xlfn.SINGLE(CenaCelkemVypocet)=0,"",I44/_xlfn.SINGLE(CenaCelkemVypocet)*100)</f>
        <v/>
      </c>
    </row>
    <row r="45" spans="1:10" ht="25.5" customHeight="1" x14ac:dyDescent="0.2">
      <c r="A45" s="87">
        <v>3</v>
      </c>
      <c r="B45" s="106" t="s">
        <v>66</v>
      </c>
      <c r="C45" s="211" t="s">
        <v>67</v>
      </c>
      <c r="D45" s="211"/>
      <c r="E45" s="211"/>
      <c r="F45" s="107">
        <f>'D.1.1+D.1.2 D.1.1.102 Pol'!AE1284</f>
        <v>0</v>
      </c>
      <c r="G45" s="100">
        <f>'D.1.1+D.1.2 D.1.1.102 Pol'!AF1284</f>
        <v>0</v>
      </c>
      <c r="H45" s="100">
        <f t="shared" si="1"/>
        <v>0</v>
      </c>
      <c r="I45" s="100">
        <f t="shared" si="2"/>
        <v>0</v>
      </c>
      <c r="J45" s="101" t="str">
        <f>IF(_xlfn.SINGLE(CenaCelkemVypocet)=0,"",I45/_xlfn.SINGLE(CenaCelkemVypocet)*100)</f>
        <v/>
      </c>
    </row>
    <row r="46" spans="1:10" ht="25.5" customHeight="1" x14ac:dyDescent="0.2">
      <c r="A46" s="87">
        <v>2</v>
      </c>
      <c r="B46" s="102" t="s">
        <v>68</v>
      </c>
      <c r="C46" s="212" t="s">
        <v>69</v>
      </c>
      <c r="D46" s="212"/>
      <c r="E46" s="212"/>
      <c r="F46" s="103">
        <f>'D.1.4 D.1.4.1.1 Pol'!AE125+'D.1.4 D.1.4.1.2 Pol'!AE68+'D.1.4 D.1.4.3 Pol'!AE73+'D.1.4 D.1.4.4 Pol'!AE92+'D.1.4 D.1.4.5 Pol'!AE49+'D.1.4 D.1.4.7 Pol'!AE402+'D.1.4 D.1.4.8 Pol'!AE270</f>
        <v>0</v>
      </c>
      <c r="G46" s="104">
        <f>'D.1.4 D.1.4.1.1 Pol'!AF125+'D.1.4 D.1.4.1.2 Pol'!AF68+'D.1.4 D.1.4.3 Pol'!AF73+'D.1.4 D.1.4.4 Pol'!AF92+'D.1.4 D.1.4.5 Pol'!AF49+'D.1.4 D.1.4.7 Pol'!AF402+'D.1.4 D.1.4.8 Pol'!AF270</f>
        <v>0</v>
      </c>
      <c r="H46" s="104">
        <f t="shared" si="1"/>
        <v>0</v>
      </c>
      <c r="I46" s="104">
        <f t="shared" si="2"/>
        <v>0</v>
      </c>
      <c r="J46" s="105" t="str">
        <f>IF(_xlfn.SINGLE(CenaCelkemVypocet)=0,"",I46/_xlfn.SINGLE(CenaCelkemVypocet)*100)</f>
        <v/>
      </c>
    </row>
    <row r="47" spans="1:10" ht="25.5" customHeight="1" x14ac:dyDescent="0.2">
      <c r="A47" s="87">
        <v>3</v>
      </c>
      <c r="B47" s="106" t="s">
        <v>70</v>
      </c>
      <c r="C47" s="211" t="s">
        <v>71</v>
      </c>
      <c r="D47" s="211"/>
      <c r="E47" s="211"/>
      <c r="F47" s="107">
        <f>'D.1.4 D.1.4.1.1 Pol'!AE125</f>
        <v>0</v>
      </c>
      <c r="G47" s="100">
        <f>'D.1.4 D.1.4.1.1 Pol'!AF125</f>
        <v>0</v>
      </c>
      <c r="H47" s="100">
        <f t="shared" si="1"/>
        <v>0</v>
      </c>
      <c r="I47" s="100">
        <f t="shared" si="2"/>
        <v>0</v>
      </c>
      <c r="J47" s="101" t="str">
        <f>IF(_xlfn.SINGLE(CenaCelkemVypocet)=0,"",I47/_xlfn.SINGLE(CenaCelkemVypocet)*100)</f>
        <v/>
      </c>
    </row>
    <row r="48" spans="1:10" ht="25.5" customHeight="1" x14ac:dyDescent="0.2">
      <c r="A48" s="87">
        <v>3</v>
      </c>
      <c r="B48" s="106" t="s">
        <v>72</v>
      </c>
      <c r="C48" s="211" t="s">
        <v>73</v>
      </c>
      <c r="D48" s="211"/>
      <c r="E48" s="211"/>
      <c r="F48" s="107">
        <f>'D.1.4 D.1.4.1.2 Pol'!AE68</f>
        <v>0</v>
      </c>
      <c r="G48" s="100">
        <f>'D.1.4 D.1.4.1.2 Pol'!AF68</f>
        <v>0</v>
      </c>
      <c r="H48" s="100">
        <f t="shared" si="1"/>
        <v>0</v>
      </c>
      <c r="I48" s="100">
        <f t="shared" si="2"/>
        <v>0</v>
      </c>
      <c r="J48" s="101" t="str">
        <f>IF(_xlfn.SINGLE(CenaCelkemVypocet)=0,"",I48/_xlfn.SINGLE(CenaCelkemVypocet)*100)</f>
        <v/>
      </c>
    </row>
    <row r="49" spans="1:52" ht="25.5" customHeight="1" x14ac:dyDescent="0.2">
      <c r="A49" s="87">
        <v>3</v>
      </c>
      <c r="B49" s="106" t="s">
        <v>74</v>
      </c>
      <c r="C49" s="211" t="s">
        <v>75</v>
      </c>
      <c r="D49" s="211"/>
      <c r="E49" s="211"/>
      <c r="F49" s="107">
        <f>'D.1.4 D.1.4.3 Pol'!AE73</f>
        <v>0</v>
      </c>
      <c r="G49" s="100">
        <f>'D.1.4 D.1.4.3 Pol'!AF73</f>
        <v>0</v>
      </c>
      <c r="H49" s="100">
        <f t="shared" si="1"/>
        <v>0</v>
      </c>
      <c r="I49" s="100">
        <f t="shared" si="2"/>
        <v>0</v>
      </c>
      <c r="J49" s="101" t="str">
        <f>IF(_xlfn.SINGLE(CenaCelkemVypocet)=0,"",I49/_xlfn.SINGLE(CenaCelkemVypocet)*100)</f>
        <v/>
      </c>
    </row>
    <row r="50" spans="1:52" ht="25.5" customHeight="1" x14ac:dyDescent="0.2">
      <c r="A50" s="87">
        <v>3</v>
      </c>
      <c r="B50" s="106" t="s">
        <v>76</v>
      </c>
      <c r="C50" s="211" t="s">
        <v>77</v>
      </c>
      <c r="D50" s="211"/>
      <c r="E50" s="211"/>
      <c r="F50" s="107">
        <f>'D.1.4 D.1.4.4 Pol'!AE92</f>
        <v>0</v>
      </c>
      <c r="G50" s="100">
        <f>'D.1.4 D.1.4.4 Pol'!AF92</f>
        <v>0</v>
      </c>
      <c r="H50" s="100">
        <f t="shared" si="1"/>
        <v>0</v>
      </c>
      <c r="I50" s="100">
        <f t="shared" si="2"/>
        <v>0</v>
      </c>
      <c r="J50" s="101" t="str">
        <f>IF(_xlfn.SINGLE(CenaCelkemVypocet)=0,"",I50/_xlfn.SINGLE(CenaCelkemVypocet)*100)</f>
        <v/>
      </c>
    </row>
    <row r="51" spans="1:52" ht="25.5" customHeight="1" x14ac:dyDescent="0.2">
      <c r="A51" s="87">
        <v>3</v>
      </c>
      <c r="B51" s="106" t="s">
        <v>78</v>
      </c>
      <c r="C51" s="211" t="s">
        <v>79</v>
      </c>
      <c r="D51" s="211"/>
      <c r="E51" s="211"/>
      <c r="F51" s="107">
        <f>'D.1.4 D.1.4.5 Pol'!AE49</f>
        <v>0</v>
      </c>
      <c r="G51" s="100">
        <f>'D.1.4 D.1.4.5 Pol'!AF49</f>
        <v>0</v>
      </c>
      <c r="H51" s="100">
        <f t="shared" si="1"/>
        <v>0</v>
      </c>
      <c r="I51" s="100">
        <f t="shared" si="2"/>
        <v>0</v>
      </c>
      <c r="J51" s="101" t="str">
        <f>IF(_xlfn.SINGLE(CenaCelkemVypocet)=0,"",I51/_xlfn.SINGLE(CenaCelkemVypocet)*100)</f>
        <v/>
      </c>
    </row>
    <row r="52" spans="1:52" ht="25.5" customHeight="1" x14ac:dyDescent="0.2">
      <c r="A52" s="87">
        <v>3</v>
      </c>
      <c r="B52" s="106" t="s">
        <v>80</v>
      </c>
      <c r="C52" s="211" t="s">
        <v>81</v>
      </c>
      <c r="D52" s="211"/>
      <c r="E52" s="211"/>
      <c r="F52" s="107">
        <f>'D.1.4 D.1.4.7 Pol'!AE402</f>
        <v>0</v>
      </c>
      <c r="G52" s="100">
        <f>'D.1.4 D.1.4.7 Pol'!AF402</f>
        <v>0</v>
      </c>
      <c r="H52" s="100">
        <f t="shared" si="1"/>
        <v>0</v>
      </c>
      <c r="I52" s="100">
        <f t="shared" si="2"/>
        <v>0</v>
      </c>
      <c r="J52" s="101" t="str">
        <f>IF(_xlfn.SINGLE(CenaCelkemVypocet)=0,"",I52/_xlfn.SINGLE(CenaCelkemVypocet)*100)</f>
        <v/>
      </c>
    </row>
    <row r="53" spans="1:52" ht="25.5" customHeight="1" x14ac:dyDescent="0.2">
      <c r="A53" s="87">
        <v>3</v>
      </c>
      <c r="B53" s="106" t="s">
        <v>82</v>
      </c>
      <c r="C53" s="211" t="s">
        <v>83</v>
      </c>
      <c r="D53" s="211"/>
      <c r="E53" s="211"/>
      <c r="F53" s="107">
        <f>'D.1.4 D.1.4.8 Pol'!AE270</f>
        <v>0</v>
      </c>
      <c r="G53" s="100">
        <f>'D.1.4 D.1.4.8 Pol'!AF270</f>
        <v>0</v>
      </c>
      <c r="H53" s="100">
        <f t="shared" si="1"/>
        <v>0</v>
      </c>
      <c r="I53" s="100">
        <f t="shared" si="2"/>
        <v>0</v>
      </c>
      <c r="J53" s="101" t="str">
        <f>IF(_xlfn.SINGLE(CenaCelkemVypocet)=0,"",I53/_xlfn.SINGLE(CenaCelkemVypocet)*100)</f>
        <v/>
      </c>
    </row>
    <row r="54" spans="1:52" ht="25.5" customHeight="1" x14ac:dyDescent="0.2">
      <c r="A54" s="87"/>
      <c r="B54" s="208" t="s">
        <v>84</v>
      </c>
      <c r="C54" s="209"/>
      <c r="D54" s="209"/>
      <c r="E54" s="210"/>
      <c r="F54" s="108">
        <f>SUMIF(A39:A53,"=1",F39:F53)</f>
        <v>0</v>
      </c>
      <c r="G54" s="109">
        <f>SUMIF(A39:A53,"=1",G39:G53)</f>
        <v>0</v>
      </c>
      <c r="H54" s="109">
        <f>SUMIF(A39:A53,"=1",H39:H53)</f>
        <v>0</v>
      </c>
      <c r="I54" s="109">
        <f>SUMIF(A39:A53,"=1",I39:I53)</f>
        <v>0</v>
      </c>
      <c r="J54" s="110">
        <f>SUMIF(A39:A53,"=1",J39:J53)</f>
        <v>0</v>
      </c>
    </row>
    <row r="56" spans="1:52" x14ac:dyDescent="0.2">
      <c r="A56" t="s">
        <v>86</v>
      </c>
      <c r="B56" t="s">
        <v>87</v>
      </c>
    </row>
    <row r="57" spans="1:52" x14ac:dyDescent="0.2">
      <c r="B57" s="207" t="s">
        <v>88</v>
      </c>
      <c r="C57" s="207"/>
      <c r="D57" s="207"/>
      <c r="E57" s="207"/>
      <c r="F57" s="207"/>
      <c r="G57" s="207"/>
      <c r="H57" s="207"/>
      <c r="I57" s="207"/>
      <c r="J57" s="207"/>
      <c r="AZ57" s="119" t="str">
        <f>B57</f>
        <v>1. PODMÍNKY PRO ZPRACOVÁNÍ NABÍDKOVÉ CENY</v>
      </c>
    </row>
    <row r="59" spans="1:52" x14ac:dyDescent="0.2">
      <c r="B59" s="207" t="s">
        <v>89</v>
      </c>
      <c r="C59" s="207"/>
      <c r="D59" s="207"/>
      <c r="E59" s="207"/>
      <c r="F59" s="207"/>
      <c r="G59" s="207"/>
      <c r="H59" s="207"/>
      <c r="I59" s="207"/>
      <c r="J59" s="207"/>
      <c r="AZ59" s="119" t="str">
        <f>B59</f>
        <v xml:space="preserve">        Preambule</v>
      </c>
    </row>
    <row r="61" spans="1:52" ht="51" x14ac:dyDescent="0.2">
      <c r="B61" s="207" t="s">
        <v>90</v>
      </c>
      <c r="C61" s="207"/>
      <c r="D61" s="207"/>
      <c r="E61" s="207"/>
      <c r="F61" s="207"/>
      <c r="G61" s="207"/>
      <c r="H61" s="207"/>
      <c r="I61" s="207"/>
      <c r="J61" s="207"/>
      <c r="AZ61" s="119" t="str">
        <f>B61</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2" spans="1:52" ht="51" x14ac:dyDescent="0.2">
      <c r="B62" s="207" t="s">
        <v>91</v>
      </c>
      <c r="C62" s="207"/>
      <c r="D62" s="207"/>
      <c r="E62" s="207"/>
      <c r="F62" s="207"/>
      <c r="G62" s="207"/>
      <c r="H62" s="207"/>
      <c r="I62" s="207"/>
      <c r="J62" s="207"/>
      <c r="AZ62" s="119" t="str">
        <f>B62</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4" spans="1:52" x14ac:dyDescent="0.2">
      <c r="B64" s="207" t="s">
        <v>92</v>
      </c>
      <c r="C64" s="207"/>
      <c r="D64" s="207"/>
      <c r="E64" s="207"/>
      <c r="F64" s="207"/>
      <c r="G64" s="207"/>
      <c r="H64" s="207"/>
      <c r="I64" s="207"/>
      <c r="J64" s="207"/>
      <c r="AZ64" s="119" t="str">
        <f>B64</f>
        <v xml:space="preserve">        Vymezení některých pojmů</v>
      </c>
    </row>
    <row r="67" spans="2:52" x14ac:dyDescent="0.2">
      <c r="B67" s="207" t="s">
        <v>93</v>
      </c>
      <c r="C67" s="207"/>
      <c r="D67" s="207"/>
      <c r="E67" s="207"/>
      <c r="F67" s="207"/>
      <c r="G67" s="207"/>
      <c r="H67" s="207"/>
      <c r="I67" s="207"/>
      <c r="J67" s="207"/>
      <c r="AZ67" s="119" t="str">
        <f t="shared" ref="AZ67:AZ72" si="3">B67</f>
        <v>Pro účely zpracování nabídkové ceny se jsou použity některé pojmy, pod kterými se rozumí:</v>
      </c>
    </row>
    <row r="68" spans="2:52" ht="38.25" x14ac:dyDescent="0.2">
      <c r="B68" s="207" t="s">
        <v>94</v>
      </c>
      <c r="C68" s="207"/>
      <c r="D68" s="207"/>
      <c r="E68" s="207"/>
      <c r="F68" s="207"/>
      <c r="G68" s="207"/>
      <c r="H68" s="207"/>
      <c r="I68" s="207"/>
      <c r="J68" s="207"/>
      <c r="AZ68" s="119" t="str">
        <f t="shared" si="3"/>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69" spans="2:52" ht="38.25" x14ac:dyDescent="0.2">
      <c r="B69" s="207" t="s">
        <v>95</v>
      </c>
      <c r="C69" s="207"/>
      <c r="D69" s="207"/>
      <c r="E69" s="207"/>
      <c r="F69" s="207"/>
      <c r="G69" s="207"/>
      <c r="H69" s="207"/>
      <c r="I69" s="207"/>
      <c r="J69" s="207"/>
      <c r="AZ69" s="119" t="str">
        <f t="shared" si="3"/>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0" spans="2:52" ht="51" x14ac:dyDescent="0.2">
      <c r="B70" s="207" t="s">
        <v>96</v>
      </c>
      <c r="C70" s="207"/>
      <c r="D70" s="207"/>
      <c r="E70" s="207"/>
      <c r="F70" s="207"/>
      <c r="G70" s="207"/>
      <c r="H70" s="207"/>
      <c r="I70" s="207"/>
      <c r="J70" s="207"/>
      <c r="AZ70" s="119" t="str">
        <f t="shared" si="3"/>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1" spans="2:52" ht="76.5" x14ac:dyDescent="0.2">
      <c r="B71" s="207" t="s">
        <v>97</v>
      </c>
      <c r="C71" s="207"/>
      <c r="D71" s="207"/>
      <c r="E71" s="207"/>
      <c r="F71" s="207"/>
      <c r="G71" s="207"/>
      <c r="H71" s="207"/>
      <c r="I71" s="207"/>
      <c r="J71" s="207"/>
      <c r="AZ71" s="119" t="str">
        <f t="shared" si="3"/>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2" spans="2:52" ht="51" x14ac:dyDescent="0.2">
      <c r="B72" s="207" t="s">
        <v>98</v>
      </c>
      <c r="C72" s="207"/>
      <c r="D72" s="207"/>
      <c r="E72" s="207"/>
      <c r="F72" s="207"/>
      <c r="G72" s="207"/>
      <c r="H72" s="207"/>
      <c r="I72" s="207"/>
      <c r="J72" s="207"/>
      <c r="AZ72" s="119" t="str">
        <f t="shared" si="3"/>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4" spans="2:52" x14ac:dyDescent="0.2">
      <c r="B74" s="207" t="s">
        <v>99</v>
      </c>
      <c r="C74" s="207"/>
      <c r="D74" s="207"/>
      <c r="E74" s="207"/>
      <c r="F74" s="207"/>
      <c r="G74" s="207"/>
      <c r="H74" s="207"/>
      <c r="I74" s="207"/>
      <c r="J74" s="207"/>
      <c r="AZ74" s="119" t="str">
        <f>B74</f>
        <v xml:space="preserve">        Cenová soustava</v>
      </c>
    </row>
    <row r="76" spans="2:52" x14ac:dyDescent="0.2">
      <c r="B76" s="207" t="s">
        <v>100</v>
      </c>
      <c r="C76" s="207"/>
      <c r="D76" s="207"/>
      <c r="E76" s="207"/>
      <c r="F76" s="207"/>
      <c r="G76" s="207"/>
      <c r="H76" s="207"/>
      <c r="I76" s="207"/>
      <c r="J76" s="207"/>
      <c r="AZ76" s="119" t="str">
        <f>B76</f>
        <v xml:space="preserve">        Použitá cenová soustava</v>
      </c>
    </row>
    <row r="77" spans="2:52" ht="38.25" x14ac:dyDescent="0.2">
      <c r="B77" s="207" t="s">
        <v>101</v>
      </c>
      <c r="C77" s="207"/>
      <c r="D77" s="207"/>
      <c r="E77" s="207"/>
      <c r="F77" s="207"/>
      <c r="G77" s="207"/>
      <c r="H77" s="207"/>
      <c r="I77" s="207"/>
      <c r="J77" s="207"/>
      <c r="AZ77" s="119" t="str">
        <f>B77</f>
        <v>Soupisy stavebních prací, dodávek a služeb jsou zpracovány s použitím cenové soustavy zpracované společností RTS, a.s.. Položky z cenové soustavy mají uveden odkaz na cenovou soustavu včetně označení příslušného ceníku.</v>
      </c>
    </row>
    <row r="79" spans="2:52" x14ac:dyDescent="0.2">
      <c r="B79" s="207" t="s">
        <v>102</v>
      </c>
      <c r="C79" s="207"/>
      <c r="D79" s="207"/>
      <c r="E79" s="207"/>
      <c r="F79" s="207"/>
      <c r="G79" s="207"/>
      <c r="H79" s="207"/>
      <c r="I79" s="207"/>
      <c r="J79" s="207"/>
      <c r="AZ79" s="119" t="str">
        <f>B79</f>
        <v xml:space="preserve">        Technické podmínky</v>
      </c>
    </row>
    <row r="80" spans="2:52" ht="38.25" x14ac:dyDescent="0.2">
      <c r="B80" s="207" t="s">
        <v>103</v>
      </c>
      <c r="C80" s="207"/>
      <c r="D80" s="207"/>
      <c r="E80" s="207"/>
      <c r="F80" s="207"/>
      <c r="G80" s="207"/>
      <c r="H80" s="207"/>
      <c r="I80" s="207"/>
      <c r="J80" s="207"/>
      <c r="AZ80" s="119" t="str">
        <f>B80</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2" spans="2:52" x14ac:dyDescent="0.2">
      <c r="B82" s="207" t="s">
        <v>104</v>
      </c>
      <c r="C82" s="207"/>
      <c r="D82" s="207"/>
      <c r="E82" s="207"/>
      <c r="F82" s="207"/>
      <c r="G82" s="207"/>
      <c r="H82" s="207"/>
      <c r="I82" s="207"/>
      <c r="J82" s="207"/>
      <c r="AZ82" s="119" t="str">
        <f>B82</f>
        <v>Individuální položky</v>
      </c>
    </row>
    <row r="83" spans="2:52" ht="38.25" x14ac:dyDescent="0.2">
      <c r="B83" s="207" t="s">
        <v>105</v>
      </c>
      <c r="C83" s="207"/>
      <c r="D83" s="207"/>
      <c r="E83" s="207"/>
      <c r="F83" s="207"/>
      <c r="G83" s="207"/>
      <c r="H83" s="207"/>
      <c r="I83" s="207"/>
      <c r="J83" s="207"/>
      <c r="AZ83" s="119" t="str">
        <f>B83</f>
        <v>Položky soupisu prací, které cenová soustava neobsahuje, jsou označeny popisem „vlastní“. Pro tyto položky jsou cenové a technické podmínky definovány jejich popisem, případně odkazem na konkrétní část příslušné dokumentace.</v>
      </c>
    </row>
    <row r="85" spans="2:52" x14ac:dyDescent="0.2">
      <c r="B85" s="207" t="s">
        <v>106</v>
      </c>
      <c r="C85" s="207"/>
      <c r="D85" s="207"/>
      <c r="E85" s="207"/>
      <c r="F85" s="207"/>
      <c r="G85" s="207"/>
      <c r="H85" s="207"/>
      <c r="I85" s="207"/>
      <c r="J85" s="207"/>
      <c r="AZ85" s="119" t="str">
        <f>B85</f>
        <v xml:space="preserve">        Závaznost a změna soupisu</v>
      </c>
    </row>
    <row r="87" spans="2:52" x14ac:dyDescent="0.2">
      <c r="B87" s="207" t="s">
        <v>107</v>
      </c>
      <c r="C87" s="207"/>
      <c r="D87" s="207"/>
      <c r="E87" s="207"/>
      <c r="F87" s="207"/>
      <c r="G87" s="207"/>
      <c r="H87" s="207"/>
      <c r="I87" s="207"/>
      <c r="J87" s="207"/>
      <c r="AZ87" s="119" t="str">
        <f>B87</f>
        <v xml:space="preserve">        Závaznost soupisu</v>
      </c>
    </row>
    <row r="88" spans="2:52" ht="38.25" x14ac:dyDescent="0.2">
      <c r="B88" s="207" t="s">
        <v>108</v>
      </c>
      <c r="C88" s="207"/>
      <c r="D88" s="207"/>
      <c r="E88" s="207"/>
      <c r="F88" s="207"/>
      <c r="G88" s="207"/>
      <c r="H88" s="207"/>
      <c r="I88" s="207"/>
      <c r="J88" s="207"/>
      <c r="AZ88" s="119" t="str">
        <f>B88</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0" spans="2:52" x14ac:dyDescent="0.2">
      <c r="B90" s="207" t="s">
        <v>109</v>
      </c>
      <c r="C90" s="207"/>
      <c r="D90" s="207"/>
      <c r="E90" s="207"/>
      <c r="F90" s="207"/>
      <c r="G90" s="207"/>
      <c r="H90" s="207"/>
      <c r="I90" s="207"/>
      <c r="J90" s="207"/>
      <c r="AZ90" s="119" t="str">
        <f>B90</f>
        <v xml:space="preserve">        Zvláštní podmínky pro stanovení nabídkové ceny</v>
      </c>
    </row>
    <row r="92" spans="2:52" x14ac:dyDescent="0.2">
      <c r="B92" s="207" t="s">
        <v>110</v>
      </c>
      <c r="C92" s="207"/>
      <c r="D92" s="207"/>
      <c r="E92" s="207"/>
      <c r="F92" s="207"/>
      <c r="G92" s="207"/>
      <c r="H92" s="207"/>
      <c r="I92" s="207"/>
      <c r="J92" s="207"/>
      <c r="AZ92" s="119" t="str">
        <f>B92</f>
        <v xml:space="preserve">        Přeprava vybouraných hmot, suti a vytěžené zeminy</v>
      </c>
    </row>
    <row r="93" spans="2:52" ht="76.5" x14ac:dyDescent="0.2">
      <c r="B93" s="207" t="s">
        <v>111</v>
      </c>
      <c r="C93" s="207"/>
      <c r="D93" s="207"/>
      <c r="E93" s="207"/>
      <c r="F93" s="207"/>
      <c r="G93" s="207"/>
      <c r="H93" s="207"/>
      <c r="I93" s="207"/>
      <c r="J93" s="207"/>
      <c r="AZ93" s="119" t="str">
        <f>B93</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5" spans="2:52" x14ac:dyDescent="0.2">
      <c r="B95" s="207" t="s">
        <v>112</v>
      </c>
      <c r="C95" s="207"/>
      <c r="D95" s="207"/>
      <c r="E95" s="207"/>
      <c r="F95" s="207"/>
      <c r="G95" s="207"/>
      <c r="H95" s="207"/>
      <c r="I95" s="207"/>
      <c r="J95" s="207"/>
      <c r="AZ95" s="119" t="str">
        <f>B95</f>
        <v xml:space="preserve">        Vnitrostaveništní přesun stavebního materiálu</v>
      </c>
    </row>
    <row r="96" spans="2:52" ht="51" x14ac:dyDescent="0.2">
      <c r="B96" s="207" t="s">
        <v>113</v>
      </c>
      <c r="C96" s="207"/>
      <c r="D96" s="207"/>
      <c r="E96" s="207"/>
      <c r="F96" s="207"/>
      <c r="G96" s="207"/>
      <c r="H96" s="207"/>
      <c r="I96" s="207"/>
      <c r="J96" s="207"/>
      <c r="AZ96" s="119" t="str">
        <f>B96</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7" spans="2:52" ht="51" x14ac:dyDescent="0.2">
      <c r="B97" s="207" t="s">
        <v>114</v>
      </c>
      <c r="C97" s="207"/>
      <c r="D97" s="207"/>
      <c r="E97" s="207"/>
      <c r="F97" s="207"/>
      <c r="G97" s="207"/>
      <c r="H97" s="207"/>
      <c r="I97" s="207"/>
      <c r="J97" s="207"/>
      <c r="AZ97" s="119" t="str">
        <f>B97</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99" spans="2:52" x14ac:dyDescent="0.2">
      <c r="B99" s="207" t="s">
        <v>115</v>
      </c>
      <c r="C99" s="207"/>
      <c r="D99" s="207"/>
      <c r="E99" s="207"/>
      <c r="F99" s="207"/>
      <c r="G99" s="207"/>
      <c r="H99" s="207"/>
      <c r="I99" s="207"/>
      <c r="J99" s="207"/>
      <c r="AZ99" s="119" t="str">
        <f>B99</f>
        <v xml:space="preserve">        Příplatky za ztížené podmínky prací</v>
      </c>
    </row>
    <row r="100" spans="2:52" ht="25.5" x14ac:dyDescent="0.2">
      <c r="B100" s="207" t="s">
        <v>116</v>
      </c>
      <c r="C100" s="207"/>
      <c r="D100" s="207"/>
      <c r="E100" s="207"/>
      <c r="F100" s="207"/>
      <c r="G100" s="207"/>
      <c r="H100" s="207"/>
      <c r="I100" s="207"/>
      <c r="J100" s="207"/>
      <c r="AZ100" s="119" t="str">
        <f>B100</f>
        <v>Pokud soupis položku příplatku za ztížené podmínky obsahuje, je dodavatel povinen ji ocenit bez ohledu na to, že tento příplatek dodavatel standardně neuplatňuje.</v>
      </c>
    </row>
    <row r="102" spans="2:52" x14ac:dyDescent="0.2">
      <c r="B102" s="207" t="s">
        <v>117</v>
      </c>
      <c r="C102" s="207"/>
      <c r="D102" s="207"/>
      <c r="E102" s="207"/>
      <c r="F102" s="207"/>
      <c r="G102" s="207"/>
      <c r="H102" s="207"/>
      <c r="I102" s="207"/>
      <c r="J102" s="207"/>
      <c r="AZ102" s="119" t="str">
        <f>B102</f>
        <v xml:space="preserve">        Vedlejší a ostatní náklady</v>
      </c>
    </row>
    <row r="103" spans="2:52" ht="25.5" x14ac:dyDescent="0.2">
      <c r="B103" s="207" t="s">
        <v>118</v>
      </c>
      <c r="C103" s="207"/>
      <c r="D103" s="207"/>
      <c r="E103" s="207"/>
      <c r="F103" s="207"/>
      <c r="G103" s="207"/>
      <c r="H103" s="207"/>
      <c r="I103" s="207"/>
      <c r="J103" s="207"/>
      <c r="AZ103" s="119" t="str">
        <f>B103</f>
        <v>Tyto náklady jsou popsány v samostatném soupisu stavebních prací, dodávek a služeb s tím, že dodavatel je povinen v rámci těchto nákladů ocenit všechny definované náklady souhrnně pro celou stavbu.</v>
      </c>
    </row>
    <row r="107" spans="2:52" x14ac:dyDescent="0.2">
      <c r="B107" s="207" t="s">
        <v>119</v>
      </c>
      <c r="C107" s="207"/>
      <c r="D107" s="207"/>
      <c r="E107" s="207"/>
      <c r="F107" s="207"/>
      <c r="G107" s="207"/>
      <c r="H107" s="207"/>
      <c r="I107" s="207"/>
      <c r="J107" s="207"/>
      <c r="AZ107" s="119" t="str">
        <f>B107</f>
        <v>2. SPECIFICKÉ PODMÍNKY PRO ZPRACOVÁNÍ NABÍDKOVÉ CENY</v>
      </c>
    </row>
    <row r="109" spans="2:52" ht="63.75" x14ac:dyDescent="0.2">
      <c r="B109" s="207" t="s">
        <v>120</v>
      </c>
      <c r="C109" s="207"/>
      <c r="D109" s="207"/>
      <c r="E109" s="207"/>
      <c r="F109" s="207"/>
      <c r="G109" s="207"/>
      <c r="H109" s="207"/>
      <c r="I109" s="207"/>
      <c r="J109" s="207"/>
      <c r="AZ109" s="119" t="str">
        <f>B109</f>
        <v>Předmět plnění zahrnuje kompletní dodávku veškerého potřebného materiálu, včetně spojovacího a kotvicího materiálu, upevňovacích prvků a ostatních nezbytných komponent, dodávku veškerých souvisejících doplňků a příslušenství nutných pro řádné a funkční provedení díla, zajištění dopravy materiálu na místo plnění (staveniště), přesun hmot po staveništi do místa jejich zabudování, provedení kompletní montáže včetně všech souvisejících prací a úprav nutných k řádnému a bezpečnému dokončení montáže.</v>
      </c>
    </row>
    <row r="110" spans="2:52" ht="38.25" x14ac:dyDescent="0.2">
      <c r="B110" s="207" t="s">
        <v>121</v>
      </c>
      <c r="C110" s="207"/>
      <c r="D110" s="207"/>
      <c r="E110" s="207"/>
      <c r="F110" s="207"/>
      <c r="G110" s="207"/>
      <c r="H110" s="207"/>
      <c r="I110" s="207"/>
      <c r="J110" s="207"/>
      <c r="AZ110" s="119" t="str">
        <f>B110</f>
        <v>Technické parametry odpovídají specifikaci jednotlivých prvků uvedených ve výpisu prvků, včetně rozměrů, materiálového provedení, povrchových úprav, nosností, požární odolnosti a dalších technických charakteristik nezbytných pro správnou funkci a bezpečné užívání.</v>
      </c>
    </row>
    <row r="113" spans="2:52" x14ac:dyDescent="0.2">
      <c r="B113" s="207" t="s">
        <v>122</v>
      </c>
      <c r="C113" s="207"/>
      <c r="D113" s="207"/>
      <c r="E113" s="207"/>
      <c r="F113" s="207"/>
      <c r="G113" s="207"/>
      <c r="H113" s="207"/>
      <c r="I113" s="207"/>
      <c r="J113" s="207"/>
      <c r="AZ113" s="119" t="str">
        <f>B113</f>
        <v>3. ELEKTRONICKÁ PODOBA SOUPISU</v>
      </c>
    </row>
    <row r="115" spans="2:52" x14ac:dyDescent="0.2">
      <c r="B115" s="207" t="s">
        <v>123</v>
      </c>
      <c r="C115" s="207"/>
      <c r="D115" s="207"/>
      <c r="E115" s="207"/>
      <c r="F115" s="207"/>
      <c r="G115" s="207"/>
      <c r="H115" s="207"/>
      <c r="I115" s="207"/>
      <c r="J115" s="207"/>
      <c r="AZ115" s="119" t="str">
        <f>B115</f>
        <v xml:space="preserve">        Elektronická podoba soupisu</v>
      </c>
    </row>
    <row r="116" spans="2:52" ht="25.5" x14ac:dyDescent="0.2">
      <c r="B116" s="207" t="s">
        <v>124</v>
      </c>
      <c r="C116" s="207"/>
      <c r="D116" s="207"/>
      <c r="E116" s="207"/>
      <c r="F116" s="207"/>
      <c r="G116" s="207"/>
      <c r="H116" s="207"/>
      <c r="I116" s="207"/>
      <c r="J116" s="207"/>
      <c r="AZ116" s="119" t="str">
        <f>B116</f>
        <v>V souladu se zákonem jsou předložené soupisy zpracovány i v elektronické podobě.  Elektronickou podobou soupisu stavebních prací, dodávek a služeb je formát MS EXCEL.</v>
      </c>
    </row>
    <row r="117" spans="2:52" x14ac:dyDescent="0.2">
      <c r="B117" s="207" t="s">
        <v>125</v>
      </c>
      <c r="C117" s="207"/>
      <c r="D117" s="207"/>
      <c r="E117" s="207"/>
      <c r="F117" s="207"/>
      <c r="G117" s="207"/>
      <c r="H117" s="207"/>
      <c r="I117" s="207"/>
      <c r="J117" s="207"/>
      <c r="AZ117" s="119" t="str">
        <f>B117</f>
        <v>Popis formátu soupisu odpovídá svou strukturou vzorovému soupisu volně dostupnému na internetové adrese:</v>
      </c>
    </row>
    <row r="119" spans="2:52" x14ac:dyDescent="0.2">
      <c r="B119" s="207" t="s">
        <v>126</v>
      </c>
      <c r="C119" s="207"/>
      <c r="D119" s="207"/>
      <c r="E119" s="207"/>
      <c r="F119" s="207"/>
      <c r="G119" s="207"/>
      <c r="H119" s="207"/>
      <c r="I119" s="207"/>
      <c r="J119" s="207"/>
      <c r="AZ119" s="119" t="str">
        <f>B119</f>
        <v>www.stavebnionline.cz/soupis</v>
      </c>
    </row>
    <row r="121" spans="2:52" x14ac:dyDescent="0.2">
      <c r="B121" s="207" t="s">
        <v>127</v>
      </c>
      <c r="C121" s="207"/>
      <c r="D121" s="207"/>
      <c r="E121" s="207"/>
      <c r="F121" s="207"/>
      <c r="G121" s="207"/>
      <c r="H121" s="207"/>
      <c r="I121" s="207"/>
      <c r="J121" s="207"/>
      <c r="AZ121" s="119" t="str">
        <f>B121</f>
        <v xml:space="preserve">        Zpracování elektronické podoby soupisu</v>
      </c>
    </row>
    <row r="122" spans="2:52" ht="51" x14ac:dyDescent="0.2">
      <c r="B122" s="207" t="s">
        <v>128</v>
      </c>
      <c r="C122" s="207"/>
      <c r="D122" s="207"/>
      <c r="E122" s="207"/>
      <c r="F122" s="207"/>
      <c r="G122" s="207"/>
      <c r="H122" s="207"/>
      <c r="I122" s="207"/>
      <c r="J122" s="207"/>
      <c r="AZ122" s="119" t="str">
        <f>B122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4" spans="2:52" x14ac:dyDescent="0.2">
      <c r="B124" s="207" t="s">
        <v>129</v>
      </c>
      <c r="C124" s="207"/>
      <c r="D124" s="207"/>
      <c r="E124" s="207"/>
      <c r="F124" s="207"/>
      <c r="G124" s="207"/>
      <c r="H124" s="207"/>
      <c r="I124" s="207"/>
      <c r="J124" s="207"/>
      <c r="AZ124" s="119" t="str">
        <f>B124</f>
        <v xml:space="preserve">        Jiný formát soupisu</v>
      </c>
    </row>
    <row r="125" spans="2:52" ht="38.25" x14ac:dyDescent="0.2">
      <c r="B125" s="207" t="s">
        <v>130</v>
      </c>
      <c r="C125" s="207"/>
      <c r="D125" s="207"/>
      <c r="E125" s="207"/>
      <c r="F125" s="207"/>
      <c r="G125" s="207"/>
      <c r="H125" s="207"/>
      <c r="I125" s="207"/>
      <c r="J125" s="207"/>
      <c r="AZ125" s="119" t="str">
        <f>B125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7" spans="2:52" x14ac:dyDescent="0.2">
      <c r="B127" s="207" t="s">
        <v>131</v>
      </c>
      <c r="C127" s="207"/>
      <c r="D127" s="207"/>
      <c r="E127" s="207"/>
      <c r="F127" s="207"/>
      <c r="G127" s="207"/>
      <c r="H127" s="207"/>
      <c r="I127" s="207"/>
      <c r="J127" s="207"/>
      <c r="AZ127" s="119" t="str">
        <f>B127</f>
        <v xml:space="preserve">        Závěrečné ustanovení</v>
      </c>
    </row>
    <row r="128" spans="2:52" x14ac:dyDescent="0.2">
      <c r="B128" s="207" t="s">
        <v>132</v>
      </c>
      <c r="C128" s="207"/>
      <c r="D128" s="207"/>
      <c r="E128" s="207"/>
      <c r="F128" s="207"/>
      <c r="G128" s="207"/>
      <c r="H128" s="207"/>
      <c r="I128" s="207"/>
      <c r="J128" s="207"/>
      <c r="AZ128" s="119" t="str">
        <f>B128</f>
        <v>Ostatní podmínky vztahující se ke zpracování nabídkové ceny jsou uvedeny v zadávací dokumentaci.</v>
      </c>
    </row>
    <row r="129" spans="1:2" x14ac:dyDescent="0.2">
      <c r="A129" t="s">
        <v>133</v>
      </c>
      <c r="B129" t="s">
        <v>134</v>
      </c>
    </row>
    <row r="130" spans="1:2" x14ac:dyDescent="0.2">
      <c r="A130" t="s">
        <v>135</v>
      </c>
      <c r="B130" t="s">
        <v>136</v>
      </c>
    </row>
    <row r="131" spans="1:2" x14ac:dyDescent="0.2">
      <c r="A131" t="s">
        <v>133</v>
      </c>
      <c r="B131" t="s">
        <v>137</v>
      </c>
    </row>
    <row r="132" spans="1:2" x14ac:dyDescent="0.2">
      <c r="A132" t="s">
        <v>135</v>
      </c>
      <c r="B132" t="s">
        <v>138</v>
      </c>
    </row>
    <row r="133" spans="1:2" x14ac:dyDescent="0.2">
      <c r="A133" t="s">
        <v>135</v>
      </c>
      <c r="B133" t="s">
        <v>139</v>
      </c>
    </row>
    <row r="134" spans="1:2" x14ac:dyDescent="0.2">
      <c r="A134" t="s">
        <v>133</v>
      </c>
      <c r="B134" t="s">
        <v>140</v>
      </c>
    </row>
    <row r="135" spans="1:2" x14ac:dyDescent="0.2">
      <c r="A135" t="s">
        <v>135</v>
      </c>
      <c r="B135" t="s">
        <v>141</v>
      </c>
    </row>
    <row r="136" spans="1:2" x14ac:dyDescent="0.2">
      <c r="A136" t="s">
        <v>135</v>
      </c>
      <c r="B136" t="s">
        <v>142</v>
      </c>
    </row>
    <row r="137" spans="1:2" x14ac:dyDescent="0.2">
      <c r="A137" t="s">
        <v>135</v>
      </c>
      <c r="B137" t="s">
        <v>143</v>
      </c>
    </row>
    <row r="138" spans="1:2" x14ac:dyDescent="0.2">
      <c r="A138" t="s">
        <v>135</v>
      </c>
      <c r="B138" t="s">
        <v>144</v>
      </c>
    </row>
    <row r="139" spans="1:2" x14ac:dyDescent="0.2">
      <c r="A139" t="s">
        <v>135</v>
      </c>
      <c r="B139" t="s">
        <v>145</v>
      </c>
    </row>
    <row r="140" spans="1:2" x14ac:dyDescent="0.2">
      <c r="A140" t="s">
        <v>135</v>
      </c>
      <c r="B140" t="s">
        <v>146</v>
      </c>
    </row>
    <row r="141" spans="1:2" x14ac:dyDescent="0.2">
      <c r="A141" t="s">
        <v>135</v>
      </c>
      <c r="B141" t="s">
        <v>147</v>
      </c>
    </row>
    <row r="144" spans="1:2" ht="15.75" x14ac:dyDescent="0.25">
      <c r="B144" s="120" t="s">
        <v>148</v>
      </c>
    </row>
    <row r="146" spans="1:10" ht="25.5" customHeight="1" x14ac:dyDescent="0.2">
      <c r="A146" s="122"/>
      <c r="B146" s="125" t="s">
        <v>17</v>
      </c>
      <c r="C146" s="125" t="s">
        <v>5</v>
      </c>
      <c r="D146" s="126"/>
      <c r="E146" s="126"/>
      <c r="F146" s="127" t="s">
        <v>149</v>
      </c>
      <c r="G146" s="127"/>
      <c r="H146" s="127"/>
      <c r="I146" s="127" t="s">
        <v>29</v>
      </c>
      <c r="J146" s="127" t="s">
        <v>0</v>
      </c>
    </row>
    <row r="147" spans="1:10" ht="36.75" customHeight="1" x14ac:dyDescent="0.2">
      <c r="A147" s="123"/>
      <c r="B147" s="128" t="s">
        <v>150</v>
      </c>
      <c r="C147" s="205" t="s">
        <v>151</v>
      </c>
      <c r="D147" s="206"/>
      <c r="E147" s="206"/>
      <c r="F147" s="135" t="s">
        <v>24</v>
      </c>
      <c r="G147" s="136"/>
      <c r="H147" s="136"/>
      <c r="I147" s="136">
        <f>'D.1.1+D.1.2 D.1.1.101 Pol'!G8+'D.1.1+D.1.2 D.1.1.102 Pol'!G8+'D.1.4 D.1.4.1.1 Pol'!G8</f>
        <v>0</v>
      </c>
      <c r="J147" s="132" t="str">
        <f>IF(I218=0,"",I147/I218*100)</f>
        <v/>
      </c>
    </row>
    <row r="148" spans="1:10" ht="36.75" customHeight="1" x14ac:dyDescent="0.2">
      <c r="A148" s="123"/>
      <c r="B148" s="128" t="s">
        <v>152</v>
      </c>
      <c r="C148" s="205" t="s">
        <v>153</v>
      </c>
      <c r="D148" s="206"/>
      <c r="E148" s="206"/>
      <c r="F148" s="135" t="s">
        <v>24</v>
      </c>
      <c r="G148" s="136"/>
      <c r="H148" s="136"/>
      <c r="I148" s="136">
        <f>'D.1.4 D.1.4.3 Pol'!G62</f>
        <v>0</v>
      </c>
      <c r="J148" s="132" t="str">
        <f>IF(I218=0,"",I148/I218*100)</f>
        <v/>
      </c>
    </row>
    <row r="149" spans="1:10" ht="36.75" customHeight="1" x14ac:dyDescent="0.2">
      <c r="A149" s="123"/>
      <c r="B149" s="128" t="s">
        <v>154</v>
      </c>
      <c r="C149" s="205" t="s">
        <v>155</v>
      </c>
      <c r="D149" s="206"/>
      <c r="E149" s="206"/>
      <c r="F149" s="135" t="s">
        <v>24</v>
      </c>
      <c r="G149" s="136"/>
      <c r="H149" s="136"/>
      <c r="I149" s="136">
        <f>'D.1.4 D.1.4.3 Pol'!G69</f>
        <v>0</v>
      </c>
      <c r="J149" s="132" t="str">
        <f>IF(I218=0,"",I149/I218*100)</f>
        <v/>
      </c>
    </row>
    <row r="150" spans="1:10" ht="36.75" customHeight="1" x14ac:dyDescent="0.2">
      <c r="A150" s="123"/>
      <c r="B150" s="128" t="s">
        <v>156</v>
      </c>
      <c r="C150" s="205" t="s">
        <v>157</v>
      </c>
      <c r="D150" s="206"/>
      <c r="E150" s="206"/>
      <c r="F150" s="135" t="s">
        <v>24</v>
      </c>
      <c r="G150" s="136"/>
      <c r="H150" s="136"/>
      <c r="I150" s="136">
        <f>'D.1.1+D.1.2 D.1.1.102 Pol'!G46</f>
        <v>0</v>
      </c>
      <c r="J150" s="132" t="str">
        <f>IF(I218=0,"",I150/I218*100)</f>
        <v/>
      </c>
    </row>
    <row r="151" spans="1:10" ht="36.75" customHeight="1" x14ac:dyDescent="0.2">
      <c r="A151" s="123"/>
      <c r="B151" s="128" t="s">
        <v>158</v>
      </c>
      <c r="C151" s="205" t="s">
        <v>159</v>
      </c>
      <c r="D151" s="206"/>
      <c r="E151" s="206"/>
      <c r="F151" s="135" t="s">
        <v>24</v>
      </c>
      <c r="G151" s="136"/>
      <c r="H151" s="136"/>
      <c r="I151" s="136">
        <f>'D.1.1+D.1.2 D.1.1.102 Pol'!G83</f>
        <v>0</v>
      </c>
      <c r="J151" s="132" t="str">
        <f>IF(I218=0,"",I151/I218*100)</f>
        <v/>
      </c>
    </row>
    <row r="152" spans="1:10" ht="36.75" customHeight="1" x14ac:dyDescent="0.2">
      <c r="A152" s="123"/>
      <c r="B152" s="128" t="s">
        <v>160</v>
      </c>
      <c r="C152" s="205" t="s">
        <v>161</v>
      </c>
      <c r="D152" s="206"/>
      <c r="E152" s="206"/>
      <c r="F152" s="135" t="s">
        <v>24</v>
      </c>
      <c r="G152" s="136"/>
      <c r="H152" s="136"/>
      <c r="I152" s="136">
        <f>'D.1.1+D.1.2 D.1.1.102 Pol'!G130</f>
        <v>0</v>
      </c>
      <c r="J152" s="132" t="str">
        <f>IF(I218=0,"",I152/I218*100)</f>
        <v/>
      </c>
    </row>
    <row r="153" spans="1:10" ht="36.75" customHeight="1" x14ac:dyDescent="0.2">
      <c r="A153" s="123"/>
      <c r="B153" s="128" t="s">
        <v>162</v>
      </c>
      <c r="C153" s="205" t="s">
        <v>163</v>
      </c>
      <c r="D153" s="206"/>
      <c r="E153" s="206"/>
      <c r="F153" s="135" t="s">
        <v>24</v>
      </c>
      <c r="G153" s="136"/>
      <c r="H153" s="136"/>
      <c r="I153" s="136">
        <f>'D.1.1+D.1.2 D.1.1.102 Pol'!G203+'D.1.4 D.1.4.1.1 Pol'!G17</f>
        <v>0</v>
      </c>
      <c r="J153" s="132" t="str">
        <f>IF(I218=0,"",I153/I218*100)</f>
        <v/>
      </c>
    </row>
    <row r="154" spans="1:10" ht="36.75" customHeight="1" x14ac:dyDescent="0.2">
      <c r="A154" s="123"/>
      <c r="B154" s="128" t="s">
        <v>164</v>
      </c>
      <c r="C154" s="205" t="s">
        <v>165</v>
      </c>
      <c r="D154" s="206"/>
      <c r="E154" s="206"/>
      <c r="F154" s="135" t="s">
        <v>24</v>
      </c>
      <c r="G154" s="136"/>
      <c r="H154" s="136"/>
      <c r="I154" s="136">
        <f>'D.1.1+D.1.2 D.1.1.102 Pol'!G211</f>
        <v>0</v>
      </c>
      <c r="J154" s="132" t="str">
        <f>IF(I218=0,"",I154/I218*100)</f>
        <v/>
      </c>
    </row>
    <row r="155" spans="1:10" ht="36.75" customHeight="1" x14ac:dyDescent="0.2">
      <c r="A155" s="123"/>
      <c r="B155" s="128" t="s">
        <v>166</v>
      </c>
      <c r="C155" s="205" t="s">
        <v>167</v>
      </c>
      <c r="D155" s="206"/>
      <c r="E155" s="206"/>
      <c r="F155" s="135" t="s">
        <v>24</v>
      </c>
      <c r="G155" s="136"/>
      <c r="H155" s="136"/>
      <c r="I155" s="136">
        <f>'D.1.4 D.1.4.8 Pol'!G229</f>
        <v>0</v>
      </c>
      <c r="J155" s="132" t="str">
        <f>IF(I218=0,"",I155/I218*100)</f>
        <v/>
      </c>
    </row>
    <row r="156" spans="1:10" ht="36.75" customHeight="1" x14ac:dyDescent="0.2">
      <c r="A156" s="123"/>
      <c r="B156" s="128" t="s">
        <v>166</v>
      </c>
      <c r="C156" s="205" t="s">
        <v>168</v>
      </c>
      <c r="D156" s="206"/>
      <c r="E156" s="206"/>
      <c r="F156" s="135" t="s">
        <v>24</v>
      </c>
      <c r="G156" s="136"/>
      <c r="H156" s="136"/>
      <c r="I156" s="136">
        <f>'D.1.4 D.1.4.7 Pol'!G348</f>
        <v>0</v>
      </c>
      <c r="J156" s="132" t="str">
        <f>IF(I218=0,"",I156/I218*100)</f>
        <v/>
      </c>
    </row>
    <row r="157" spans="1:10" ht="36.75" customHeight="1" x14ac:dyDescent="0.2">
      <c r="A157" s="123"/>
      <c r="B157" s="128" t="s">
        <v>169</v>
      </c>
      <c r="C157" s="205" t="s">
        <v>170</v>
      </c>
      <c r="D157" s="206"/>
      <c r="E157" s="206"/>
      <c r="F157" s="135" t="s">
        <v>24</v>
      </c>
      <c r="G157" s="136"/>
      <c r="H157" s="136"/>
      <c r="I157" s="136">
        <f>'D.1.1+D.1.2 D.1.1.102 Pol'!G278+'D.1.4 D.1.4.1.1 Pol'!G20</f>
        <v>0</v>
      </c>
      <c r="J157" s="132" t="str">
        <f>IF(I218=0,"",I157/I218*100)</f>
        <v/>
      </c>
    </row>
    <row r="158" spans="1:10" ht="36.75" customHeight="1" x14ac:dyDescent="0.2">
      <c r="A158" s="123"/>
      <c r="B158" s="128" t="s">
        <v>171</v>
      </c>
      <c r="C158" s="205" t="s">
        <v>172</v>
      </c>
      <c r="D158" s="206"/>
      <c r="E158" s="206"/>
      <c r="F158" s="135" t="s">
        <v>24</v>
      </c>
      <c r="G158" s="136"/>
      <c r="H158" s="136"/>
      <c r="I158" s="136">
        <f>'D.1.4 D.1.4.1.1 Pol'!G23+'D.1.4 D.1.4.1.2 Pol'!G8+'D.1.4 D.1.4.3 Pol'!G8+'D.1.4 D.1.4.4 Pol'!G8+'D.1.4 D.1.4.5 Pol'!G8</f>
        <v>0</v>
      </c>
      <c r="J158" s="132" t="str">
        <f>IF(I218=0,"",I158/I218*100)</f>
        <v/>
      </c>
    </row>
    <row r="159" spans="1:10" ht="36.75" customHeight="1" x14ac:dyDescent="0.2">
      <c r="A159" s="123"/>
      <c r="B159" s="128" t="s">
        <v>171</v>
      </c>
      <c r="C159" s="205" t="s">
        <v>173</v>
      </c>
      <c r="D159" s="206"/>
      <c r="E159" s="206"/>
      <c r="F159" s="135" t="s">
        <v>24</v>
      </c>
      <c r="G159" s="136"/>
      <c r="H159" s="136"/>
      <c r="I159" s="136">
        <f>'D.1.1+D.1.2 D.1.1.102 Pol'!G293</f>
        <v>0</v>
      </c>
      <c r="J159" s="132" t="str">
        <f>IF(I218=0,"",I159/I218*100)</f>
        <v/>
      </c>
    </row>
    <row r="160" spans="1:10" ht="36.75" customHeight="1" x14ac:dyDescent="0.2">
      <c r="A160" s="123"/>
      <c r="B160" s="128" t="s">
        <v>174</v>
      </c>
      <c r="C160" s="205" t="s">
        <v>175</v>
      </c>
      <c r="D160" s="206"/>
      <c r="E160" s="206"/>
      <c r="F160" s="135" t="s">
        <v>24</v>
      </c>
      <c r="G160" s="136"/>
      <c r="H160" s="136"/>
      <c r="I160" s="136">
        <f>'D.1.1+D.1.2 D.1.1.102 Pol'!G320</f>
        <v>0</v>
      </c>
      <c r="J160" s="132" t="str">
        <f>IF(I218=0,"",I160/I218*100)</f>
        <v/>
      </c>
    </row>
    <row r="161" spans="1:10" ht="36.75" customHeight="1" x14ac:dyDescent="0.2">
      <c r="A161" s="123"/>
      <c r="B161" s="128" t="s">
        <v>176</v>
      </c>
      <c r="C161" s="205" t="s">
        <v>177</v>
      </c>
      <c r="D161" s="206"/>
      <c r="E161" s="206"/>
      <c r="F161" s="135" t="s">
        <v>24</v>
      </c>
      <c r="G161" s="136"/>
      <c r="H161" s="136"/>
      <c r="I161" s="136">
        <f>'D.1.1+D.1.2 D.1.1.102 Pol'!G371</f>
        <v>0</v>
      </c>
      <c r="J161" s="132" t="str">
        <f>IF(I218=0,"",I161/I218*100)</f>
        <v/>
      </c>
    </row>
    <row r="162" spans="1:10" ht="36.75" customHeight="1" x14ac:dyDescent="0.2">
      <c r="A162" s="123"/>
      <c r="B162" s="128" t="s">
        <v>178</v>
      </c>
      <c r="C162" s="205" t="s">
        <v>179</v>
      </c>
      <c r="D162" s="206"/>
      <c r="E162" s="206"/>
      <c r="F162" s="135" t="s">
        <v>24</v>
      </c>
      <c r="G162" s="136"/>
      <c r="H162" s="136"/>
      <c r="I162" s="136">
        <f>'D.1.1+D.1.2 D.1.1.102 Pol'!G389</f>
        <v>0</v>
      </c>
      <c r="J162" s="132" t="str">
        <f>IF(I218=0,"",I162/I218*100)</f>
        <v/>
      </c>
    </row>
    <row r="163" spans="1:10" ht="36.75" customHeight="1" x14ac:dyDescent="0.2">
      <c r="A163" s="123"/>
      <c r="B163" s="128" t="s">
        <v>180</v>
      </c>
      <c r="C163" s="205" t="s">
        <v>181</v>
      </c>
      <c r="D163" s="206"/>
      <c r="E163" s="206"/>
      <c r="F163" s="135" t="s">
        <v>24</v>
      </c>
      <c r="G163" s="136"/>
      <c r="H163" s="136"/>
      <c r="I163" s="136">
        <f>'D.1.1+D.1.2 D.1.1.102 Pol'!G436</f>
        <v>0</v>
      </c>
      <c r="J163" s="132" t="str">
        <f>IF(I218=0,"",I163/I218*100)</f>
        <v/>
      </c>
    </row>
    <row r="164" spans="1:10" ht="36.75" customHeight="1" x14ac:dyDescent="0.2">
      <c r="A164" s="123"/>
      <c r="B164" s="128" t="s">
        <v>182</v>
      </c>
      <c r="C164" s="205" t="s">
        <v>183</v>
      </c>
      <c r="D164" s="206"/>
      <c r="E164" s="206"/>
      <c r="F164" s="135" t="s">
        <v>24</v>
      </c>
      <c r="G164" s="136"/>
      <c r="H164" s="136"/>
      <c r="I164" s="136">
        <f>'D.1.1+D.1.2 D.1.1.102 Pol'!G444</f>
        <v>0</v>
      </c>
      <c r="J164" s="132" t="str">
        <f>IF(I218=0,"",I164/I218*100)</f>
        <v/>
      </c>
    </row>
    <row r="165" spans="1:10" ht="36.75" customHeight="1" x14ac:dyDescent="0.2">
      <c r="A165" s="123"/>
      <c r="B165" s="128" t="s">
        <v>184</v>
      </c>
      <c r="C165" s="205" t="s">
        <v>185</v>
      </c>
      <c r="D165" s="206"/>
      <c r="E165" s="206"/>
      <c r="F165" s="135" t="s">
        <v>24</v>
      </c>
      <c r="G165" s="136"/>
      <c r="H165" s="136"/>
      <c r="I165" s="136">
        <f>'D.1.1+D.1.2 D.1.1.101 Pol'!G20+'D.1.1+D.1.2 D.1.1.102 Pol'!G447</f>
        <v>0</v>
      </c>
      <c r="J165" s="132" t="str">
        <f>IF(I218=0,"",I165/I218*100)</f>
        <v/>
      </c>
    </row>
    <row r="166" spans="1:10" ht="36.75" customHeight="1" x14ac:dyDescent="0.2">
      <c r="A166" s="123"/>
      <c r="B166" s="128" t="s">
        <v>186</v>
      </c>
      <c r="C166" s="205" t="s">
        <v>187</v>
      </c>
      <c r="D166" s="206"/>
      <c r="E166" s="206"/>
      <c r="F166" s="135" t="s">
        <v>24</v>
      </c>
      <c r="G166" s="136"/>
      <c r="H166" s="136"/>
      <c r="I166" s="136">
        <f>'D.1.1+D.1.2 D.1.1.102 Pol'!G481</f>
        <v>0</v>
      </c>
      <c r="J166" s="132" t="str">
        <f>IF(I218=0,"",I166/I218*100)</f>
        <v/>
      </c>
    </row>
    <row r="167" spans="1:10" ht="36.75" customHeight="1" x14ac:dyDescent="0.2">
      <c r="A167" s="123"/>
      <c r="B167" s="128" t="s">
        <v>188</v>
      </c>
      <c r="C167" s="205" t="s">
        <v>189</v>
      </c>
      <c r="D167" s="206"/>
      <c r="E167" s="206"/>
      <c r="F167" s="135" t="s">
        <v>24</v>
      </c>
      <c r="G167" s="136"/>
      <c r="H167" s="136"/>
      <c r="I167" s="136">
        <f>'D.1.1+D.1.2 D.1.1.102 Pol'!G521</f>
        <v>0</v>
      </c>
      <c r="J167" s="132" t="str">
        <f>IF(I218=0,"",I167/I218*100)</f>
        <v/>
      </c>
    </row>
    <row r="168" spans="1:10" ht="36.75" customHeight="1" x14ac:dyDescent="0.2">
      <c r="A168" s="123"/>
      <c r="B168" s="128" t="s">
        <v>190</v>
      </c>
      <c r="C168" s="205" t="s">
        <v>191</v>
      </c>
      <c r="D168" s="206"/>
      <c r="E168" s="206"/>
      <c r="F168" s="135" t="s">
        <v>24</v>
      </c>
      <c r="G168" s="136"/>
      <c r="H168" s="136"/>
      <c r="I168" s="136">
        <f>'D.1.1+D.1.2 D.1.1.101 Pol'!G25+'D.1.4 D.1.4.1.1 Pol'!G29+'D.1.4 D.1.4.4 Pol'!G12</f>
        <v>0</v>
      </c>
      <c r="J168" s="132" t="str">
        <f>IF(I218=0,"",I168/I218*100)</f>
        <v/>
      </c>
    </row>
    <row r="169" spans="1:10" ht="36.75" customHeight="1" x14ac:dyDescent="0.2">
      <c r="A169" s="123"/>
      <c r="B169" s="128" t="s">
        <v>192</v>
      </c>
      <c r="C169" s="205" t="s">
        <v>193</v>
      </c>
      <c r="D169" s="206"/>
      <c r="E169" s="206"/>
      <c r="F169" s="135" t="s">
        <v>24</v>
      </c>
      <c r="G169" s="136"/>
      <c r="H169" s="136"/>
      <c r="I169" s="136">
        <f>'D.1.4 D.1.4.1.2 Pol'!G12+'D.1.4 D.1.4.3 Pol'!G12+'D.1.4 D.1.4.5 Pol'!G11</f>
        <v>0</v>
      </c>
      <c r="J169" s="132" t="str">
        <f>IF(I218=0,"",I169/I218*100)</f>
        <v/>
      </c>
    </row>
    <row r="170" spans="1:10" ht="36.75" customHeight="1" x14ac:dyDescent="0.2">
      <c r="A170" s="123"/>
      <c r="B170" s="128" t="s">
        <v>194</v>
      </c>
      <c r="C170" s="205" t="s">
        <v>195</v>
      </c>
      <c r="D170" s="206"/>
      <c r="E170" s="206"/>
      <c r="F170" s="135" t="s">
        <v>24</v>
      </c>
      <c r="G170" s="136"/>
      <c r="H170" s="136"/>
      <c r="I170" s="136">
        <f>'D.1.1+D.1.2 D.1.1.101 Pol'!G284+'D.1.1+D.1.2 D.1.1.102 Pol'!G536</f>
        <v>0</v>
      </c>
      <c r="J170" s="132" t="str">
        <f>IF(I218=0,"",I170/I218*100)</f>
        <v/>
      </c>
    </row>
    <row r="171" spans="1:10" ht="36.75" customHeight="1" x14ac:dyDescent="0.2">
      <c r="A171" s="123"/>
      <c r="B171" s="128" t="s">
        <v>196</v>
      </c>
      <c r="C171" s="205" t="s">
        <v>197</v>
      </c>
      <c r="D171" s="206"/>
      <c r="E171" s="206"/>
      <c r="F171" s="135" t="s">
        <v>25</v>
      </c>
      <c r="G171" s="136"/>
      <c r="H171" s="136"/>
      <c r="I171" s="136">
        <f>'D.1.1+D.1.2 D.1.1.102 Pol'!G544</f>
        <v>0</v>
      </c>
      <c r="J171" s="132" t="str">
        <f>IF(I218=0,"",I171/I218*100)</f>
        <v/>
      </c>
    </row>
    <row r="172" spans="1:10" ht="36.75" customHeight="1" x14ac:dyDescent="0.2">
      <c r="A172" s="123"/>
      <c r="B172" s="128" t="s">
        <v>198</v>
      </c>
      <c r="C172" s="205" t="s">
        <v>199</v>
      </c>
      <c r="D172" s="206"/>
      <c r="E172" s="206"/>
      <c r="F172" s="135" t="s">
        <v>25</v>
      </c>
      <c r="G172" s="136"/>
      <c r="H172" s="136"/>
      <c r="I172" s="136">
        <f>'D.1.1+D.1.2 D.1.1.102 Pol'!G576+'D.1.4 D.1.4.1.1 Pol'!G49+'D.1.4 D.1.4.1.2 Pol'!G25+'D.1.4 D.1.4.4 Pol'!G26</f>
        <v>0</v>
      </c>
      <c r="J172" s="132" t="str">
        <f>IF(I218=0,"",I172/I218*100)</f>
        <v/>
      </c>
    </row>
    <row r="173" spans="1:10" ht="36.75" customHeight="1" x14ac:dyDescent="0.2">
      <c r="A173" s="123"/>
      <c r="B173" s="128" t="s">
        <v>200</v>
      </c>
      <c r="C173" s="205" t="s">
        <v>201</v>
      </c>
      <c r="D173" s="206"/>
      <c r="E173" s="206"/>
      <c r="F173" s="135" t="s">
        <v>25</v>
      </c>
      <c r="G173" s="136"/>
      <c r="H173" s="136"/>
      <c r="I173" s="136">
        <f>'D.1.4 D.1.4.1.1 Pol'!G53</f>
        <v>0</v>
      </c>
      <c r="J173" s="132" t="str">
        <f>IF(I218=0,"",I173/I218*100)</f>
        <v/>
      </c>
    </row>
    <row r="174" spans="1:10" ht="36.75" customHeight="1" x14ac:dyDescent="0.2">
      <c r="A174" s="123"/>
      <c r="B174" s="128" t="s">
        <v>202</v>
      </c>
      <c r="C174" s="205" t="s">
        <v>203</v>
      </c>
      <c r="D174" s="206"/>
      <c r="E174" s="206"/>
      <c r="F174" s="135" t="s">
        <v>25</v>
      </c>
      <c r="G174" s="136"/>
      <c r="H174" s="136"/>
      <c r="I174" s="136">
        <f>'D.1.4 D.1.4.1.2 Pol'!G28</f>
        <v>0</v>
      </c>
      <c r="J174" s="132" t="str">
        <f>IF(I218=0,"",I174/I218*100)</f>
        <v/>
      </c>
    </row>
    <row r="175" spans="1:10" ht="36.75" customHeight="1" x14ac:dyDescent="0.2">
      <c r="A175" s="123"/>
      <c r="B175" s="128" t="s">
        <v>204</v>
      </c>
      <c r="C175" s="205" t="s">
        <v>205</v>
      </c>
      <c r="D175" s="206"/>
      <c r="E175" s="206"/>
      <c r="F175" s="135" t="s">
        <v>25</v>
      </c>
      <c r="G175" s="136"/>
      <c r="H175" s="136"/>
      <c r="I175" s="136">
        <f>'D.1.4 D.1.4.1.1 Pol'!G89+'D.1.4 D.1.4.1.2 Pol'!G47</f>
        <v>0</v>
      </c>
      <c r="J175" s="132" t="str">
        <f>IF(I218=0,"",I175/I218*100)</f>
        <v/>
      </c>
    </row>
    <row r="176" spans="1:10" ht="36.75" customHeight="1" x14ac:dyDescent="0.2">
      <c r="A176" s="123"/>
      <c r="B176" s="128" t="s">
        <v>206</v>
      </c>
      <c r="C176" s="205" t="s">
        <v>207</v>
      </c>
      <c r="D176" s="206"/>
      <c r="E176" s="206"/>
      <c r="F176" s="135" t="s">
        <v>25</v>
      </c>
      <c r="G176" s="136"/>
      <c r="H176" s="136"/>
      <c r="I176" s="136">
        <f>'D.1.4 D.1.4.4 Pol'!G31+'D.1.4 D.1.4.5 Pol'!G21</f>
        <v>0</v>
      </c>
      <c r="J176" s="132" t="str">
        <f>IF(I218=0,"",I176/I218*100)</f>
        <v/>
      </c>
    </row>
    <row r="177" spans="1:10" ht="36.75" customHeight="1" x14ac:dyDescent="0.2">
      <c r="A177" s="123"/>
      <c r="B177" s="128" t="s">
        <v>208</v>
      </c>
      <c r="C177" s="205" t="s">
        <v>209</v>
      </c>
      <c r="D177" s="206"/>
      <c r="E177" s="206"/>
      <c r="F177" s="135" t="s">
        <v>25</v>
      </c>
      <c r="G177" s="136"/>
      <c r="H177" s="136"/>
      <c r="I177" s="136">
        <f>'D.1.4 D.1.4.3 Pol'!G24+'D.1.4 D.1.4.4 Pol'!G46+'D.1.4 D.1.4.5 Pol'!G31</f>
        <v>0</v>
      </c>
      <c r="J177" s="132" t="str">
        <f>IF(I218=0,"",I177/I218*100)</f>
        <v/>
      </c>
    </row>
    <row r="178" spans="1:10" ht="36.75" customHeight="1" x14ac:dyDescent="0.2">
      <c r="A178" s="123"/>
      <c r="B178" s="128" t="s">
        <v>210</v>
      </c>
      <c r="C178" s="205" t="s">
        <v>211</v>
      </c>
      <c r="D178" s="206"/>
      <c r="E178" s="206"/>
      <c r="F178" s="135" t="s">
        <v>25</v>
      </c>
      <c r="G178" s="136"/>
      <c r="H178" s="136"/>
      <c r="I178" s="136">
        <f>'D.1.4 D.1.4.1.2 Pol'!G61+'D.1.4 D.1.4.4 Pol'!G62</f>
        <v>0</v>
      </c>
      <c r="J178" s="132" t="str">
        <f>IF(I218=0,"",I178/I218*100)</f>
        <v/>
      </c>
    </row>
    <row r="179" spans="1:10" ht="36.75" customHeight="1" x14ac:dyDescent="0.2">
      <c r="A179" s="123"/>
      <c r="B179" s="128" t="s">
        <v>212</v>
      </c>
      <c r="C179" s="205" t="s">
        <v>213</v>
      </c>
      <c r="D179" s="206"/>
      <c r="E179" s="206"/>
      <c r="F179" s="135" t="s">
        <v>25</v>
      </c>
      <c r="G179" s="136"/>
      <c r="H179" s="136"/>
      <c r="I179" s="136">
        <f>'D.1.4 D.1.4.4 Pol'!G70</f>
        <v>0</v>
      </c>
      <c r="J179" s="132" t="str">
        <f>IF(I218=0,"",I179/I218*100)</f>
        <v/>
      </c>
    </row>
    <row r="180" spans="1:10" ht="36.75" customHeight="1" x14ac:dyDescent="0.2">
      <c r="A180" s="123"/>
      <c r="B180" s="128" t="s">
        <v>214</v>
      </c>
      <c r="C180" s="205" t="s">
        <v>215</v>
      </c>
      <c r="D180" s="206"/>
      <c r="E180" s="206"/>
      <c r="F180" s="135" t="s">
        <v>25</v>
      </c>
      <c r="G180" s="136"/>
      <c r="H180" s="136"/>
      <c r="I180" s="136">
        <f>'D.1.4 D.1.4.4 Pol'!G82+'D.1.4 D.1.4.5 Pol'!G39</f>
        <v>0</v>
      </c>
      <c r="J180" s="132" t="str">
        <f>IF(I218=0,"",I180/I218*100)</f>
        <v/>
      </c>
    </row>
    <row r="181" spans="1:10" ht="36.75" customHeight="1" x14ac:dyDescent="0.2">
      <c r="A181" s="123"/>
      <c r="B181" s="128" t="s">
        <v>216</v>
      </c>
      <c r="C181" s="205" t="s">
        <v>217</v>
      </c>
      <c r="D181" s="206"/>
      <c r="E181" s="206"/>
      <c r="F181" s="135" t="s">
        <v>25</v>
      </c>
      <c r="G181" s="136"/>
      <c r="H181" s="136"/>
      <c r="I181" s="136">
        <f>'D.1.4 D.1.4.7 Pol'!G8</f>
        <v>0</v>
      </c>
      <c r="J181" s="132" t="str">
        <f>IF(I218=0,"",I181/I218*100)</f>
        <v/>
      </c>
    </row>
    <row r="182" spans="1:10" ht="36.75" customHeight="1" x14ac:dyDescent="0.2">
      <c r="A182" s="123"/>
      <c r="B182" s="128" t="s">
        <v>218</v>
      </c>
      <c r="C182" s="205" t="s">
        <v>215</v>
      </c>
      <c r="D182" s="206"/>
      <c r="E182" s="206"/>
      <c r="F182" s="135" t="s">
        <v>25</v>
      </c>
      <c r="G182" s="136"/>
      <c r="H182" s="136"/>
      <c r="I182" s="136">
        <f>'D.1.4 D.1.4.7 Pol'!G20</f>
        <v>0</v>
      </c>
      <c r="J182" s="132" t="str">
        <f>IF(I218=0,"",I182/I218*100)</f>
        <v/>
      </c>
    </row>
    <row r="183" spans="1:10" ht="36.75" customHeight="1" x14ac:dyDescent="0.2">
      <c r="A183" s="123"/>
      <c r="B183" s="128" t="s">
        <v>219</v>
      </c>
      <c r="C183" s="205" t="s">
        <v>220</v>
      </c>
      <c r="D183" s="206"/>
      <c r="E183" s="206"/>
      <c r="F183" s="135" t="s">
        <v>25</v>
      </c>
      <c r="G183" s="136"/>
      <c r="H183" s="136"/>
      <c r="I183" s="136">
        <f>'D.1.4 D.1.4.7 Pol'!G48</f>
        <v>0</v>
      </c>
      <c r="J183" s="132" t="str">
        <f>IF(I218=0,"",I183/I218*100)</f>
        <v/>
      </c>
    </row>
    <row r="184" spans="1:10" ht="36.75" customHeight="1" x14ac:dyDescent="0.2">
      <c r="A184" s="123"/>
      <c r="B184" s="128" t="s">
        <v>221</v>
      </c>
      <c r="C184" s="205" t="s">
        <v>222</v>
      </c>
      <c r="D184" s="206"/>
      <c r="E184" s="206"/>
      <c r="F184" s="135" t="s">
        <v>25</v>
      </c>
      <c r="G184" s="136"/>
      <c r="H184" s="136"/>
      <c r="I184" s="136">
        <f>'D.1.4 D.1.4.7 Pol'!G69</f>
        <v>0</v>
      </c>
      <c r="J184" s="132" t="str">
        <f>IF(I218=0,"",I184/I218*100)</f>
        <v/>
      </c>
    </row>
    <row r="185" spans="1:10" ht="36.75" customHeight="1" x14ac:dyDescent="0.2">
      <c r="A185" s="123"/>
      <c r="B185" s="128" t="s">
        <v>223</v>
      </c>
      <c r="C185" s="205" t="s">
        <v>224</v>
      </c>
      <c r="D185" s="206"/>
      <c r="E185" s="206"/>
      <c r="F185" s="135" t="s">
        <v>25</v>
      </c>
      <c r="G185" s="136"/>
      <c r="H185" s="136"/>
      <c r="I185" s="136">
        <f>'D.1.4 D.1.4.7 Pol'!G154+'D.1.4 D.1.4.8 Pol'!G167</f>
        <v>0</v>
      </c>
      <c r="J185" s="132" t="str">
        <f>IF(I218=0,"",I185/I218*100)</f>
        <v/>
      </c>
    </row>
    <row r="186" spans="1:10" ht="36.75" customHeight="1" x14ac:dyDescent="0.2">
      <c r="A186" s="123"/>
      <c r="B186" s="128" t="s">
        <v>225</v>
      </c>
      <c r="C186" s="205" t="s">
        <v>226</v>
      </c>
      <c r="D186" s="206"/>
      <c r="E186" s="206"/>
      <c r="F186" s="135" t="s">
        <v>25</v>
      </c>
      <c r="G186" s="136"/>
      <c r="H186" s="136"/>
      <c r="I186" s="136">
        <f>'D.1.4 D.1.4.7 Pol'!G177+'D.1.4 D.1.4.8 Pol'!G184</f>
        <v>0</v>
      </c>
      <c r="J186" s="132" t="str">
        <f>IF(I218=0,"",I186/I218*100)</f>
        <v/>
      </c>
    </row>
    <row r="187" spans="1:10" ht="36.75" customHeight="1" x14ac:dyDescent="0.2">
      <c r="A187" s="123"/>
      <c r="B187" s="128" t="s">
        <v>227</v>
      </c>
      <c r="C187" s="205" t="s">
        <v>228</v>
      </c>
      <c r="D187" s="206"/>
      <c r="E187" s="206"/>
      <c r="F187" s="135" t="s">
        <v>25</v>
      </c>
      <c r="G187" s="136"/>
      <c r="H187" s="136"/>
      <c r="I187" s="136">
        <f>'D.1.4 D.1.4.7 Pol'!G198</f>
        <v>0</v>
      </c>
      <c r="J187" s="132" t="str">
        <f>IF(I218=0,"",I187/I218*100)</f>
        <v/>
      </c>
    </row>
    <row r="188" spans="1:10" ht="36.75" customHeight="1" x14ac:dyDescent="0.2">
      <c r="A188" s="123"/>
      <c r="B188" s="128" t="s">
        <v>229</v>
      </c>
      <c r="C188" s="205" t="s">
        <v>215</v>
      </c>
      <c r="D188" s="206"/>
      <c r="E188" s="206"/>
      <c r="F188" s="135" t="s">
        <v>25</v>
      </c>
      <c r="G188" s="136"/>
      <c r="H188" s="136"/>
      <c r="I188" s="136">
        <f>'D.1.4 D.1.4.8 Pol'!G204</f>
        <v>0</v>
      </c>
      <c r="J188" s="132" t="str">
        <f>IF(I218=0,"",I188/I218*100)</f>
        <v/>
      </c>
    </row>
    <row r="189" spans="1:10" ht="36.75" customHeight="1" x14ac:dyDescent="0.2">
      <c r="A189" s="123"/>
      <c r="B189" s="128" t="s">
        <v>229</v>
      </c>
      <c r="C189" s="205" t="s">
        <v>230</v>
      </c>
      <c r="D189" s="206"/>
      <c r="E189" s="206"/>
      <c r="F189" s="135" t="s">
        <v>25</v>
      </c>
      <c r="G189" s="136"/>
      <c r="H189" s="136"/>
      <c r="I189" s="136">
        <f>'D.1.4 D.1.4.7 Pol'!G227</f>
        <v>0</v>
      </c>
      <c r="J189" s="132" t="str">
        <f>IF(I218=0,"",I189/I218*100)</f>
        <v/>
      </c>
    </row>
    <row r="190" spans="1:10" ht="36.75" customHeight="1" x14ac:dyDescent="0.2">
      <c r="A190" s="123"/>
      <c r="B190" s="128" t="s">
        <v>231</v>
      </c>
      <c r="C190" s="205" t="s">
        <v>232</v>
      </c>
      <c r="D190" s="206"/>
      <c r="E190" s="206"/>
      <c r="F190" s="135" t="s">
        <v>25</v>
      </c>
      <c r="G190" s="136"/>
      <c r="H190" s="136"/>
      <c r="I190" s="136">
        <f>'D.1.4 D.1.4.8 Pol'!G8</f>
        <v>0</v>
      </c>
      <c r="J190" s="132" t="str">
        <f>IF(I218=0,"",I190/I218*100)</f>
        <v/>
      </c>
    </row>
    <row r="191" spans="1:10" ht="36.75" customHeight="1" x14ac:dyDescent="0.2">
      <c r="A191" s="123"/>
      <c r="B191" s="128" t="s">
        <v>233</v>
      </c>
      <c r="C191" s="205" t="s">
        <v>234</v>
      </c>
      <c r="D191" s="206"/>
      <c r="E191" s="206"/>
      <c r="F191" s="135" t="s">
        <v>25</v>
      </c>
      <c r="G191" s="136"/>
      <c r="H191" s="136"/>
      <c r="I191" s="136">
        <f>'D.1.4 D.1.4.8 Pol'!G62</f>
        <v>0</v>
      </c>
      <c r="J191" s="132" t="str">
        <f>IF(I218=0,"",I191/I218*100)</f>
        <v/>
      </c>
    </row>
    <row r="192" spans="1:10" ht="36.75" customHeight="1" x14ac:dyDescent="0.2">
      <c r="A192" s="123"/>
      <c r="B192" s="128" t="s">
        <v>235</v>
      </c>
      <c r="C192" s="205" t="s">
        <v>236</v>
      </c>
      <c r="D192" s="206"/>
      <c r="E192" s="206"/>
      <c r="F192" s="135" t="s">
        <v>25</v>
      </c>
      <c r="G192" s="136"/>
      <c r="H192" s="136"/>
      <c r="I192" s="136">
        <f>'D.1.4 D.1.4.8 Pol'!G87</f>
        <v>0</v>
      </c>
      <c r="J192" s="132" t="str">
        <f>IF(I218=0,"",I192/I218*100)</f>
        <v/>
      </c>
    </row>
    <row r="193" spans="1:10" ht="36.75" customHeight="1" x14ac:dyDescent="0.2">
      <c r="A193" s="123"/>
      <c r="B193" s="128" t="s">
        <v>237</v>
      </c>
      <c r="C193" s="205" t="s">
        <v>238</v>
      </c>
      <c r="D193" s="206"/>
      <c r="E193" s="206"/>
      <c r="F193" s="135" t="s">
        <v>25</v>
      </c>
      <c r="G193" s="136"/>
      <c r="H193" s="136"/>
      <c r="I193" s="136">
        <f>'D.1.4 D.1.4.7 Pol'!G240</f>
        <v>0</v>
      </c>
      <c r="J193" s="132" t="str">
        <f>IF(I218=0,"",I193/I218*100)</f>
        <v/>
      </c>
    </row>
    <row r="194" spans="1:10" ht="36.75" customHeight="1" x14ac:dyDescent="0.2">
      <c r="A194" s="123"/>
      <c r="B194" s="128" t="s">
        <v>239</v>
      </c>
      <c r="C194" s="205" t="s">
        <v>240</v>
      </c>
      <c r="D194" s="206"/>
      <c r="E194" s="206"/>
      <c r="F194" s="135" t="s">
        <v>25</v>
      </c>
      <c r="G194" s="136"/>
      <c r="H194" s="136"/>
      <c r="I194" s="136">
        <f>'D.1.4 D.1.4.8 Pol'!G152</f>
        <v>0</v>
      </c>
      <c r="J194" s="132" t="str">
        <f>IF(I218=0,"",I194/I218*100)</f>
        <v/>
      </c>
    </row>
    <row r="195" spans="1:10" ht="36.75" customHeight="1" x14ac:dyDescent="0.2">
      <c r="A195" s="123"/>
      <c r="B195" s="128" t="s">
        <v>241</v>
      </c>
      <c r="C195" s="205" t="s">
        <v>242</v>
      </c>
      <c r="D195" s="206"/>
      <c r="E195" s="206"/>
      <c r="F195" s="135" t="s">
        <v>25</v>
      </c>
      <c r="G195" s="136"/>
      <c r="H195" s="136"/>
      <c r="I195" s="136">
        <f>'D.1.4 D.1.4.7 Pol'!G284</f>
        <v>0</v>
      </c>
      <c r="J195" s="132" t="str">
        <f>IF(I218=0,"",I195/I218*100)</f>
        <v/>
      </c>
    </row>
    <row r="196" spans="1:10" ht="36.75" customHeight="1" x14ac:dyDescent="0.2">
      <c r="A196" s="123"/>
      <c r="B196" s="128" t="s">
        <v>243</v>
      </c>
      <c r="C196" s="205" t="s">
        <v>244</v>
      </c>
      <c r="D196" s="206"/>
      <c r="E196" s="206"/>
      <c r="F196" s="135" t="s">
        <v>25</v>
      </c>
      <c r="G196" s="136"/>
      <c r="H196" s="136"/>
      <c r="I196" s="136">
        <f>'D.1.4 D.1.4.8 Pol'!G108</f>
        <v>0</v>
      </c>
      <c r="J196" s="132" t="str">
        <f>IF(I218=0,"",I196/I218*100)</f>
        <v/>
      </c>
    </row>
    <row r="197" spans="1:10" ht="36.75" customHeight="1" x14ac:dyDescent="0.2">
      <c r="A197" s="123"/>
      <c r="B197" s="128" t="s">
        <v>245</v>
      </c>
      <c r="C197" s="205" t="s">
        <v>246</v>
      </c>
      <c r="D197" s="206"/>
      <c r="E197" s="206"/>
      <c r="F197" s="135" t="s">
        <v>25</v>
      </c>
      <c r="G197" s="136"/>
      <c r="H197" s="136"/>
      <c r="I197" s="136">
        <f>'D.1.4 D.1.4.8 Pol'!G129</f>
        <v>0</v>
      </c>
      <c r="J197" s="132" t="str">
        <f>IF(I218=0,"",I197/I218*100)</f>
        <v/>
      </c>
    </row>
    <row r="198" spans="1:10" ht="36.75" customHeight="1" x14ac:dyDescent="0.2">
      <c r="A198" s="123"/>
      <c r="B198" s="128" t="s">
        <v>247</v>
      </c>
      <c r="C198" s="205" t="s">
        <v>248</v>
      </c>
      <c r="D198" s="206"/>
      <c r="E198" s="206"/>
      <c r="F198" s="135" t="s">
        <v>25</v>
      </c>
      <c r="G198" s="136"/>
      <c r="H198" s="136"/>
      <c r="I198" s="136">
        <f>'D.1.1+D.1.2 D.1.1.102 Pol'!G638</f>
        <v>0</v>
      </c>
      <c r="J198" s="132" t="str">
        <f>IF(I218=0,"",I198/I218*100)</f>
        <v/>
      </c>
    </row>
    <row r="199" spans="1:10" ht="36.75" customHeight="1" x14ac:dyDescent="0.2">
      <c r="A199" s="123"/>
      <c r="B199" s="128" t="s">
        <v>249</v>
      </c>
      <c r="C199" s="205" t="s">
        <v>250</v>
      </c>
      <c r="D199" s="206"/>
      <c r="E199" s="206"/>
      <c r="F199" s="135" t="s">
        <v>25</v>
      </c>
      <c r="G199" s="136"/>
      <c r="H199" s="136"/>
      <c r="I199" s="136">
        <f>'D.1.1+D.1.2 D.1.1.102 Pol'!G734</f>
        <v>0</v>
      </c>
      <c r="J199" s="132" t="str">
        <f>IF(I218=0,"",I199/I218*100)</f>
        <v/>
      </c>
    </row>
    <row r="200" spans="1:10" ht="36.75" customHeight="1" x14ac:dyDescent="0.2">
      <c r="A200" s="123"/>
      <c r="B200" s="128" t="s">
        <v>251</v>
      </c>
      <c r="C200" s="205" t="s">
        <v>252</v>
      </c>
      <c r="D200" s="206"/>
      <c r="E200" s="206"/>
      <c r="F200" s="135" t="s">
        <v>25</v>
      </c>
      <c r="G200" s="136"/>
      <c r="H200" s="136"/>
      <c r="I200" s="136">
        <f>'D.1.1+D.1.2 D.1.1.102 Pol'!G813</f>
        <v>0</v>
      </c>
      <c r="J200" s="132" t="str">
        <f>IF(I218=0,"",I200/I218*100)</f>
        <v/>
      </c>
    </row>
    <row r="201" spans="1:10" ht="36.75" customHeight="1" x14ac:dyDescent="0.2">
      <c r="A201" s="123"/>
      <c r="B201" s="128" t="s">
        <v>253</v>
      </c>
      <c r="C201" s="205" t="s">
        <v>254</v>
      </c>
      <c r="D201" s="206"/>
      <c r="E201" s="206"/>
      <c r="F201" s="135" t="s">
        <v>25</v>
      </c>
      <c r="G201" s="136"/>
      <c r="H201" s="136"/>
      <c r="I201" s="136">
        <f>'D.1.1+D.1.2 D.1.1.102 Pol'!G825</f>
        <v>0</v>
      </c>
      <c r="J201" s="132" t="str">
        <f>IF(I218=0,"",I201/I218*100)</f>
        <v/>
      </c>
    </row>
    <row r="202" spans="1:10" ht="36.75" customHeight="1" x14ac:dyDescent="0.2">
      <c r="A202" s="123"/>
      <c r="B202" s="128" t="s">
        <v>255</v>
      </c>
      <c r="C202" s="205" t="s">
        <v>256</v>
      </c>
      <c r="D202" s="206"/>
      <c r="E202" s="206"/>
      <c r="F202" s="135" t="s">
        <v>25</v>
      </c>
      <c r="G202" s="136"/>
      <c r="H202" s="136"/>
      <c r="I202" s="136">
        <f>'D.1.1+D.1.2 D.1.1.102 Pol'!G904</f>
        <v>0</v>
      </c>
      <c r="J202" s="132" t="str">
        <f>IF(I218=0,"",I202/I218*100)</f>
        <v/>
      </c>
    </row>
    <row r="203" spans="1:10" ht="36.75" customHeight="1" x14ac:dyDescent="0.2">
      <c r="A203" s="123"/>
      <c r="B203" s="128" t="s">
        <v>257</v>
      </c>
      <c r="C203" s="205" t="s">
        <v>258</v>
      </c>
      <c r="D203" s="206"/>
      <c r="E203" s="206"/>
      <c r="F203" s="135" t="s">
        <v>25</v>
      </c>
      <c r="G203" s="136"/>
      <c r="H203" s="136"/>
      <c r="I203" s="136">
        <f>'D.1.1+D.1.2 D.1.1.102 Pol'!G971</f>
        <v>0</v>
      </c>
      <c r="J203" s="132" t="str">
        <f>IF(I218=0,"",I203/I218*100)</f>
        <v/>
      </c>
    </row>
    <row r="204" spans="1:10" ht="36.75" customHeight="1" x14ac:dyDescent="0.2">
      <c r="A204" s="123"/>
      <c r="B204" s="128" t="s">
        <v>259</v>
      </c>
      <c r="C204" s="205" t="s">
        <v>260</v>
      </c>
      <c r="D204" s="206"/>
      <c r="E204" s="206"/>
      <c r="F204" s="135" t="s">
        <v>25</v>
      </c>
      <c r="G204" s="136"/>
      <c r="H204" s="136"/>
      <c r="I204" s="136">
        <f>'D.1.1+D.1.2 D.1.1.102 Pol'!G1009</f>
        <v>0</v>
      </c>
      <c r="J204" s="132" t="str">
        <f>IF(I218=0,"",I204/I218*100)</f>
        <v/>
      </c>
    </row>
    <row r="205" spans="1:10" ht="36.75" customHeight="1" x14ac:dyDescent="0.2">
      <c r="A205" s="123"/>
      <c r="B205" s="128" t="s">
        <v>261</v>
      </c>
      <c r="C205" s="205" t="s">
        <v>262</v>
      </c>
      <c r="D205" s="206"/>
      <c r="E205" s="206"/>
      <c r="F205" s="135" t="s">
        <v>25</v>
      </c>
      <c r="G205" s="136"/>
      <c r="H205" s="136"/>
      <c r="I205" s="136">
        <f>'D.1.1+D.1.2 D.1.1.102 Pol'!G1022</f>
        <v>0</v>
      </c>
      <c r="J205" s="132" t="str">
        <f>IF(I218=0,"",I205/I218*100)</f>
        <v/>
      </c>
    </row>
    <row r="206" spans="1:10" ht="36.75" customHeight="1" x14ac:dyDescent="0.2">
      <c r="A206" s="123"/>
      <c r="B206" s="128" t="s">
        <v>263</v>
      </c>
      <c r="C206" s="205" t="s">
        <v>264</v>
      </c>
      <c r="D206" s="206"/>
      <c r="E206" s="206"/>
      <c r="F206" s="135" t="s">
        <v>25</v>
      </c>
      <c r="G206" s="136"/>
      <c r="H206" s="136"/>
      <c r="I206" s="136">
        <f>'D.1.1+D.1.2 D.1.1.102 Pol'!G1091</f>
        <v>0</v>
      </c>
      <c r="J206" s="132" t="str">
        <f>IF(I218=0,"",I206/I218*100)</f>
        <v/>
      </c>
    </row>
    <row r="207" spans="1:10" ht="36.75" customHeight="1" x14ac:dyDescent="0.2">
      <c r="A207" s="123"/>
      <c r="B207" s="128" t="s">
        <v>265</v>
      </c>
      <c r="C207" s="205" t="s">
        <v>266</v>
      </c>
      <c r="D207" s="206"/>
      <c r="E207" s="206"/>
      <c r="F207" s="135" t="s">
        <v>25</v>
      </c>
      <c r="G207" s="136"/>
      <c r="H207" s="136"/>
      <c r="I207" s="136">
        <f>'D.1.1+D.1.2 D.1.1.102 Pol'!G1103</f>
        <v>0</v>
      </c>
      <c r="J207" s="132" t="str">
        <f>IF(I218=0,"",I207/I218*100)</f>
        <v/>
      </c>
    </row>
    <row r="208" spans="1:10" ht="36.75" customHeight="1" x14ac:dyDescent="0.2">
      <c r="A208" s="123"/>
      <c r="B208" s="128" t="s">
        <v>267</v>
      </c>
      <c r="C208" s="205" t="s">
        <v>268</v>
      </c>
      <c r="D208" s="206"/>
      <c r="E208" s="206"/>
      <c r="F208" s="135" t="s">
        <v>25</v>
      </c>
      <c r="G208" s="136"/>
      <c r="H208" s="136"/>
      <c r="I208" s="136">
        <f>'D.1.1+D.1.2 D.1.1.102 Pol'!G1134</f>
        <v>0</v>
      </c>
      <c r="J208" s="132" t="str">
        <f>IF(I218=0,"",I208/I218*100)</f>
        <v/>
      </c>
    </row>
    <row r="209" spans="1:10" ht="36.75" customHeight="1" x14ac:dyDescent="0.2">
      <c r="A209" s="123"/>
      <c r="B209" s="128" t="s">
        <v>269</v>
      </c>
      <c r="C209" s="205" t="s">
        <v>270</v>
      </c>
      <c r="D209" s="206"/>
      <c r="E209" s="206"/>
      <c r="F209" s="135" t="s">
        <v>25</v>
      </c>
      <c r="G209" s="136"/>
      <c r="H209" s="136"/>
      <c r="I209" s="136">
        <f>'D.1.1+D.1.2 D.1.1.102 Pol'!G1149</f>
        <v>0</v>
      </c>
      <c r="J209" s="132" t="str">
        <f>IF(I218=0,"",I209/I218*100)</f>
        <v/>
      </c>
    </row>
    <row r="210" spans="1:10" ht="36.75" customHeight="1" x14ac:dyDescent="0.2">
      <c r="A210" s="123"/>
      <c r="B210" s="128" t="s">
        <v>271</v>
      </c>
      <c r="C210" s="205" t="s">
        <v>272</v>
      </c>
      <c r="D210" s="206"/>
      <c r="E210" s="206"/>
      <c r="F210" s="135" t="s">
        <v>25</v>
      </c>
      <c r="G210" s="136"/>
      <c r="H210" s="136"/>
      <c r="I210" s="136">
        <f>'D.1.1+D.1.2 D.1.1.102 Pol'!G1173</f>
        <v>0</v>
      </c>
      <c r="J210" s="132" t="str">
        <f>IF(I218=0,"",I210/I218*100)</f>
        <v/>
      </c>
    </row>
    <row r="211" spans="1:10" ht="36.75" customHeight="1" x14ac:dyDescent="0.2">
      <c r="A211" s="123"/>
      <c r="B211" s="128" t="s">
        <v>273</v>
      </c>
      <c r="C211" s="205" t="s">
        <v>274</v>
      </c>
      <c r="D211" s="206"/>
      <c r="E211" s="206"/>
      <c r="F211" s="135" t="s">
        <v>25</v>
      </c>
      <c r="G211" s="136"/>
      <c r="H211" s="136"/>
      <c r="I211" s="136">
        <f>'D.1.1+D.1.2 D.1.1.102 Pol'!G1205</f>
        <v>0</v>
      </c>
      <c r="J211" s="132" t="str">
        <f>IF(I218=0,"",I211/I218*100)</f>
        <v/>
      </c>
    </row>
    <row r="212" spans="1:10" ht="36.75" customHeight="1" x14ac:dyDescent="0.2">
      <c r="A212" s="123"/>
      <c r="B212" s="128" t="s">
        <v>275</v>
      </c>
      <c r="C212" s="205" t="s">
        <v>276</v>
      </c>
      <c r="D212" s="206"/>
      <c r="E212" s="206"/>
      <c r="F212" s="135" t="s">
        <v>25</v>
      </c>
      <c r="G212" s="136"/>
      <c r="H212" s="136"/>
      <c r="I212" s="136">
        <f>'D.1.1+D.1.2 D.1.1.102 Pol'!G1221</f>
        <v>0</v>
      </c>
      <c r="J212" s="132" t="str">
        <f>IF(I218=0,"",I212/I218*100)</f>
        <v/>
      </c>
    </row>
    <row r="213" spans="1:10" ht="36.75" customHeight="1" x14ac:dyDescent="0.2">
      <c r="A213" s="123"/>
      <c r="B213" s="128" t="s">
        <v>277</v>
      </c>
      <c r="C213" s="205" t="s">
        <v>215</v>
      </c>
      <c r="D213" s="206"/>
      <c r="E213" s="206"/>
      <c r="F213" s="135" t="s">
        <v>25</v>
      </c>
      <c r="G213" s="136"/>
      <c r="H213" s="136"/>
      <c r="I213" s="136">
        <f>'D.1.1+D.1.2 D.1.1.102 Pol'!G1232</f>
        <v>0</v>
      </c>
      <c r="J213" s="132" t="str">
        <f>IF(I218=0,"",I213/I218*100)</f>
        <v/>
      </c>
    </row>
    <row r="214" spans="1:10" ht="36.75" customHeight="1" x14ac:dyDescent="0.2">
      <c r="A214" s="123"/>
      <c r="B214" s="128" t="s">
        <v>278</v>
      </c>
      <c r="C214" s="205" t="s">
        <v>279</v>
      </c>
      <c r="D214" s="206"/>
      <c r="E214" s="206"/>
      <c r="F214" s="135" t="s">
        <v>26</v>
      </c>
      <c r="G214" s="136"/>
      <c r="H214" s="136"/>
      <c r="I214" s="136">
        <f>'D.1.4 D.1.4.1.1 Pol'!G120</f>
        <v>0</v>
      </c>
      <c r="J214" s="132" t="str">
        <f>IF(I218=0,"",I214/I218*100)</f>
        <v/>
      </c>
    </row>
    <row r="215" spans="1:10" ht="36.75" customHeight="1" x14ac:dyDescent="0.2">
      <c r="A215" s="123"/>
      <c r="B215" s="128" t="s">
        <v>280</v>
      </c>
      <c r="C215" s="205" t="s">
        <v>281</v>
      </c>
      <c r="D215" s="206"/>
      <c r="E215" s="206"/>
      <c r="F215" s="135" t="s">
        <v>282</v>
      </c>
      <c r="G215" s="136"/>
      <c r="H215" s="136"/>
      <c r="I215" s="136">
        <f>'D.1.1+D.1.2 D.1.1.101 Pol'!G290+'D.1.1+D.1.2 D.1.1.102 Pol'!G1251</f>
        <v>0</v>
      </c>
      <c r="J215" s="132" t="str">
        <f>IF(I218=0,"",I215/I218*100)</f>
        <v/>
      </c>
    </row>
    <row r="216" spans="1:10" ht="36.75" customHeight="1" x14ac:dyDescent="0.2">
      <c r="A216" s="123"/>
      <c r="B216" s="128" t="s">
        <v>283</v>
      </c>
      <c r="C216" s="205" t="s">
        <v>27</v>
      </c>
      <c r="D216" s="206"/>
      <c r="E216" s="206"/>
      <c r="F216" s="135" t="s">
        <v>283</v>
      </c>
      <c r="G216" s="136"/>
      <c r="H216" s="136"/>
      <c r="I216" s="136">
        <f>'D.00 D.00.001 Naklady'!G8</f>
        <v>0</v>
      </c>
      <c r="J216" s="132" t="str">
        <f>IF(I218=0,"",I216/I218*100)</f>
        <v/>
      </c>
    </row>
    <row r="217" spans="1:10" ht="36.75" customHeight="1" x14ac:dyDescent="0.2">
      <c r="A217" s="123"/>
      <c r="B217" s="128" t="s">
        <v>284</v>
      </c>
      <c r="C217" s="205" t="s">
        <v>28</v>
      </c>
      <c r="D217" s="206"/>
      <c r="E217" s="206"/>
      <c r="F217" s="135" t="s">
        <v>284</v>
      </c>
      <c r="G217" s="136"/>
      <c r="H217" s="136"/>
      <c r="I217" s="136">
        <f>'D.00 D.00.001 Naklady'!G15</f>
        <v>0</v>
      </c>
      <c r="J217" s="132" t="str">
        <f>IF(I218=0,"",I217/I218*100)</f>
        <v/>
      </c>
    </row>
    <row r="218" spans="1:10" ht="25.5" customHeight="1" x14ac:dyDescent="0.2">
      <c r="A218" s="124"/>
      <c r="B218" s="129" t="s">
        <v>1</v>
      </c>
      <c r="C218" s="130"/>
      <c r="D218" s="131"/>
      <c r="E218" s="131"/>
      <c r="F218" s="137"/>
      <c r="G218" s="138"/>
      <c r="H218" s="138"/>
      <c r="I218" s="138">
        <f>SUM(I147:I217)</f>
        <v>0</v>
      </c>
      <c r="J218" s="133">
        <f>SUM(J147:J217)</f>
        <v>0</v>
      </c>
    </row>
    <row r="219" spans="1:10" x14ac:dyDescent="0.2">
      <c r="F219" s="86"/>
      <c r="G219" s="86"/>
      <c r="H219" s="86"/>
      <c r="I219" s="86"/>
      <c r="J219" s="134"/>
    </row>
    <row r="220" spans="1:10" x14ac:dyDescent="0.2">
      <c r="F220" s="86"/>
      <c r="G220" s="86"/>
      <c r="H220" s="86"/>
      <c r="I220" s="86"/>
      <c r="J220" s="134"/>
    </row>
    <row r="221" spans="1:10" x14ac:dyDescent="0.2">
      <c r="F221" s="86"/>
      <c r="G221" s="86"/>
      <c r="H221" s="86"/>
      <c r="I221" s="86"/>
      <c r="J221" s="134"/>
    </row>
  </sheetData>
  <sheetProtection algorithmName="SHA-512" hashValue="ndgGm27SVZVMZzBrO3XvlmqoaJds2mjXehQ7KzqifwTky+G1bcAXB6/455Zmcdrd9pqLxR7vd6psG9gPF+AVUQ==" saltValue="EIBf7ntW1eZBwFTF4DaaX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73">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B54:E54"/>
    <mergeCell ref="B57:J57"/>
    <mergeCell ref="B59:J59"/>
    <mergeCell ref="B61:J61"/>
    <mergeCell ref="B62:J62"/>
    <mergeCell ref="C49:E49"/>
    <mergeCell ref="C50:E50"/>
    <mergeCell ref="C51:E51"/>
    <mergeCell ref="C52:E52"/>
    <mergeCell ref="C53:E53"/>
    <mergeCell ref="B71:J71"/>
    <mergeCell ref="B72:J72"/>
    <mergeCell ref="B74:J74"/>
    <mergeCell ref="B76:J76"/>
    <mergeCell ref="B77:J77"/>
    <mergeCell ref="B64:J64"/>
    <mergeCell ref="B67:J67"/>
    <mergeCell ref="B68:J68"/>
    <mergeCell ref="B69:J69"/>
    <mergeCell ref="B70:J70"/>
    <mergeCell ref="B87:J87"/>
    <mergeCell ref="B88:J88"/>
    <mergeCell ref="B90:J90"/>
    <mergeCell ref="B92:J92"/>
    <mergeCell ref="B93:J93"/>
    <mergeCell ref="B79:J79"/>
    <mergeCell ref="B80:J80"/>
    <mergeCell ref="B82:J82"/>
    <mergeCell ref="B83:J83"/>
    <mergeCell ref="B85:J85"/>
    <mergeCell ref="B102:J102"/>
    <mergeCell ref="B103:J103"/>
    <mergeCell ref="B107:J107"/>
    <mergeCell ref="B109:J109"/>
    <mergeCell ref="B110:J110"/>
    <mergeCell ref="B95:J95"/>
    <mergeCell ref="B96:J96"/>
    <mergeCell ref="B97:J97"/>
    <mergeCell ref="B99:J99"/>
    <mergeCell ref="B100:J100"/>
    <mergeCell ref="B121:J121"/>
    <mergeCell ref="B122:J122"/>
    <mergeCell ref="B124:J124"/>
    <mergeCell ref="B125:J125"/>
    <mergeCell ref="B127:J127"/>
    <mergeCell ref="B113:J113"/>
    <mergeCell ref="B115:J115"/>
    <mergeCell ref="B116:J116"/>
    <mergeCell ref="B117:J117"/>
    <mergeCell ref="B119:J119"/>
    <mergeCell ref="C151:E151"/>
    <mergeCell ref="C152:E152"/>
    <mergeCell ref="C153:E153"/>
    <mergeCell ref="C154:E154"/>
    <mergeCell ref="C155:E155"/>
    <mergeCell ref="B128:J128"/>
    <mergeCell ref="C147:E147"/>
    <mergeCell ref="C148:E148"/>
    <mergeCell ref="C149:E149"/>
    <mergeCell ref="C150:E150"/>
    <mergeCell ref="C161:E161"/>
    <mergeCell ref="C162:E162"/>
    <mergeCell ref="C163:E163"/>
    <mergeCell ref="C164:E164"/>
    <mergeCell ref="C165:E165"/>
    <mergeCell ref="C156:E156"/>
    <mergeCell ref="C157:E157"/>
    <mergeCell ref="C158:E158"/>
    <mergeCell ref="C159:E159"/>
    <mergeCell ref="C160:E160"/>
    <mergeCell ref="C171:E171"/>
    <mergeCell ref="C172:E172"/>
    <mergeCell ref="C173:E173"/>
    <mergeCell ref="C174:E174"/>
    <mergeCell ref="C175:E175"/>
    <mergeCell ref="C166:E166"/>
    <mergeCell ref="C167:E167"/>
    <mergeCell ref="C168:E168"/>
    <mergeCell ref="C169:E169"/>
    <mergeCell ref="C170:E170"/>
    <mergeCell ref="C181:E181"/>
    <mergeCell ref="C182:E182"/>
    <mergeCell ref="C183:E183"/>
    <mergeCell ref="C184:E184"/>
    <mergeCell ref="C185:E185"/>
    <mergeCell ref="C176:E176"/>
    <mergeCell ref="C177:E177"/>
    <mergeCell ref="C178:E178"/>
    <mergeCell ref="C179:E179"/>
    <mergeCell ref="C180:E180"/>
    <mergeCell ref="C191:E191"/>
    <mergeCell ref="C192:E192"/>
    <mergeCell ref="C193:E193"/>
    <mergeCell ref="C194:E194"/>
    <mergeCell ref="C195:E195"/>
    <mergeCell ref="C186:E186"/>
    <mergeCell ref="C187:E187"/>
    <mergeCell ref="C188:E188"/>
    <mergeCell ref="C189:E189"/>
    <mergeCell ref="C190:E190"/>
    <mergeCell ref="C201:E201"/>
    <mergeCell ref="C202:E202"/>
    <mergeCell ref="C203:E203"/>
    <mergeCell ref="C204:E204"/>
    <mergeCell ref="C205:E205"/>
    <mergeCell ref="C196:E196"/>
    <mergeCell ref="C197:E197"/>
    <mergeCell ref="C198:E198"/>
    <mergeCell ref="C199:E199"/>
    <mergeCell ref="C200:E200"/>
    <mergeCell ref="C216:E216"/>
    <mergeCell ref="C217:E217"/>
    <mergeCell ref="C211:E211"/>
    <mergeCell ref="C212:E212"/>
    <mergeCell ref="C213:E213"/>
    <mergeCell ref="C214:E214"/>
    <mergeCell ref="C215:E215"/>
    <mergeCell ref="C206:E206"/>
    <mergeCell ref="C207:E207"/>
    <mergeCell ref="C208:E208"/>
    <mergeCell ref="C209:E209"/>
    <mergeCell ref="C210:E210"/>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1"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57" t="s">
        <v>6</v>
      </c>
      <c r="B1" s="257"/>
      <c r="C1" s="258"/>
      <c r="D1" s="257"/>
      <c r="E1" s="257"/>
      <c r="F1" s="257"/>
      <c r="G1" s="257"/>
    </row>
    <row r="2" spans="1:7" ht="24.95" customHeight="1" x14ac:dyDescent="0.2">
      <c r="A2" s="49" t="s">
        <v>7</v>
      </c>
      <c r="B2" s="48"/>
      <c r="C2" s="259"/>
      <c r="D2" s="259"/>
      <c r="E2" s="259"/>
      <c r="F2" s="259"/>
      <c r="G2" s="260"/>
    </row>
    <row r="3" spans="1:7" ht="24.95" customHeight="1" x14ac:dyDescent="0.2">
      <c r="A3" s="49" t="s">
        <v>8</v>
      </c>
      <c r="B3" s="48"/>
      <c r="C3" s="259"/>
      <c r="D3" s="259"/>
      <c r="E3" s="259"/>
      <c r="F3" s="259"/>
      <c r="G3" s="260"/>
    </row>
    <row r="4" spans="1:7" ht="24.95" customHeight="1" x14ac:dyDescent="0.2">
      <c r="A4" s="49" t="s">
        <v>9</v>
      </c>
      <c r="B4" s="48"/>
      <c r="C4" s="259"/>
      <c r="D4" s="259"/>
      <c r="E4" s="259"/>
      <c r="F4" s="259"/>
      <c r="G4" s="260"/>
    </row>
    <row r="5" spans="1:7" x14ac:dyDescent="0.2">
      <c r="B5" s="4"/>
      <c r="C5" s="5"/>
      <c r="D5" s="6"/>
    </row>
  </sheetData>
  <sheetProtection algorithmName="SHA-512" hashValue="QxBDZtBB+ORtvPb0000ZDthu2kGMOngXJwCZh0DymjsGWaXXyFwJtvQNtVYkl8586GwegkKGI47YF3+qrlCp5g==" saltValue="7DbvE4UUYiVlJzVlENKZW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60</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287</v>
      </c>
      <c r="C3" s="266" t="s">
        <v>288</v>
      </c>
      <c r="D3" s="267"/>
      <c r="E3" s="267"/>
      <c r="F3" s="267"/>
      <c r="G3" s="268"/>
      <c r="AC3" s="121" t="s">
        <v>289</v>
      </c>
      <c r="AG3" t="s">
        <v>290</v>
      </c>
    </row>
    <row r="4" spans="1:60" ht="25.15" customHeight="1" x14ac:dyDescent="0.2">
      <c r="A4" s="141" t="s">
        <v>9</v>
      </c>
      <c r="B4" s="142" t="s">
        <v>59</v>
      </c>
      <c r="C4" s="269" t="s">
        <v>60</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283</v>
      </c>
      <c r="C8" s="187" t="s">
        <v>27</v>
      </c>
      <c r="D8" s="164"/>
      <c r="E8" s="165"/>
      <c r="F8" s="166"/>
      <c r="G8" s="166">
        <f>SUMIF(AG9:AG14,"&lt;&gt;NOR",G9:G14)</f>
        <v>0</v>
      </c>
      <c r="H8" s="166"/>
      <c r="I8" s="166">
        <f>SUM(I9:I14)</f>
        <v>0</v>
      </c>
      <c r="J8" s="166"/>
      <c r="K8" s="166">
        <f>SUM(K9:K14)</f>
        <v>0</v>
      </c>
      <c r="L8" s="166"/>
      <c r="M8" s="166">
        <f>SUM(M9:M14)</f>
        <v>0</v>
      </c>
      <c r="N8" s="165"/>
      <c r="O8" s="165">
        <f>SUM(O9:O14)</f>
        <v>0</v>
      </c>
      <c r="P8" s="165"/>
      <c r="Q8" s="165">
        <f>SUM(Q9:Q14)</f>
        <v>0</v>
      </c>
      <c r="R8" s="166"/>
      <c r="S8" s="166"/>
      <c r="T8" s="167"/>
      <c r="U8" s="161"/>
      <c r="V8" s="161">
        <f>SUM(V9:V14)</f>
        <v>0</v>
      </c>
      <c r="W8" s="161"/>
      <c r="X8" s="161"/>
      <c r="Y8" s="161"/>
      <c r="AG8" t="s">
        <v>315</v>
      </c>
    </row>
    <row r="9" spans="1:60" outlineLevel="1" x14ac:dyDescent="0.2">
      <c r="A9" s="172">
        <v>1</v>
      </c>
      <c r="B9" s="173" t="s">
        <v>316</v>
      </c>
      <c r="C9" s="188" t="s">
        <v>317</v>
      </c>
      <c r="D9" s="174" t="s">
        <v>318</v>
      </c>
      <c r="E9" s="175">
        <v>1</v>
      </c>
      <c r="F9" s="176"/>
      <c r="G9" s="177">
        <f>ROUND(E9*F9,2)</f>
        <v>0</v>
      </c>
      <c r="H9" s="176"/>
      <c r="I9" s="177">
        <f>ROUND(E9*H9,2)</f>
        <v>0</v>
      </c>
      <c r="J9" s="176"/>
      <c r="K9" s="177">
        <f>ROUND(E9*J9,2)</f>
        <v>0</v>
      </c>
      <c r="L9" s="177">
        <v>12</v>
      </c>
      <c r="M9" s="177">
        <f>G9*(1+L9/100)</f>
        <v>0</v>
      </c>
      <c r="N9" s="175">
        <v>0</v>
      </c>
      <c r="O9" s="175">
        <f>ROUND(E9*N9,2)</f>
        <v>0</v>
      </c>
      <c r="P9" s="175">
        <v>0</v>
      </c>
      <c r="Q9" s="175">
        <f>ROUND(E9*P9,2)</f>
        <v>0</v>
      </c>
      <c r="R9" s="177"/>
      <c r="S9" s="177" t="s">
        <v>319</v>
      </c>
      <c r="T9" s="178" t="s">
        <v>320</v>
      </c>
      <c r="U9" s="159">
        <v>0</v>
      </c>
      <c r="V9" s="159">
        <f>ROUND(E9*U9,2)</f>
        <v>0</v>
      </c>
      <c r="W9" s="159"/>
      <c r="X9" s="159" t="s">
        <v>321</v>
      </c>
      <c r="Y9" s="159" t="s">
        <v>322</v>
      </c>
      <c r="Z9" s="148"/>
      <c r="AA9" s="148"/>
      <c r="AB9" s="148"/>
      <c r="AC9" s="148"/>
      <c r="AD9" s="148"/>
      <c r="AE9" s="148"/>
      <c r="AF9" s="148"/>
      <c r="AG9" s="148" t="s">
        <v>323</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3" t="s">
        <v>324</v>
      </c>
      <c r="D10" s="264"/>
      <c r="E10" s="264"/>
      <c r="F10" s="264"/>
      <c r="G10" s="264"/>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325</v>
      </c>
      <c r="AH10" s="148"/>
      <c r="AI10" s="148"/>
      <c r="AJ10" s="148"/>
      <c r="AK10" s="148"/>
      <c r="AL10" s="148"/>
      <c r="AM10" s="148"/>
      <c r="AN10" s="148"/>
      <c r="AO10" s="148"/>
      <c r="AP10" s="148"/>
      <c r="AQ10" s="148"/>
      <c r="AR10" s="148"/>
      <c r="AS10" s="148"/>
      <c r="AT10" s="148"/>
      <c r="AU10" s="148"/>
      <c r="AV10" s="148"/>
      <c r="AW10" s="148"/>
      <c r="AX10" s="148"/>
      <c r="AY10" s="148"/>
      <c r="AZ10" s="148"/>
      <c r="BA10" s="179" t="str">
        <f>C10</f>
        <v>Zaměření a vytýčení stávajících inženýrských sítí v místě stavby z hlediska jejich ochrany při provádění stavby.</v>
      </c>
      <c r="BB10" s="148"/>
      <c r="BC10" s="148"/>
      <c r="BD10" s="148"/>
      <c r="BE10" s="148"/>
      <c r="BF10" s="148"/>
      <c r="BG10" s="148"/>
      <c r="BH10" s="148"/>
    </row>
    <row r="11" spans="1:60" outlineLevel="1" x14ac:dyDescent="0.2">
      <c r="A11" s="172">
        <v>2</v>
      </c>
      <c r="B11" s="173" t="s">
        <v>326</v>
      </c>
      <c r="C11" s="188" t="s">
        <v>327</v>
      </c>
      <c r="D11" s="174" t="s">
        <v>318</v>
      </c>
      <c r="E11" s="175">
        <v>1</v>
      </c>
      <c r="F11" s="176"/>
      <c r="G11" s="177">
        <f>ROUND(E11*F11,2)</f>
        <v>0</v>
      </c>
      <c r="H11" s="176"/>
      <c r="I11" s="177">
        <f>ROUND(E11*H11,2)</f>
        <v>0</v>
      </c>
      <c r="J11" s="176"/>
      <c r="K11" s="177">
        <f>ROUND(E11*J11,2)</f>
        <v>0</v>
      </c>
      <c r="L11" s="177">
        <v>12</v>
      </c>
      <c r="M11" s="177">
        <f>G11*(1+L11/100)</f>
        <v>0</v>
      </c>
      <c r="N11" s="175">
        <v>0</v>
      </c>
      <c r="O11" s="175">
        <f>ROUND(E11*N11,2)</f>
        <v>0</v>
      </c>
      <c r="P11" s="175">
        <v>0</v>
      </c>
      <c r="Q11" s="175">
        <f>ROUND(E11*P11,2)</f>
        <v>0</v>
      </c>
      <c r="R11" s="177"/>
      <c r="S11" s="177" t="s">
        <v>319</v>
      </c>
      <c r="T11" s="178" t="s">
        <v>320</v>
      </c>
      <c r="U11" s="159">
        <v>0</v>
      </c>
      <c r="V11" s="159">
        <f>ROUND(E11*U11,2)</f>
        <v>0</v>
      </c>
      <c r="W11" s="159"/>
      <c r="X11" s="159" t="s">
        <v>321</v>
      </c>
      <c r="Y11" s="159" t="s">
        <v>322</v>
      </c>
      <c r="Z11" s="148"/>
      <c r="AA11" s="148"/>
      <c r="AB11" s="148"/>
      <c r="AC11" s="148"/>
      <c r="AD11" s="148"/>
      <c r="AE11" s="148"/>
      <c r="AF11" s="148"/>
      <c r="AG11" s="148" t="s">
        <v>328</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
      <c r="A12" s="155"/>
      <c r="B12" s="156"/>
      <c r="C12" s="263" t="s">
        <v>329</v>
      </c>
      <c r="D12" s="264"/>
      <c r="E12" s="264"/>
      <c r="F12" s="264"/>
      <c r="G12" s="264"/>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325</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2">
        <v>3</v>
      </c>
      <c r="B13" s="173" t="s">
        <v>330</v>
      </c>
      <c r="C13" s="188" t="s">
        <v>331</v>
      </c>
      <c r="D13" s="174" t="s">
        <v>318</v>
      </c>
      <c r="E13" s="175">
        <v>1</v>
      </c>
      <c r="F13" s="176"/>
      <c r="G13" s="177">
        <f>ROUND(E13*F13,2)</f>
        <v>0</v>
      </c>
      <c r="H13" s="176"/>
      <c r="I13" s="177">
        <f>ROUND(E13*H13,2)</f>
        <v>0</v>
      </c>
      <c r="J13" s="176"/>
      <c r="K13" s="177">
        <f>ROUND(E13*J13,2)</f>
        <v>0</v>
      </c>
      <c r="L13" s="177">
        <v>12</v>
      </c>
      <c r="M13" s="177">
        <f>G13*(1+L13/100)</f>
        <v>0</v>
      </c>
      <c r="N13" s="175">
        <v>0</v>
      </c>
      <c r="O13" s="175">
        <f>ROUND(E13*N13,2)</f>
        <v>0</v>
      </c>
      <c r="P13" s="175">
        <v>0</v>
      </c>
      <c r="Q13" s="175">
        <f>ROUND(E13*P13,2)</f>
        <v>0</v>
      </c>
      <c r="R13" s="177"/>
      <c r="S13" s="177" t="s">
        <v>319</v>
      </c>
      <c r="T13" s="178" t="s">
        <v>320</v>
      </c>
      <c r="U13" s="159">
        <v>0</v>
      </c>
      <c r="V13" s="159">
        <f>ROUND(E13*U13,2)</f>
        <v>0</v>
      </c>
      <c r="W13" s="159"/>
      <c r="X13" s="159" t="s">
        <v>321</v>
      </c>
      <c r="Y13" s="159" t="s">
        <v>322</v>
      </c>
      <c r="Z13" s="148"/>
      <c r="AA13" s="148"/>
      <c r="AB13" s="148"/>
      <c r="AC13" s="148"/>
      <c r="AD13" s="148"/>
      <c r="AE13" s="148"/>
      <c r="AF13" s="148"/>
      <c r="AG13" s="148" t="s">
        <v>328</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3" t="s">
        <v>332</v>
      </c>
      <c r="D14" s="264"/>
      <c r="E14" s="264"/>
      <c r="F14" s="264"/>
      <c r="G14" s="264"/>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325</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x14ac:dyDescent="0.2">
      <c r="A15" s="162" t="s">
        <v>314</v>
      </c>
      <c r="B15" s="163" t="s">
        <v>284</v>
      </c>
      <c r="C15" s="187" t="s">
        <v>28</v>
      </c>
      <c r="D15" s="164"/>
      <c r="E15" s="165"/>
      <c r="F15" s="166"/>
      <c r="G15" s="166">
        <f>SUMIF(AG16:AG55,"&lt;&gt;NOR",G16:G55)</f>
        <v>0</v>
      </c>
      <c r="H15" s="166"/>
      <c r="I15" s="166">
        <f>SUM(I16:I55)</f>
        <v>0</v>
      </c>
      <c r="J15" s="166"/>
      <c r="K15" s="166">
        <f>SUM(K16:K55)</f>
        <v>0</v>
      </c>
      <c r="L15" s="166"/>
      <c r="M15" s="166">
        <f>SUM(M16:M55)</f>
        <v>0</v>
      </c>
      <c r="N15" s="165"/>
      <c r="O15" s="165">
        <f>SUM(O16:O55)</f>
        <v>0</v>
      </c>
      <c r="P15" s="165"/>
      <c r="Q15" s="165">
        <f>SUM(Q16:Q55)</f>
        <v>0</v>
      </c>
      <c r="R15" s="166"/>
      <c r="S15" s="166"/>
      <c r="T15" s="167"/>
      <c r="U15" s="161"/>
      <c r="V15" s="161">
        <f>SUM(V16:V55)</f>
        <v>0</v>
      </c>
      <c r="W15" s="161"/>
      <c r="X15" s="161"/>
      <c r="Y15" s="161"/>
      <c r="AG15" t="s">
        <v>315</v>
      </c>
    </row>
    <row r="16" spans="1:60" outlineLevel="1" x14ac:dyDescent="0.2">
      <c r="A16" s="172">
        <v>4</v>
      </c>
      <c r="B16" s="173" t="s">
        <v>333</v>
      </c>
      <c r="C16" s="188" t="s">
        <v>334</v>
      </c>
      <c r="D16" s="174" t="s">
        <v>318</v>
      </c>
      <c r="E16" s="175">
        <v>1</v>
      </c>
      <c r="F16" s="176"/>
      <c r="G16" s="177">
        <f>ROUND(E16*F16,2)</f>
        <v>0</v>
      </c>
      <c r="H16" s="176"/>
      <c r="I16" s="177">
        <f>ROUND(E16*H16,2)</f>
        <v>0</v>
      </c>
      <c r="J16" s="176"/>
      <c r="K16" s="177">
        <f>ROUND(E16*J16,2)</f>
        <v>0</v>
      </c>
      <c r="L16" s="177">
        <v>12</v>
      </c>
      <c r="M16" s="177">
        <f>G16*(1+L16/100)</f>
        <v>0</v>
      </c>
      <c r="N16" s="175">
        <v>0</v>
      </c>
      <c r="O16" s="175">
        <f>ROUND(E16*N16,2)</f>
        <v>0</v>
      </c>
      <c r="P16" s="175">
        <v>0</v>
      </c>
      <c r="Q16" s="175">
        <f>ROUND(E16*P16,2)</f>
        <v>0</v>
      </c>
      <c r="R16" s="177"/>
      <c r="S16" s="177" t="s">
        <v>319</v>
      </c>
      <c r="T16" s="178" t="s">
        <v>320</v>
      </c>
      <c r="U16" s="159">
        <v>0</v>
      </c>
      <c r="V16" s="159">
        <f>ROUND(E16*U16,2)</f>
        <v>0</v>
      </c>
      <c r="W16" s="159"/>
      <c r="X16" s="159" t="s">
        <v>321</v>
      </c>
      <c r="Y16" s="159" t="s">
        <v>322</v>
      </c>
      <c r="Z16" s="148"/>
      <c r="AA16" s="148"/>
      <c r="AB16" s="148"/>
      <c r="AC16" s="148"/>
      <c r="AD16" s="148"/>
      <c r="AE16" s="148"/>
      <c r="AF16" s="148"/>
      <c r="AG16" s="148" t="s">
        <v>323</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2" x14ac:dyDescent="0.2">
      <c r="A17" s="155"/>
      <c r="B17" s="156"/>
      <c r="C17" s="263" t="s">
        <v>393</v>
      </c>
      <c r="D17" s="264"/>
      <c r="E17" s="264"/>
      <c r="F17" s="264"/>
      <c r="G17" s="264"/>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325</v>
      </c>
      <c r="AH17" s="148"/>
      <c r="AI17" s="148"/>
      <c r="AJ17" s="148"/>
      <c r="AK17" s="148"/>
      <c r="AL17" s="148"/>
      <c r="AM17" s="148"/>
      <c r="AN17" s="148"/>
      <c r="AO17" s="148"/>
      <c r="AP17" s="148"/>
      <c r="AQ17" s="148"/>
      <c r="AR17" s="148"/>
      <c r="AS17" s="148"/>
      <c r="AT17" s="148"/>
      <c r="AU17" s="148"/>
      <c r="AV17" s="148"/>
      <c r="AW17" s="148"/>
      <c r="AX17" s="148"/>
      <c r="AY17" s="148"/>
      <c r="AZ17" s="148"/>
      <c r="BA17" s="179" t="str">
        <f>C17</f>
        <v>Náklady spojené s vypracováním projektové dokumentace, většinou v obsahu a rozsahu projektové dokumentace pro provádění stavby, ale mohou zde být obsaženy i náklady na jiné stupně projektové dokumentace, pokud jsou součástí požadavků objednatele.</v>
      </c>
      <c r="BB17" s="148"/>
      <c r="BC17" s="148"/>
      <c r="BD17" s="148"/>
      <c r="BE17" s="148"/>
      <c r="BF17" s="148"/>
      <c r="BG17" s="148"/>
      <c r="BH17" s="148"/>
    </row>
    <row r="18" spans="1:60" ht="22.5" outlineLevel="3" x14ac:dyDescent="0.2">
      <c r="A18" s="155"/>
      <c r="B18" s="156"/>
      <c r="C18" s="261" t="s">
        <v>335</v>
      </c>
      <c r="D18" s="262"/>
      <c r="E18" s="262"/>
      <c r="F18" s="262"/>
      <c r="G18" s="262"/>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325</v>
      </c>
      <c r="AH18" s="148"/>
      <c r="AI18" s="148"/>
      <c r="AJ18" s="148"/>
      <c r="AK18" s="148"/>
      <c r="AL18" s="148"/>
      <c r="AM18" s="148"/>
      <c r="AN18" s="148"/>
      <c r="AO18" s="148"/>
      <c r="AP18" s="148"/>
      <c r="AQ18" s="148"/>
      <c r="AR18" s="148"/>
      <c r="AS18" s="148"/>
      <c r="AT18" s="148"/>
      <c r="AU18" s="148"/>
      <c r="AV18" s="148"/>
      <c r="AW18" s="148"/>
      <c r="AX18" s="148"/>
      <c r="AY18" s="148"/>
      <c r="AZ18" s="148"/>
      <c r="BA18" s="179" t="str">
        <f>C18</f>
        <v>Před zahájením bouracích prací zpracuje zhotovitel konkrétní technologický a pracovní postup včetně stanovení způsobů statických zajišťování okolních konstrukcí !</v>
      </c>
      <c r="BB18" s="148"/>
      <c r="BC18" s="148"/>
      <c r="BD18" s="148"/>
      <c r="BE18" s="148"/>
      <c r="BF18" s="148"/>
      <c r="BG18" s="148"/>
      <c r="BH18" s="148"/>
    </row>
    <row r="19" spans="1:60" ht="22.5" outlineLevel="3" x14ac:dyDescent="0.2">
      <c r="A19" s="155"/>
      <c r="B19" s="156"/>
      <c r="C19" s="261" t="s">
        <v>336</v>
      </c>
      <c r="D19" s="262"/>
      <c r="E19" s="262"/>
      <c r="F19" s="262"/>
      <c r="G19" s="262"/>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325</v>
      </c>
      <c r="AH19" s="148"/>
      <c r="AI19" s="148"/>
      <c r="AJ19" s="148"/>
      <c r="AK19" s="148"/>
      <c r="AL19" s="148"/>
      <c r="AM19" s="148"/>
      <c r="AN19" s="148"/>
      <c r="AO19" s="148"/>
      <c r="AP19" s="148"/>
      <c r="AQ19" s="148"/>
      <c r="AR19" s="148"/>
      <c r="AS19" s="148"/>
      <c r="AT19" s="148"/>
      <c r="AU19" s="148"/>
      <c r="AV19" s="148"/>
      <c r="AW19" s="148"/>
      <c r="AX19" s="148"/>
      <c r="AY19" s="148"/>
      <c r="AZ19" s="148"/>
      <c r="BA19" s="179" t="str">
        <f>C19</f>
        <v>Před zahájením bouracích prací zhotovitel ve spolupráci s koordinátorem BOZP zpracuje aktualizaci plánu BOZP na základě konkrétně navrhovaných pracovních a technologických postupů !</v>
      </c>
      <c r="BB19" s="148"/>
      <c r="BC19" s="148"/>
      <c r="BD19" s="148"/>
      <c r="BE19" s="148"/>
      <c r="BF19" s="148"/>
      <c r="BG19" s="148"/>
      <c r="BH19" s="148"/>
    </row>
    <row r="20" spans="1:60" outlineLevel="3" x14ac:dyDescent="0.2">
      <c r="A20" s="155"/>
      <c r="B20" s="156"/>
      <c r="C20" s="261" t="s">
        <v>337</v>
      </c>
      <c r="D20" s="262"/>
      <c r="E20" s="262"/>
      <c r="F20" s="262"/>
      <c r="G20" s="262"/>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325</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338</v>
      </c>
      <c r="C21" s="188" t="s">
        <v>339</v>
      </c>
      <c r="D21" s="174" t="s">
        <v>318</v>
      </c>
      <c r="E21" s="175">
        <v>1</v>
      </c>
      <c r="F21" s="176"/>
      <c r="G21" s="177">
        <f>ROUND(E21*F21,2)</f>
        <v>0</v>
      </c>
      <c r="H21" s="176"/>
      <c r="I21" s="177">
        <f>ROUND(E21*H21,2)</f>
        <v>0</v>
      </c>
      <c r="J21" s="176"/>
      <c r="K21" s="177">
        <f>ROUND(E21*J21,2)</f>
        <v>0</v>
      </c>
      <c r="L21" s="177">
        <v>12</v>
      </c>
      <c r="M21" s="177">
        <f>G21*(1+L21/100)</f>
        <v>0</v>
      </c>
      <c r="N21" s="175">
        <v>0</v>
      </c>
      <c r="O21" s="175">
        <f>ROUND(E21*N21,2)</f>
        <v>0</v>
      </c>
      <c r="P21" s="175">
        <v>0</v>
      </c>
      <c r="Q21" s="175">
        <f>ROUND(E21*P21,2)</f>
        <v>0</v>
      </c>
      <c r="R21" s="177"/>
      <c r="S21" s="177" t="s">
        <v>319</v>
      </c>
      <c r="T21" s="178" t="s">
        <v>320</v>
      </c>
      <c r="U21" s="159">
        <v>0</v>
      </c>
      <c r="V21" s="159">
        <f>ROUND(E21*U21,2)</f>
        <v>0</v>
      </c>
      <c r="W21" s="159"/>
      <c r="X21" s="159" t="s">
        <v>321</v>
      </c>
      <c r="Y21" s="159" t="s">
        <v>322</v>
      </c>
      <c r="Z21" s="148"/>
      <c r="AA21" s="148"/>
      <c r="AB21" s="148"/>
      <c r="AC21" s="148"/>
      <c r="AD21" s="148"/>
      <c r="AE21" s="148"/>
      <c r="AF21" s="148"/>
      <c r="AG21" s="148" t="s">
        <v>323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t="22.5" outlineLevel="2" x14ac:dyDescent="0.2">
      <c r="A22" s="155"/>
      <c r="B22" s="156"/>
      <c r="C22" s="263" t="s">
        <v>340</v>
      </c>
      <c r="D22" s="264"/>
      <c r="E22" s="264"/>
      <c r="F22" s="264"/>
      <c r="G22" s="264"/>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325</v>
      </c>
      <c r="AH22" s="148"/>
      <c r="AI22" s="148"/>
      <c r="AJ22" s="148"/>
      <c r="AK22" s="148"/>
      <c r="AL22" s="148"/>
      <c r="AM22" s="148"/>
      <c r="AN22" s="148"/>
      <c r="AO22" s="148"/>
      <c r="AP22" s="148"/>
      <c r="AQ22" s="148"/>
      <c r="AR22" s="148"/>
      <c r="AS22" s="148"/>
      <c r="AT22" s="148"/>
      <c r="AU22" s="148"/>
      <c r="AV22" s="148"/>
      <c r="AW22" s="148"/>
      <c r="AX22" s="148"/>
      <c r="AY22" s="148"/>
      <c r="AZ22" s="148"/>
      <c r="BA22" s="179" t="str">
        <f>C22</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2" s="148"/>
      <c r="BC22" s="148"/>
      <c r="BD22" s="148"/>
      <c r="BE22" s="148"/>
      <c r="BF22" s="148"/>
      <c r="BG22" s="148"/>
      <c r="BH22" s="148"/>
    </row>
    <row r="23" spans="1:60" outlineLevel="1" x14ac:dyDescent="0.2">
      <c r="A23" s="172">
        <v>6</v>
      </c>
      <c r="B23" s="173" t="s">
        <v>341</v>
      </c>
      <c r="C23" s="188" t="s">
        <v>342</v>
      </c>
      <c r="D23" s="174" t="s">
        <v>318</v>
      </c>
      <c r="E23" s="175">
        <v>1</v>
      </c>
      <c r="F23" s="176"/>
      <c r="G23" s="177">
        <f>ROUND(E23*F23,2)</f>
        <v>0</v>
      </c>
      <c r="H23" s="176"/>
      <c r="I23" s="177">
        <f>ROUND(E23*H23,2)</f>
        <v>0</v>
      </c>
      <c r="J23" s="176"/>
      <c r="K23" s="177">
        <f>ROUND(E23*J23,2)</f>
        <v>0</v>
      </c>
      <c r="L23" s="177">
        <v>12</v>
      </c>
      <c r="M23" s="177">
        <f>G23*(1+L23/100)</f>
        <v>0</v>
      </c>
      <c r="N23" s="175">
        <v>0</v>
      </c>
      <c r="O23" s="175">
        <f>ROUND(E23*N23,2)</f>
        <v>0</v>
      </c>
      <c r="P23" s="175">
        <v>0</v>
      </c>
      <c r="Q23" s="175">
        <f>ROUND(E23*P23,2)</f>
        <v>0</v>
      </c>
      <c r="R23" s="177"/>
      <c r="S23" s="177" t="s">
        <v>319</v>
      </c>
      <c r="T23" s="178" t="s">
        <v>320</v>
      </c>
      <c r="U23" s="159">
        <v>0</v>
      </c>
      <c r="V23" s="159">
        <f>ROUND(E23*U23,2)</f>
        <v>0</v>
      </c>
      <c r="W23" s="159"/>
      <c r="X23" s="159" t="s">
        <v>321</v>
      </c>
      <c r="Y23" s="159" t="s">
        <v>322</v>
      </c>
      <c r="Z23" s="148"/>
      <c r="AA23" s="148"/>
      <c r="AB23" s="148"/>
      <c r="AC23" s="148"/>
      <c r="AD23" s="148"/>
      <c r="AE23" s="148"/>
      <c r="AF23" s="148"/>
      <c r="AG23" s="148" t="s">
        <v>323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263" t="s">
        <v>343</v>
      </c>
      <c r="D24" s="264"/>
      <c r="E24" s="264"/>
      <c r="F24" s="264"/>
      <c r="G24" s="264"/>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325</v>
      </c>
      <c r="AH24" s="148"/>
      <c r="AI24" s="148"/>
      <c r="AJ24" s="148"/>
      <c r="AK24" s="148"/>
      <c r="AL24" s="148"/>
      <c r="AM24" s="148"/>
      <c r="AN24" s="148"/>
      <c r="AO24" s="148"/>
      <c r="AP24" s="148"/>
      <c r="AQ24" s="148"/>
      <c r="AR24" s="148"/>
      <c r="AS24" s="148"/>
      <c r="AT24" s="148"/>
      <c r="AU24" s="148"/>
      <c r="AV24" s="148"/>
      <c r="AW24" s="148"/>
      <c r="AX24" s="148"/>
      <c r="AY24" s="148"/>
      <c r="AZ24" s="148"/>
      <c r="BA24" s="179" t="str">
        <f>C24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4" s="148"/>
      <c r="BC24" s="148"/>
      <c r="BD24" s="148"/>
      <c r="BE24" s="148"/>
      <c r="BF24" s="148"/>
      <c r="BG24" s="148"/>
      <c r="BH24" s="148"/>
    </row>
    <row r="25" spans="1:60" outlineLevel="1" x14ac:dyDescent="0.2">
      <c r="A25" s="172">
        <v>7</v>
      </c>
      <c r="B25" s="173" t="s">
        <v>344</v>
      </c>
      <c r="C25" s="188" t="s">
        <v>345</v>
      </c>
      <c r="D25" s="174" t="s">
        <v>318</v>
      </c>
      <c r="E25" s="175">
        <v>1</v>
      </c>
      <c r="F25" s="176"/>
      <c r="G25" s="177">
        <f>ROUND(E25*F25,2)</f>
        <v>0</v>
      </c>
      <c r="H25" s="176"/>
      <c r="I25" s="177">
        <f>ROUND(E25*H25,2)</f>
        <v>0</v>
      </c>
      <c r="J25" s="176"/>
      <c r="K25" s="177">
        <f>ROUND(E25*J25,2)</f>
        <v>0</v>
      </c>
      <c r="L25" s="177">
        <v>12</v>
      </c>
      <c r="M25" s="177">
        <f>G25*(1+L25/100)</f>
        <v>0</v>
      </c>
      <c r="N25" s="175">
        <v>0</v>
      </c>
      <c r="O25" s="175">
        <f>ROUND(E25*N25,2)</f>
        <v>0</v>
      </c>
      <c r="P25" s="175">
        <v>0</v>
      </c>
      <c r="Q25" s="175">
        <f>ROUND(E25*P25,2)</f>
        <v>0</v>
      </c>
      <c r="R25" s="177"/>
      <c r="S25" s="177" t="s">
        <v>319</v>
      </c>
      <c r="T25" s="178" t="s">
        <v>320</v>
      </c>
      <c r="U25" s="159">
        <v>0</v>
      </c>
      <c r="V25" s="159">
        <f>ROUND(E25*U25,2)</f>
        <v>0</v>
      </c>
      <c r="W25" s="159"/>
      <c r="X25" s="159" t="s">
        <v>321</v>
      </c>
      <c r="Y25" s="159" t="s">
        <v>322</v>
      </c>
      <c r="Z25" s="148"/>
      <c r="AA25" s="148"/>
      <c r="AB25" s="148"/>
      <c r="AC25" s="148"/>
      <c r="AD25" s="148"/>
      <c r="AE25" s="148"/>
      <c r="AF25" s="148"/>
      <c r="AG25" s="148" t="s">
        <v>323</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2" x14ac:dyDescent="0.2">
      <c r="A26" s="155"/>
      <c r="B26" s="156"/>
      <c r="C26" s="263" t="s">
        <v>346</v>
      </c>
      <c r="D26" s="264"/>
      <c r="E26" s="264"/>
      <c r="F26" s="264"/>
      <c r="G26" s="264"/>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325</v>
      </c>
      <c r="AH26" s="148"/>
      <c r="AI26" s="148"/>
      <c r="AJ26" s="148"/>
      <c r="AK26" s="148"/>
      <c r="AL26" s="148"/>
      <c r="AM26" s="148"/>
      <c r="AN26" s="148"/>
      <c r="AO26" s="148"/>
      <c r="AP26" s="148"/>
      <c r="AQ26" s="148"/>
      <c r="AR26" s="148"/>
      <c r="AS26" s="148"/>
      <c r="AT26" s="148"/>
      <c r="AU26" s="148"/>
      <c r="AV26" s="148"/>
      <c r="AW26" s="148"/>
      <c r="AX26" s="148"/>
      <c r="AY26" s="148"/>
      <c r="AZ26" s="148"/>
      <c r="BA26" s="179" t="str">
        <f>C26</f>
        <v>Náklady zhotovitele, související s prováděním zkoušek a revizí předepsaných technickými normami nebo objednatelem a které jsou pro provedení díla nezbytné.</v>
      </c>
      <c r="BB26" s="148"/>
      <c r="BC26" s="148"/>
      <c r="BD26" s="148"/>
      <c r="BE26" s="148"/>
      <c r="BF26" s="148"/>
      <c r="BG26" s="148"/>
      <c r="BH26" s="148"/>
    </row>
    <row r="27" spans="1:60" outlineLevel="1" x14ac:dyDescent="0.2">
      <c r="A27" s="172">
        <v>8</v>
      </c>
      <c r="B27" s="173" t="s">
        <v>347</v>
      </c>
      <c r="C27" s="188" t="s">
        <v>348</v>
      </c>
      <c r="D27" s="174" t="s">
        <v>318</v>
      </c>
      <c r="E27" s="175">
        <v>1</v>
      </c>
      <c r="F27" s="176"/>
      <c r="G27" s="177">
        <f>ROUND(E27*F27,2)</f>
        <v>0</v>
      </c>
      <c r="H27" s="176"/>
      <c r="I27" s="177">
        <f>ROUND(E27*H27,2)</f>
        <v>0</v>
      </c>
      <c r="J27" s="176"/>
      <c r="K27" s="177">
        <f>ROUND(E27*J27,2)</f>
        <v>0</v>
      </c>
      <c r="L27" s="177">
        <v>12</v>
      </c>
      <c r="M27" s="177">
        <f>G27*(1+L27/100)</f>
        <v>0</v>
      </c>
      <c r="N27" s="175">
        <v>0</v>
      </c>
      <c r="O27" s="175">
        <f>ROUND(E27*N27,2)</f>
        <v>0</v>
      </c>
      <c r="P27" s="175">
        <v>0</v>
      </c>
      <c r="Q27" s="175">
        <f>ROUND(E27*P27,2)</f>
        <v>0</v>
      </c>
      <c r="R27" s="177"/>
      <c r="S27" s="177" t="s">
        <v>319</v>
      </c>
      <c r="T27" s="178" t="s">
        <v>320</v>
      </c>
      <c r="U27" s="159">
        <v>0</v>
      </c>
      <c r="V27" s="159">
        <f>ROUND(E27*U27,2)</f>
        <v>0</v>
      </c>
      <c r="W27" s="159"/>
      <c r="X27" s="159" t="s">
        <v>321</v>
      </c>
      <c r="Y27" s="159" t="s">
        <v>322</v>
      </c>
      <c r="Z27" s="148"/>
      <c r="AA27" s="148"/>
      <c r="AB27" s="148"/>
      <c r="AC27" s="148"/>
      <c r="AD27" s="148"/>
      <c r="AE27" s="148"/>
      <c r="AF27" s="148"/>
      <c r="AG27" s="148" t="s">
        <v>323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63" t="s">
        <v>349</v>
      </c>
      <c r="D28" s="264"/>
      <c r="E28" s="264"/>
      <c r="F28" s="264"/>
      <c r="G28" s="264"/>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325</v>
      </c>
      <c r="AH28" s="148"/>
      <c r="AI28" s="148"/>
      <c r="AJ28" s="148"/>
      <c r="AK28" s="148"/>
      <c r="AL28" s="148"/>
      <c r="AM28" s="148"/>
      <c r="AN28" s="148"/>
      <c r="AO28" s="148"/>
      <c r="AP28" s="148"/>
      <c r="AQ28" s="148"/>
      <c r="AR28" s="148"/>
      <c r="AS28" s="148"/>
      <c r="AT28" s="148"/>
      <c r="AU28" s="148"/>
      <c r="AV28" s="148"/>
      <c r="AW28" s="148"/>
      <c r="AX28" s="148"/>
      <c r="AY28" s="148"/>
      <c r="AZ28" s="148"/>
      <c r="BA28" s="179" t="str">
        <f>C28</f>
        <v>Náklady na vyhotovení dokumentace skutečného provedení stavby a její předání objednateli v požadované formě a požadovaném počtu.</v>
      </c>
      <c r="BB28" s="148"/>
      <c r="BC28" s="148"/>
      <c r="BD28" s="148"/>
      <c r="BE28" s="148"/>
      <c r="BF28" s="148"/>
      <c r="BG28" s="148"/>
      <c r="BH28" s="148"/>
    </row>
    <row r="29" spans="1:60" ht="33.75" outlineLevel="3" x14ac:dyDescent="0.2">
      <c r="A29" s="155"/>
      <c r="B29" s="156"/>
      <c r="C29" s="261" t="s">
        <v>350</v>
      </c>
      <c r="D29" s="262"/>
      <c r="E29" s="262"/>
      <c r="F29" s="262"/>
      <c r="G29" s="262"/>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325</v>
      </c>
      <c r="AH29" s="148"/>
      <c r="AI29" s="148"/>
      <c r="AJ29" s="148"/>
      <c r="AK29" s="148"/>
      <c r="AL29" s="148"/>
      <c r="AM29" s="148"/>
      <c r="AN29" s="148"/>
      <c r="AO29" s="148"/>
      <c r="AP29" s="148"/>
      <c r="AQ29" s="148"/>
      <c r="AR29" s="148"/>
      <c r="AS29" s="148"/>
      <c r="AT29" s="148"/>
      <c r="AU29" s="148"/>
      <c r="AV29" s="148"/>
      <c r="AW29" s="148"/>
      <c r="AX29" s="148"/>
      <c r="AY29" s="148"/>
      <c r="AZ29" s="148"/>
      <c r="BA29" s="179" t="str">
        <f>C29</f>
        <v>Dokumentace skutečného provedení (3x v tištěné podobě a 1x v digitální podobě na CD nosiči v rozsahu dokumentace pro provedení a realizaci stavby s technickými listy použitých výrobků; 3x v tištěné podobě dokumentace pro stavební povolení s vyznačením změn během realizace a 1x v digitální podobě na CD nosiči ).</v>
      </c>
      <c r="BB29" s="148"/>
      <c r="BC29" s="148"/>
      <c r="BD29" s="148"/>
      <c r="BE29" s="148"/>
      <c r="BF29" s="148"/>
      <c r="BG29" s="148"/>
      <c r="BH29" s="148"/>
    </row>
    <row r="30" spans="1:60" outlineLevel="1" x14ac:dyDescent="0.2">
      <c r="A30" s="172">
        <v>9</v>
      </c>
      <c r="B30" s="173" t="s">
        <v>351</v>
      </c>
      <c r="C30" s="188" t="s">
        <v>352</v>
      </c>
      <c r="D30" s="174" t="s">
        <v>318</v>
      </c>
      <c r="E30" s="175">
        <v>1</v>
      </c>
      <c r="F30" s="176"/>
      <c r="G30" s="177">
        <f>ROUND(E30*F30,2)</f>
        <v>0</v>
      </c>
      <c r="H30" s="176"/>
      <c r="I30" s="177">
        <f>ROUND(E30*H30,2)</f>
        <v>0</v>
      </c>
      <c r="J30" s="176"/>
      <c r="K30" s="177">
        <f>ROUND(E30*J30,2)</f>
        <v>0</v>
      </c>
      <c r="L30" s="177">
        <v>12</v>
      </c>
      <c r="M30" s="177">
        <f>G30*(1+L30/100)</f>
        <v>0</v>
      </c>
      <c r="N30" s="175">
        <v>0</v>
      </c>
      <c r="O30" s="175">
        <f>ROUND(E30*N30,2)</f>
        <v>0</v>
      </c>
      <c r="P30" s="175">
        <v>0</v>
      </c>
      <c r="Q30" s="175">
        <f>ROUND(E30*P30,2)</f>
        <v>0</v>
      </c>
      <c r="R30" s="177"/>
      <c r="S30" s="177" t="s">
        <v>319</v>
      </c>
      <c r="T30" s="178" t="s">
        <v>320</v>
      </c>
      <c r="U30" s="159">
        <v>0</v>
      </c>
      <c r="V30" s="159">
        <f>ROUND(E30*U30,2)</f>
        <v>0</v>
      </c>
      <c r="W30" s="159"/>
      <c r="X30" s="159" t="s">
        <v>321</v>
      </c>
      <c r="Y30" s="159" t="s">
        <v>322</v>
      </c>
      <c r="Z30" s="148"/>
      <c r="AA30" s="148"/>
      <c r="AB30" s="148"/>
      <c r="AC30" s="148"/>
      <c r="AD30" s="148"/>
      <c r="AE30" s="148"/>
      <c r="AF30" s="148"/>
      <c r="AG30" s="148" t="s">
        <v>323</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263" t="s">
        <v>353</v>
      </c>
      <c r="D31" s="264"/>
      <c r="E31" s="264"/>
      <c r="F31" s="264"/>
      <c r="G31" s="264"/>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325</v>
      </c>
      <c r="AH31" s="148"/>
      <c r="AI31" s="148"/>
      <c r="AJ31" s="148"/>
      <c r="AK31" s="148"/>
      <c r="AL31" s="148"/>
      <c r="AM31" s="148"/>
      <c r="AN31" s="148"/>
      <c r="AO31" s="148"/>
      <c r="AP31" s="148"/>
      <c r="AQ31" s="148"/>
      <c r="AR31" s="148"/>
      <c r="AS31" s="148"/>
      <c r="AT31" s="148"/>
      <c r="AU31" s="148"/>
      <c r="AV31" s="148"/>
      <c r="AW31" s="148"/>
      <c r="AX31" s="148"/>
      <c r="AY31" s="148"/>
      <c r="AZ31" s="148"/>
      <c r="BA31" s="179" t="str">
        <f>C31</f>
        <v>Náklady na provedení skutečného zaměření stavby v rozsahu nezbytném pro zápis změny do katastru nemovitostí.</v>
      </c>
      <c r="BB31" s="148"/>
      <c r="BC31" s="148"/>
      <c r="BD31" s="148"/>
      <c r="BE31" s="148"/>
      <c r="BF31" s="148"/>
      <c r="BG31" s="148"/>
      <c r="BH31" s="148"/>
    </row>
    <row r="32" spans="1:60" outlineLevel="3" x14ac:dyDescent="0.2">
      <c r="A32" s="155"/>
      <c r="B32" s="156"/>
      <c r="C32" s="261" t="s">
        <v>354</v>
      </c>
      <c r="D32" s="262"/>
      <c r="E32" s="262"/>
      <c r="F32" s="262"/>
      <c r="G32" s="262"/>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325</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2">
        <v>10</v>
      </c>
      <c r="B33" s="173" t="s">
        <v>355</v>
      </c>
      <c r="C33" s="188" t="s">
        <v>356</v>
      </c>
      <c r="D33" s="174" t="s">
        <v>318</v>
      </c>
      <c r="E33" s="175">
        <v>1</v>
      </c>
      <c r="F33" s="176"/>
      <c r="G33" s="177">
        <f>ROUND(E33*F33,2)</f>
        <v>0</v>
      </c>
      <c r="H33" s="176"/>
      <c r="I33" s="177">
        <f>ROUND(E33*H33,2)</f>
        <v>0</v>
      </c>
      <c r="J33" s="176"/>
      <c r="K33" s="177">
        <f>ROUND(E33*J33,2)</f>
        <v>0</v>
      </c>
      <c r="L33" s="177">
        <v>12</v>
      </c>
      <c r="M33" s="177">
        <f>G33*(1+L33/100)</f>
        <v>0</v>
      </c>
      <c r="N33" s="175">
        <v>0</v>
      </c>
      <c r="O33" s="175">
        <f>ROUND(E33*N33,2)</f>
        <v>0</v>
      </c>
      <c r="P33" s="175">
        <v>0</v>
      </c>
      <c r="Q33" s="175">
        <f>ROUND(E33*P33,2)</f>
        <v>0</v>
      </c>
      <c r="R33" s="177"/>
      <c r="S33" s="177" t="s">
        <v>319</v>
      </c>
      <c r="T33" s="178" t="s">
        <v>320</v>
      </c>
      <c r="U33" s="159">
        <v>0</v>
      </c>
      <c r="V33" s="159">
        <f>ROUND(E33*U33,2)</f>
        <v>0</v>
      </c>
      <c r="W33" s="159"/>
      <c r="X33" s="159" t="s">
        <v>321</v>
      </c>
      <c r="Y33" s="159" t="s">
        <v>322</v>
      </c>
      <c r="Z33" s="148"/>
      <c r="AA33" s="148"/>
      <c r="AB33" s="148"/>
      <c r="AC33" s="148"/>
      <c r="AD33" s="148"/>
      <c r="AE33" s="148"/>
      <c r="AF33" s="148"/>
      <c r="AG33" s="148" t="s">
        <v>323</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263" t="s">
        <v>357</v>
      </c>
      <c r="D34" s="264"/>
      <c r="E34" s="264"/>
      <c r="F34" s="264"/>
      <c r="G34" s="264"/>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325</v>
      </c>
      <c r="AH34" s="148"/>
      <c r="AI34" s="148"/>
      <c r="AJ34" s="148"/>
      <c r="AK34" s="148"/>
      <c r="AL34" s="148"/>
      <c r="AM34" s="148"/>
      <c r="AN34" s="148"/>
      <c r="AO34" s="148"/>
      <c r="AP34" s="148"/>
      <c r="AQ34" s="148"/>
      <c r="AR34" s="148"/>
      <c r="AS34" s="148"/>
      <c r="AT34" s="148"/>
      <c r="AU34" s="148"/>
      <c r="AV34" s="148"/>
      <c r="AW34" s="148"/>
      <c r="AX34" s="148"/>
      <c r="AY34" s="148"/>
      <c r="AZ34" s="148"/>
      <c r="BA34" s="179" t="str">
        <f>C34</f>
        <v>Náklady spojené s povinnou publicitou, pokud ji objednatel požaduje. Zahrnuje zejména náklady na propagační a informační billboardy, tabule, internetovou propagaci, tiskoviny apod.</v>
      </c>
      <c r="BB34" s="148"/>
      <c r="BC34" s="148"/>
      <c r="BD34" s="148"/>
      <c r="BE34" s="148"/>
      <c r="BF34" s="148"/>
      <c r="BG34" s="148"/>
      <c r="BH34" s="148"/>
    </row>
    <row r="35" spans="1:60" ht="22.5" outlineLevel="3" x14ac:dyDescent="0.2">
      <c r="A35" s="155"/>
      <c r="B35" s="156"/>
      <c r="C35" s="261" t="s">
        <v>358</v>
      </c>
      <c r="D35" s="262"/>
      <c r="E35" s="262"/>
      <c r="F35" s="262"/>
      <c r="G35" s="262"/>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325</v>
      </c>
      <c r="AH35" s="148"/>
      <c r="AI35" s="148"/>
      <c r="AJ35" s="148"/>
      <c r="AK35" s="148"/>
      <c r="AL35" s="148"/>
      <c r="AM35" s="148"/>
      <c r="AN35" s="148"/>
      <c r="AO35" s="148"/>
      <c r="AP35" s="148"/>
      <c r="AQ35" s="148"/>
      <c r="AR35" s="148"/>
      <c r="AS35" s="148"/>
      <c r="AT35" s="148"/>
      <c r="AU35" s="148"/>
      <c r="AV35" s="148"/>
      <c r="AW35" s="148"/>
      <c r="AX35" s="148"/>
      <c r="AY35" s="148"/>
      <c r="AZ35" s="148"/>
      <c r="BA35" s="179" t="str">
        <f>C35</f>
        <v>Publicita - výroba a dodávka dočasný celobarevný bilboard 2,5 *1,7m ( provedení dle Manuálu Kraje  Vysočina, včetně případné podkonstrukce a montáže a demontáže ).</v>
      </c>
      <c r="BB35" s="148"/>
      <c r="BC35" s="148"/>
      <c r="BD35" s="148"/>
      <c r="BE35" s="148"/>
      <c r="BF35" s="148"/>
      <c r="BG35" s="148"/>
      <c r="BH35" s="148"/>
    </row>
    <row r="36" spans="1:60" outlineLevel="1" x14ac:dyDescent="0.2">
      <c r="A36" s="172">
        <v>11</v>
      </c>
      <c r="B36" s="173" t="s">
        <v>359</v>
      </c>
      <c r="C36" s="188" t="s">
        <v>360</v>
      </c>
      <c r="D36" s="174" t="s">
        <v>318</v>
      </c>
      <c r="E36" s="175">
        <v>1</v>
      </c>
      <c r="F36" s="176"/>
      <c r="G36" s="177">
        <f>ROUND(E36*F36,2)</f>
        <v>0</v>
      </c>
      <c r="H36" s="176"/>
      <c r="I36" s="177">
        <f>ROUND(E36*H36,2)</f>
        <v>0</v>
      </c>
      <c r="J36" s="176"/>
      <c r="K36" s="177">
        <f>ROUND(E36*J36,2)</f>
        <v>0</v>
      </c>
      <c r="L36" s="177">
        <v>12</v>
      </c>
      <c r="M36" s="177">
        <f>G36*(1+L36/100)</f>
        <v>0</v>
      </c>
      <c r="N36" s="175">
        <v>0</v>
      </c>
      <c r="O36" s="175">
        <f>ROUND(E36*N36,2)</f>
        <v>0</v>
      </c>
      <c r="P36" s="175">
        <v>0</v>
      </c>
      <c r="Q36" s="175">
        <f>ROUND(E36*P36,2)</f>
        <v>0</v>
      </c>
      <c r="R36" s="177"/>
      <c r="S36" s="177" t="s">
        <v>361</v>
      </c>
      <c r="T36" s="178" t="s">
        <v>320</v>
      </c>
      <c r="U36" s="159">
        <v>0</v>
      </c>
      <c r="V36" s="159">
        <f>ROUND(E36*U36,2)</f>
        <v>0</v>
      </c>
      <c r="W36" s="159"/>
      <c r="X36" s="159" t="s">
        <v>321</v>
      </c>
      <c r="Y36" s="159" t="s">
        <v>322</v>
      </c>
      <c r="Z36" s="148"/>
      <c r="AA36" s="148"/>
      <c r="AB36" s="148"/>
      <c r="AC36" s="148"/>
      <c r="AD36" s="148"/>
      <c r="AE36" s="148"/>
      <c r="AF36" s="148"/>
      <c r="AG36" s="148" t="s">
        <v>323</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22.5" outlineLevel="2" x14ac:dyDescent="0.2">
      <c r="A37" s="155"/>
      <c r="B37" s="156"/>
      <c r="C37" s="263" t="s">
        <v>362</v>
      </c>
      <c r="D37" s="264"/>
      <c r="E37" s="264"/>
      <c r="F37" s="264"/>
      <c r="G37" s="264"/>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325</v>
      </c>
      <c r="AH37" s="148"/>
      <c r="AI37" s="148"/>
      <c r="AJ37" s="148"/>
      <c r="AK37" s="148"/>
      <c r="AL37" s="148"/>
      <c r="AM37" s="148"/>
      <c r="AN37" s="148"/>
      <c r="AO37" s="148"/>
      <c r="AP37" s="148"/>
      <c r="AQ37" s="148"/>
      <c r="AR37" s="148"/>
      <c r="AS37" s="148"/>
      <c r="AT37" s="148"/>
      <c r="AU37" s="148"/>
      <c r="AV37" s="148"/>
      <c r="AW37" s="148"/>
      <c r="AX37" s="148"/>
      <c r="AY37" s="148"/>
      <c r="AZ37" s="148"/>
      <c r="BA37" s="179" t="str">
        <f>C37</f>
        <v>Odběr vzorků odpadu včetně dopravy do akreditované laboratoře a provedení akreditovaného laboratorního rozboru dle platné legislativy (např. vyhl. č. 273/2021 Sb.), včetně zpracování protokolu o zkoušce.</v>
      </c>
      <c r="BB37" s="148"/>
      <c r="BC37" s="148"/>
      <c r="BD37" s="148"/>
      <c r="BE37" s="148"/>
      <c r="BF37" s="148"/>
      <c r="BG37" s="148"/>
      <c r="BH37" s="148"/>
    </row>
    <row r="38" spans="1:60" ht="45" outlineLevel="3" x14ac:dyDescent="0.2">
      <c r="A38" s="155"/>
      <c r="B38" s="156"/>
      <c r="C38" s="261" t="s">
        <v>363</v>
      </c>
      <c r="D38" s="262"/>
      <c r="E38" s="262"/>
      <c r="F38" s="262"/>
      <c r="G38" s="262"/>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325</v>
      </c>
      <c r="AH38" s="148"/>
      <c r="AI38" s="148"/>
      <c r="AJ38" s="148"/>
      <c r="AK38" s="148"/>
      <c r="AL38" s="148"/>
      <c r="AM38" s="148"/>
      <c r="AN38" s="148"/>
      <c r="AO38" s="148"/>
      <c r="AP38" s="148"/>
      <c r="AQ38" s="148"/>
      <c r="AR38" s="148"/>
      <c r="AS38" s="148"/>
      <c r="AT38" s="148"/>
      <c r="AU38" s="148"/>
      <c r="AV38" s="148"/>
      <c r="AW38" s="148"/>
      <c r="AX38" s="148"/>
      <c r="AY38" s="148"/>
      <c r="AZ38" s="148"/>
      <c r="BA38" s="179" t="str">
        <f>C38</f>
        <v>Služby zahrnují odborný odběr vzorků různých druhů odpadů (pevné, kapalné, nebezpečné i komunální), jejich transport do akreditované laboratoře a provedení chemických, fyzikálních a případně i biologických rozborů dle platné legislativy (např. vyhlášky č. 273/2021 Sb. o podrobnostech nakládání s odpady). Veškeré činnosti jsou prováděny pracovníky s příslušnou odborností a v souladu s požadavky ČSN EN ISO/IEC 17025.</v>
      </c>
      <c r="BB38" s="148"/>
      <c r="BC38" s="148"/>
      <c r="BD38" s="148"/>
      <c r="BE38" s="148"/>
      <c r="BF38" s="148"/>
      <c r="BG38" s="148"/>
      <c r="BH38" s="148"/>
    </row>
    <row r="39" spans="1:60" outlineLevel="1" x14ac:dyDescent="0.2">
      <c r="A39" s="172">
        <v>12</v>
      </c>
      <c r="B39" s="173" t="s">
        <v>364</v>
      </c>
      <c r="C39" s="188" t="s">
        <v>365</v>
      </c>
      <c r="D39" s="174" t="s">
        <v>318</v>
      </c>
      <c r="E39" s="175">
        <v>1</v>
      </c>
      <c r="F39" s="176"/>
      <c r="G39" s="177">
        <f>ROUND(E39*F39,2)</f>
        <v>0</v>
      </c>
      <c r="H39" s="176"/>
      <c r="I39" s="177">
        <f>ROUND(E39*H39,2)</f>
        <v>0</v>
      </c>
      <c r="J39" s="176"/>
      <c r="K39" s="177">
        <f>ROUND(E39*J39,2)</f>
        <v>0</v>
      </c>
      <c r="L39" s="177">
        <v>12</v>
      </c>
      <c r="M39" s="177">
        <f>G39*(1+L39/100)</f>
        <v>0</v>
      </c>
      <c r="N39" s="175">
        <v>0</v>
      </c>
      <c r="O39" s="175">
        <f>ROUND(E39*N39,2)</f>
        <v>0</v>
      </c>
      <c r="P39" s="175">
        <v>0</v>
      </c>
      <c r="Q39" s="175">
        <f>ROUND(E39*P39,2)</f>
        <v>0</v>
      </c>
      <c r="R39" s="177"/>
      <c r="S39" s="177" t="s">
        <v>361</v>
      </c>
      <c r="T39" s="178" t="s">
        <v>320</v>
      </c>
      <c r="U39" s="159">
        <v>0</v>
      </c>
      <c r="V39" s="159">
        <f>ROUND(E39*U39,2)</f>
        <v>0</v>
      </c>
      <c r="W39" s="159"/>
      <c r="X39" s="159" t="s">
        <v>321</v>
      </c>
      <c r="Y39" s="159" t="s">
        <v>322</v>
      </c>
      <c r="Z39" s="148"/>
      <c r="AA39" s="148"/>
      <c r="AB39" s="148"/>
      <c r="AC39" s="148"/>
      <c r="AD39" s="148"/>
      <c r="AE39" s="148"/>
      <c r="AF39" s="148"/>
      <c r="AG39" s="148" t="s">
        <v>323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ht="22.5" outlineLevel="2" x14ac:dyDescent="0.2">
      <c r="A40" s="155"/>
      <c r="B40" s="156"/>
      <c r="C40" s="263" t="s">
        <v>366</v>
      </c>
      <c r="D40" s="264"/>
      <c r="E40" s="264"/>
      <c r="F40" s="264"/>
      <c r="G40" s="264"/>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325</v>
      </c>
      <c r="AH40" s="148"/>
      <c r="AI40" s="148"/>
      <c r="AJ40" s="148"/>
      <c r="AK40" s="148"/>
      <c r="AL40" s="148"/>
      <c r="AM40" s="148"/>
      <c r="AN40" s="148"/>
      <c r="AO40" s="148"/>
      <c r="AP40" s="148"/>
      <c r="AQ40" s="148"/>
      <c r="AR40" s="148"/>
      <c r="AS40" s="148"/>
      <c r="AT40" s="148"/>
      <c r="AU40" s="148"/>
      <c r="AV40" s="148"/>
      <c r="AW40" s="148"/>
      <c r="AX40" s="148"/>
      <c r="AY40" s="148"/>
      <c r="AZ40" s="148"/>
      <c r="BA40" s="179" t="str">
        <f>C40</f>
        <v>S ohledem na neznalost tras stávajících rozvodů v místech navrhované realizace nových instalací NN, bude provedena detekce k zjištění uložení kovových i nekovových potrubí a kabelových rozvodů ve stávajících konstrukcích.</v>
      </c>
      <c r="BB40" s="148"/>
      <c r="BC40" s="148"/>
      <c r="BD40" s="148"/>
      <c r="BE40" s="148"/>
      <c r="BF40" s="148"/>
      <c r="BG40" s="148"/>
      <c r="BH40" s="148"/>
    </row>
    <row r="41" spans="1:60" ht="22.5" outlineLevel="1" x14ac:dyDescent="0.2">
      <c r="A41" s="172">
        <v>13</v>
      </c>
      <c r="B41" s="173" t="s">
        <v>367</v>
      </c>
      <c r="C41" s="188" t="s">
        <v>368</v>
      </c>
      <c r="D41" s="174" t="s">
        <v>318</v>
      </c>
      <c r="E41" s="175">
        <v>1</v>
      </c>
      <c r="F41" s="176"/>
      <c r="G41" s="177">
        <f>ROUND(E41*F41,2)</f>
        <v>0</v>
      </c>
      <c r="H41" s="176"/>
      <c r="I41" s="177">
        <f>ROUND(E41*H41,2)</f>
        <v>0</v>
      </c>
      <c r="J41" s="176"/>
      <c r="K41" s="177">
        <f>ROUND(E41*J41,2)</f>
        <v>0</v>
      </c>
      <c r="L41" s="177">
        <v>12</v>
      </c>
      <c r="M41" s="177">
        <f>G41*(1+L41/100)</f>
        <v>0</v>
      </c>
      <c r="N41" s="175">
        <v>0</v>
      </c>
      <c r="O41" s="175">
        <f>ROUND(E41*N41,2)</f>
        <v>0</v>
      </c>
      <c r="P41" s="175">
        <v>0</v>
      </c>
      <c r="Q41" s="175">
        <f>ROUND(E41*P41,2)</f>
        <v>0</v>
      </c>
      <c r="R41" s="177"/>
      <c r="S41" s="177" t="s">
        <v>361</v>
      </c>
      <c r="T41" s="178" t="s">
        <v>369</v>
      </c>
      <c r="U41" s="159">
        <v>0</v>
      </c>
      <c r="V41" s="159">
        <f>ROUND(E41*U41,2)</f>
        <v>0</v>
      </c>
      <c r="W41" s="159"/>
      <c r="X41" s="159" t="s">
        <v>321</v>
      </c>
      <c r="Y41" s="159" t="s">
        <v>322</v>
      </c>
      <c r="Z41" s="148"/>
      <c r="AA41" s="148"/>
      <c r="AB41" s="148"/>
      <c r="AC41" s="148"/>
      <c r="AD41" s="148"/>
      <c r="AE41" s="148"/>
      <c r="AF41" s="148"/>
      <c r="AG41" s="148" t="s">
        <v>370</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2" x14ac:dyDescent="0.2">
      <c r="A42" s="155"/>
      <c r="B42" s="156"/>
      <c r="C42" s="263" t="s">
        <v>371</v>
      </c>
      <c r="D42" s="264"/>
      <c r="E42" s="264"/>
      <c r="F42" s="264"/>
      <c r="G42" s="264"/>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325</v>
      </c>
      <c r="AH42" s="148"/>
      <c r="AI42" s="148"/>
      <c r="AJ42" s="148"/>
      <c r="AK42" s="148"/>
      <c r="AL42" s="148"/>
      <c r="AM42" s="148"/>
      <c r="AN42" s="148"/>
      <c r="AO42" s="148"/>
      <c r="AP42" s="148"/>
      <c r="AQ42" s="148"/>
      <c r="AR42" s="148"/>
      <c r="AS42" s="148"/>
      <c r="AT42" s="148"/>
      <c r="AU42" s="148"/>
      <c r="AV42" s="148"/>
      <c r="AW42" s="148"/>
      <c r="AX42" s="148"/>
      <c r="AY42" s="148"/>
      <c r="AZ42" s="148"/>
      <c r="BA42" s="179" t="str">
        <f>C42</f>
        <v>Návrh a realizace dočasných statických opatření, jako jsou podpěrné systémy, ztužující konstrukce či provizorní nosné prvky, za účelem zajištění prostorové stability a integrity zbývajících částí objektu během selektivní demolice nebo jiných bouracích zásahů do nosných a nenosných prvků stavby.</v>
      </c>
      <c r="BB42" s="148"/>
      <c r="BC42" s="148"/>
      <c r="BD42" s="148"/>
      <c r="BE42" s="148"/>
      <c r="BF42" s="148"/>
      <c r="BG42" s="148"/>
      <c r="BH42" s="148"/>
    </row>
    <row r="43" spans="1:60" outlineLevel="1" x14ac:dyDescent="0.2">
      <c r="A43" s="180">
        <v>14</v>
      </c>
      <c r="B43" s="181" t="s">
        <v>372</v>
      </c>
      <c r="C43" s="189" t="s">
        <v>373</v>
      </c>
      <c r="D43" s="182" t="s">
        <v>318</v>
      </c>
      <c r="E43" s="183">
        <v>1</v>
      </c>
      <c r="F43" s="184"/>
      <c r="G43" s="185">
        <f>ROUND(E43*F43,2)</f>
        <v>0</v>
      </c>
      <c r="H43" s="184"/>
      <c r="I43" s="185">
        <f>ROUND(E43*H43,2)</f>
        <v>0</v>
      </c>
      <c r="J43" s="184"/>
      <c r="K43" s="185">
        <f>ROUND(E43*J43,2)</f>
        <v>0</v>
      </c>
      <c r="L43" s="185">
        <v>12</v>
      </c>
      <c r="M43" s="185">
        <f>G43*(1+L43/100)</f>
        <v>0</v>
      </c>
      <c r="N43" s="183">
        <v>0</v>
      </c>
      <c r="O43" s="183">
        <f>ROUND(E43*N43,2)</f>
        <v>0</v>
      </c>
      <c r="P43" s="183">
        <v>0</v>
      </c>
      <c r="Q43" s="183">
        <f>ROUND(E43*P43,2)</f>
        <v>0</v>
      </c>
      <c r="R43" s="185"/>
      <c r="S43" s="185" t="s">
        <v>361</v>
      </c>
      <c r="T43" s="186" t="s">
        <v>320</v>
      </c>
      <c r="U43" s="159">
        <v>0</v>
      </c>
      <c r="V43" s="159">
        <f>ROUND(E43*U43,2)</f>
        <v>0</v>
      </c>
      <c r="W43" s="159"/>
      <c r="X43" s="159" t="s">
        <v>321</v>
      </c>
      <c r="Y43" s="159" t="s">
        <v>322</v>
      </c>
      <c r="Z43" s="148"/>
      <c r="AA43" s="148"/>
      <c r="AB43" s="148"/>
      <c r="AC43" s="148"/>
      <c r="AD43" s="148"/>
      <c r="AE43" s="148"/>
      <c r="AF43" s="148"/>
      <c r="AG43" s="148" t="s">
        <v>323</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15</v>
      </c>
      <c r="B44" s="173" t="s">
        <v>374</v>
      </c>
      <c r="C44" s="188" t="s">
        <v>375</v>
      </c>
      <c r="D44" s="174" t="s">
        <v>318</v>
      </c>
      <c r="E44" s="175">
        <v>1</v>
      </c>
      <c r="F44" s="176"/>
      <c r="G44" s="177">
        <f>ROUND(E44*F44,2)</f>
        <v>0</v>
      </c>
      <c r="H44" s="176"/>
      <c r="I44" s="177">
        <f>ROUND(E44*H44,2)</f>
        <v>0</v>
      </c>
      <c r="J44" s="176"/>
      <c r="K44" s="177">
        <f>ROUND(E44*J44,2)</f>
        <v>0</v>
      </c>
      <c r="L44" s="177">
        <v>12</v>
      </c>
      <c r="M44" s="177">
        <f>G44*(1+L44/100)</f>
        <v>0</v>
      </c>
      <c r="N44" s="175">
        <v>0</v>
      </c>
      <c r="O44" s="175">
        <f>ROUND(E44*N44,2)</f>
        <v>0</v>
      </c>
      <c r="P44" s="175">
        <v>0</v>
      </c>
      <c r="Q44" s="175">
        <f>ROUND(E44*P44,2)</f>
        <v>0</v>
      </c>
      <c r="R44" s="177"/>
      <c r="S44" s="177" t="s">
        <v>361</v>
      </c>
      <c r="T44" s="178" t="s">
        <v>320</v>
      </c>
      <c r="U44" s="159">
        <v>0</v>
      </c>
      <c r="V44" s="159">
        <f>ROUND(E44*U44,2)</f>
        <v>0</v>
      </c>
      <c r="W44" s="159"/>
      <c r="X44" s="159" t="s">
        <v>321</v>
      </c>
      <c r="Y44" s="159" t="s">
        <v>322</v>
      </c>
      <c r="Z44" s="148"/>
      <c r="AA44" s="148"/>
      <c r="AB44" s="148"/>
      <c r="AC44" s="148"/>
      <c r="AD44" s="148"/>
      <c r="AE44" s="148"/>
      <c r="AF44" s="148"/>
      <c r="AG44" s="148" t="s">
        <v>323</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t="22.5" outlineLevel="2" x14ac:dyDescent="0.2">
      <c r="A45" s="155"/>
      <c r="B45" s="156"/>
      <c r="C45" s="263" t="s">
        <v>376</v>
      </c>
      <c r="D45" s="264"/>
      <c r="E45" s="264"/>
      <c r="F45" s="264"/>
      <c r="G45" s="26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325</v>
      </c>
      <c r="AH45" s="148"/>
      <c r="AI45" s="148"/>
      <c r="AJ45" s="148"/>
      <c r="AK45" s="148"/>
      <c r="AL45" s="148"/>
      <c r="AM45" s="148"/>
      <c r="AN45" s="148"/>
      <c r="AO45" s="148"/>
      <c r="AP45" s="148"/>
      <c r="AQ45" s="148"/>
      <c r="AR45" s="148"/>
      <c r="AS45" s="148"/>
      <c r="AT45" s="148"/>
      <c r="AU45" s="148"/>
      <c r="AV45" s="148"/>
      <c r="AW45" s="148"/>
      <c r="AX45" s="148"/>
      <c r="AY45" s="148"/>
      <c r="AZ45" s="148"/>
      <c r="BA45" s="179" t="str">
        <f>C45</f>
        <v>Práce na výměně střešního pláště budou prováděny v ucelených úsecích ( podle technických možností zhotovitele ), které budou dovolovat jejich účelné zakrývání.</v>
      </c>
      <c r="BB45" s="148"/>
      <c r="BC45" s="148"/>
      <c r="BD45" s="148"/>
      <c r="BE45" s="148"/>
      <c r="BF45" s="148"/>
      <c r="BG45" s="148"/>
      <c r="BH45" s="148"/>
    </row>
    <row r="46" spans="1:60" outlineLevel="1" x14ac:dyDescent="0.2">
      <c r="A46" s="172">
        <v>16</v>
      </c>
      <c r="B46" s="173" t="s">
        <v>377</v>
      </c>
      <c r="C46" s="188" t="s">
        <v>378</v>
      </c>
      <c r="D46" s="174" t="s">
        <v>379</v>
      </c>
      <c r="E46" s="175">
        <v>104</v>
      </c>
      <c r="F46" s="176"/>
      <c r="G46" s="177">
        <f>ROUND(E46*F46,2)</f>
        <v>0</v>
      </c>
      <c r="H46" s="176"/>
      <c r="I46" s="177">
        <f>ROUND(E46*H46,2)</f>
        <v>0</v>
      </c>
      <c r="J46" s="176"/>
      <c r="K46" s="177">
        <f>ROUND(E46*J46,2)</f>
        <v>0</v>
      </c>
      <c r="L46" s="177">
        <v>12</v>
      </c>
      <c r="M46" s="177">
        <f>G46*(1+L46/100)</f>
        <v>0</v>
      </c>
      <c r="N46" s="175">
        <v>0</v>
      </c>
      <c r="O46" s="175">
        <f>ROUND(E46*N46,2)</f>
        <v>0</v>
      </c>
      <c r="P46" s="175">
        <v>0</v>
      </c>
      <c r="Q46" s="175">
        <f>ROUND(E46*P46,2)</f>
        <v>0</v>
      </c>
      <c r="R46" s="177"/>
      <c r="S46" s="177" t="s">
        <v>361</v>
      </c>
      <c r="T46" s="178" t="s">
        <v>320</v>
      </c>
      <c r="U46" s="159">
        <v>0</v>
      </c>
      <c r="V46" s="159">
        <f>ROUND(E46*U46,2)</f>
        <v>0</v>
      </c>
      <c r="W46" s="159"/>
      <c r="X46" s="159" t="s">
        <v>321</v>
      </c>
      <c r="Y46" s="159" t="s">
        <v>322</v>
      </c>
      <c r="Z46" s="148"/>
      <c r="AA46" s="148"/>
      <c r="AB46" s="148"/>
      <c r="AC46" s="148"/>
      <c r="AD46" s="148"/>
      <c r="AE46" s="148"/>
      <c r="AF46" s="148"/>
      <c r="AG46" s="148" t="s">
        <v>323</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263" t="s">
        <v>380</v>
      </c>
      <c r="D47" s="264"/>
      <c r="E47" s="264"/>
      <c r="F47" s="264"/>
      <c r="G47" s="264"/>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325</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17</v>
      </c>
      <c r="B48" s="173" t="s">
        <v>381</v>
      </c>
      <c r="C48" s="188" t="s">
        <v>382</v>
      </c>
      <c r="D48" s="174" t="s">
        <v>379</v>
      </c>
      <c r="E48" s="175">
        <v>19</v>
      </c>
      <c r="F48" s="176"/>
      <c r="G48" s="177">
        <f>ROUND(E48*F48,2)</f>
        <v>0</v>
      </c>
      <c r="H48" s="176"/>
      <c r="I48" s="177">
        <f>ROUND(E48*H48,2)</f>
        <v>0</v>
      </c>
      <c r="J48" s="176"/>
      <c r="K48" s="177">
        <f>ROUND(E48*J48,2)</f>
        <v>0</v>
      </c>
      <c r="L48" s="177">
        <v>12</v>
      </c>
      <c r="M48" s="177">
        <f>G48*(1+L48/100)</f>
        <v>0</v>
      </c>
      <c r="N48" s="175">
        <v>0</v>
      </c>
      <c r="O48" s="175">
        <f>ROUND(E48*N48,2)</f>
        <v>0</v>
      </c>
      <c r="P48" s="175">
        <v>0</v>
      </c>
      <c r="Q48" s="175">
        <f>ROUND(E48*P48,2)</f>
        <v>0</v>
      </c>
      <c r="R48" s="177"/>
      <c r="S48" s="177" t="s">
        <v>361</v>
      </c>
      <c r="T48" s="178" t="s">
        <v>320</v>
      </c>
      <c r="U48" s="159">
        <v>0</v>
      </c>
      <c r="V48" s="159">
        <f>ROUND(E48*U48,2)</f>
        <v>0</v>
      </c>
      <c r="W48" s="159"/>
      <c r="X48" s="159" t="s">
        <v>321</v>
      </c>
      <c r="Y48" s="159" t="s">
        <v>322</v>
      </c>
      <c r="Z48" s="148"/>
      <c r="AA48" s="148"/>
      <c r="AB48" s="148"/>
      <c r="AC48" s="148"/>
      <c r="AD48" s="148"/>
      <c r="AE48" s="148"/>
      <c r="AF48" s="148"/>
      <c r="AG48" s="148" t="s">
        <v>323</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263" t="s">
        <v>383</v>
      </c>
      <c r="D49" s="264"/>
      <c r="E49" s="264"/>
      <c r="F49" s="264"/>
      <c r="G49" s="264"/>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325</v>
      </c>
      <c r="AH49" s="148"/>
      <c r="AI49" s="148"/>
      <c r="AJ49" s="148"/>
      <c r="AK49" s="148"/>
      <c r="AL49" s="148"/>
      <c r="AM49" s="148"/>
      <c r="AN49" s="148"/>
      <c r="AO49" s="148"/>
      <c r="AP49" s="148"/>
      <c r="AQ49" s="148"/>
      <c r="AR49" s="148"/>
      <c r="AS49" s="148"/>
      <c r="AT49" s="148"/>
      <c r="AU49" s="148"/>
      <c r="AV49" s="148"/>
      <c r="AW49" s="148"/>
      <c r="AX49" s="148"/>
      <c r="AY49" s="148"/>
      <c r="AZ49" s="148"/>
      <c r="BA49" s="179" t="str">
        <f>C49</f>
        <v>Ochrana stávajících střech pergol ( osb + 2x geotextilie ) včetně kotvení a zajištění proti působení větru.</v>
      </c>
      <c r="BB49" s="148"/>
      <c r="BC49" s="148"/>
      <c r="BD49" s="148"/>
      <c r="BE49" s="148"/>
      <c r="BF49" s="148"/>
      <c r="BG49" s="148"/>
      <c r="BH49" s="148"/>
    </row>
    <row r="50" spans="1:60" outlineLevel="1" x14ac:dyDescent="0.2">
      <c r="A50" s="172">
        <v>18</v>
      </c>
      <c r="B50" s="173" t="s">
        <v>384</v>
      </c>
      <c r="C50" s="188" t="s">
        <v>385</v>
      </c>
      <c r="D50" s="174" t="s">
        <v>379</v>
      </c>
      <c r="E50" s="175">
        <v>49</v>
      </c>
      <c r="F50" s="176"/>
      <c r="G50" s="177">
        <f>ROUND(E50*F50,2)</f>
        <v>0</v>
      </c>
      <c r="H50" s="176"/>
      <c r="I50" s="177">
        <f>ROUND(E50*H50,2)</f>
        <v>0</v>
      </c>
      <c r="J50" s="176"/>
      <c r="K50" s="177">
        <f>ROUND(E50*J50,2)</f>
        <v>0</v>
      </c>
      <c r="L50" s="177">
        <v>12</v>
      </c>
      <c r="M50" s="177">
        <f>G50*(1+L50/100)</f>
        <v>0</v>
      </c>
      <c r="N50" s="175">
        <v>0</v>
      </c>
      <c r="O50" s="175">
        <f>ROUND(E50*N50,2)</f>
        <v>0</v>
      </c>
      <c r="P50" s="175">
        <v>0</v>
      </c>
      <c r="Q50" s="175">
        <f>ROUND(E50*P50,2)</f>
        <v>0</v>
      </c>
      <c r="R50" s="177"/>
      <c r="S50" s="177" t="s">
        <v>361</v>
      </c>
      <c r="T50" s="178" t="s">
        <v>320</v>
      </c>
      <c r="U50" s="159">
        <v>0</v>
      </c>
      <c r="V50" s="159">
        <f>ROUND(E50*U50,2)</f>
        <v>0</v>
      </c>
      <c r="W50" s="159"/>
      <c r="X50" s="159" t="s">
        <v>321</v>
      </c>
      <c r="Y50" s="159" t="s">
        <v>322</v>
      </c>
      <c r="Z50" s="148"/>
      <c r="AA50" s="148"/>
      <c r="AB50" s="148"/>
      <c r="AC50" s="148"/>
      <c r="AD50" s="148"/>
      <c r="AE50" s="148"/>
      <c r="AF50" s="148"/>
      <c r="AG50" s="148" t="s">
        <v>323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263" t="s">
        <v>386</v>
      </c>
      <c r="D51" s="264"/>
      <c r="E51" s="264"/>
      <c r="F51" s="264"/>
      <c r="G51" s="264"/>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325</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19</v>
      </c>
      <c r="B52" s="173" t="s">
        <v>387</v>
      </c>
      <c r="C52" s="188" t="s">
        <v>388</v>
      </c>
      <c r="D52" s="174" t="s">
        <v>318</v>
      </c>
      <c r="E52" s="175">
        <v>1</v>
      </c>
      <c r="F52" s="176"/>
      <c r="G52" s="177">
        <f>ROUND(E52*F52,2)</f>
        <v>0</v>
      </c>
      <c r="H52" s="176"/>
      <c r="I52" s="177">
        <f>ROUND(E52*H52,2)</f>
        <v>0</v>
      </c>
      <c r="J52" s="176"/>
      <c r="K52" s="177">
        <f>ROUND(E52*J52,2)</f>
        <v>0</v>
      </c>
      <c r="L52" s="177">
        <v>12</v>
      </c>
      <c r="M52" s="177">
        <f>G52*(1+L52/100)</f>
        <v>0</v>
      </c>
      <c r="N52" s="175">
        <v>0</v>
      </c>
      <c r="O52" s="175">
        <f>ROUND(E52*N52,2)</f>
        <v>0</v>
      </c>
      <c r="P52" s="175">
        <v>0</v>
      </c>
      <c r="Q52" s="175">
        <f>ROUND(E52*P52,2)</f>
        <v>0</v>
      </c>
      <c r="R52" s="177"/>
      <c r="S52" s="177" t="s">
        <v>361</v>
      </c>
      <c r="T52" s="178" t="s">
        <v>320</v>
      </c>
      <c r="U52" s="159">
        <v>0</v>
      </c>
      <c r="V52" s="159">
        <f>ROUND(E52*U52,2)</f>
        <v>0</v>
      </c>
      <c r="W52" s="159"/>
      <c r="X52" s="159" t="s">
        <v>321</v>
      </c>
      <c r="Y52" s="159" t="s">
        <v>322</v>
      </c>
      <c r="Z52" s="148"/>
      <c r="AA52" s="148"/>
      <c r="AB52" s="148"/>
      <c r="AC52" s="148"/>
      <c r="AD52" s="148"/>
      <c r="AE52" s="148"/>
      <c r="AF52" s="148"/>
      <c r="AG52" s="148" t="s">
        <v>323</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263" t="s">
        <v>389</v>
      </c>
      <c r="D53" s="264"/>
      <c r="E53" s="264"/>
      <c r="F53" s="264"/>
      <c r="G53" s="264"/>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325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t="22.5" outlineLevel="3" x14ac:dyDescent="0.2">
      <c r="A54" s="155"/>
      <c r="B54" s="156"/>
      <c r="C54" s="261" t="s">
        <v>390</v>
      </c>
      <c r="D54" s="262"/>
      <c r="E54" s="262"/>
      <c r="F54" s="262"/>
      <c r="G54" s="262"/>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325</v>
      </c>
      <c r="AH54" s="148"/>
      <c r="AI54" s="148"/>
      <c r="AJ54" s="148"/>
      <c r="AK54" s="148"/>
      <c r="AL54" s="148"/>
      <c r="AM54" s="148"/>
      <c r="AN54" s="148"/>
      <c r="AO54" s="148"/>
      <c r="AP54" s="148"/>
      <c r="AQ54" s="148"/>
      <c r="AR54" s="148"/>
      <c r="AS54" s="148"/>
      <c r="AT54" s="148"/>
      <c r="AU54" s="148"/>
      <c r="AV54" s="148"/>
      <c r="AW54" s="148"/>
      <c r="AX54" s="148"/>
      <c r="AY54" s="148"/>
      <c r="AZ54" s="148"/>
      <c r="BA54" s="179" t="str">
        <f>C54</f>
        <v>- Před realizací demontáže části stropní konstrukce v místě nově navrženého schodiště, budou provedeny sondy k ověření konstrukce stropu.</v>
      </c>
      <c r="BB54" s="148"/>
      <c r="BC54" s="148"/>
      <c r="BD54" s="148"/>
      <c r="BE54" s="148"/>
      <c r="BF54" s="148"/>
      <c r="BG54" s="148"/>
      <c r="BH54" s="148"/>
    </row>
    <row r="55" spans="1:60" ht="22.5" outlineLevel="3" x14ac:dyDescent="0.2">
      <c r="A55" s="155"/>
      <c r="B55" s="156"/>
      <c r="C55" s="261" t="s">
        <v>391</v>
      </c>
      <c r="D55" s="262"/>
      <c r="E55" s="262"/>
      <c r="F55" s="262"/>
      <c r="G55" s="262"/>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325</v>
      </c>
      <c r="AH55" s="148"/>
      <c r="AI55" s="148"/>
      <c r="AJ55" s="148"/>
      <c r="AK55" s="148"/>
      <c r="AL55" s="148"/>
      <c r="AM55" s="148"/>
      <c r="AN55" s="148"/>
      <c r="AO55" s="148"/>
      <c r="AP55" s="148"/>
      <c r="AQ55" s="148"/>
      <c r="AR55" s="148"/>
      <c r="AS55" s="148"/>
      <c r="AT55" s="148"/>
      <c r="AU55" s="148"/>
      <c r="AV55" s="148"/>
      <c r="AW55" s="148"/>
      <c r="AX55" s="148"/>
      <c r="AY55" s="148"/>
      <c r="AZ55" s="148"/>
      <c r="BA55" s="179" t="str">
        <f>C55</f>
        <v>- Před realizací prostupů stropními konstrukcemi musí být provedena sondáž k určení poloh nosných prvků stropu tak, aby nemohlo, při realizaci navržených průvrtů, dojít k potušení těchto nosných prvků ( odsekání vrstvy krycího betonu plocha 250/200mm - 6ks )</v>
      </c>
      <c r="BB55" s="148"/>
      <c r="BC55" s="148"/>
      <c r="BD55" s="148"/>
      <c r="BE55" s="148"/>
      <c r="BF55" s="148"/>
      <c r="BG55" s="148"/>
      <c r="BH55" s="148"/>
    </row>
    <row r="56" spans="1:60" x14ac:dyDescent="0.2">
      <c r="A56" s="3"/>
      <c r="B56" s="4"/>
      <c r="C56" s="190"/>
      <c r="D56" s="6"/>
      <c r="E56" s="3"/>
      <c r="F56" s="3"/>
      <c r="G56" s="3"/>
      <c r="H56" s="3"/>
      <c r="I56" s="3"/>
      <c r="J56" s="3"/>
      <c r="K56" s="3"/>
      <c r="L56" s="3"/>
      <c r="M56" s="3"/>
      <c r="N56" s="3"/>
      <c r="O56" s="3"/>
      <c r="P56" s="3"/>
      <c r="Q56" s="3"/>
      <c r="R56" s="3"/>
      <c r="S56" s="3"/>
      <c r="T56" s="3"/>
      <c r="U56" s="3"/>
      <c r="V56" s="3"/>
      <c r="W56" s="3"/>
      <c r="X56" s="3"/>
      <c r="Y56" s="3"/>
      <c r="AE56">
        <v>12</v>
      </c>
      <c r="AF56">
        <v>21</v>
      </c>
      <c r="AG56" t="s">
        <v>300</v>
      </c>
    </row>
    <row r="57" spans="1:60" x14ac:dyDescent="0.2">
      <c r="A57" s="151"/>
      <c r="B57" s="152" t="s">
        <v>29</v>
      </c>
      <c r="C57" s="191"/>
      <c r="D57" s="153"/>
      <c r="E57" s="154"/>
      <c r="F57" s="154"/>
      <c r="G57" s="171">
        <f>G8+G15</f>
        <v>0</v>
      </c>
      <c r="H57" s="3"/>
      <c r="I57" s="3"/>
      <c r="J57" s="3"/>
      <c r="K57" s="3"/>
      <c r="L57" s="3"/>
      <c r="M57" s="3"/>
      <c r="N57" s="3"/>
      <c r="O57" s="3"/>
      <c r="P57" s="3"/>
      <c r="Q57" s="3"/>
      <c r="R57" s="3"/>
      <c r="S57" s="3"/>
      <c r="T57" s="3"/>
      <c r="U57" s="3"/>
      <c r="V57" s="3"/>
      <c r="W57" s="3"/>
      <c r="X57" s="3"/>
      <c r="Y57" s="3"/>
      <c r="AE57">
        <f>SUMIF(L7:L55,AE56,G7:G55)</f>
        <v>0</v>
      </c>
      <c r="AF57">
        <f>SUMIF(L7:L55,AF56,G7:G55)</f>
        <v>0</v>
      </c>
      <c r="AG57" t="s">
        <v>392</v>
      </c>
    </row>
    <row r="58" spans="1:60" x14ac:dyDescent="0.2">
      <c r="C58" s="192"/>
      <c r="D58" s="10"/>
      <c r="AG58" t="s">
        <v>394</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DMn5rrd5E9w3IIHcnY6Hr/ezA4xXRvMlTjdbke5ZoeoR35jwkW7mtGOWheh8r7U9PPyowdIbNlezneVvqsG1A==" saltValue="FUkXPm1JbpE0tGYHGFbxgw==" spinCount="100000" sheet="1" formatRows="0"/>
  <mergeCells count="31">
    <mergeCell ref="C22:G22"/>
    <mergeCell ref="A1:G1"/>
    <mergeCell ref="C2:G2"/>
    <mergeCell ref="C3:G3"/>
    <mergeCell ref="C4:G4"/>
    <mergeCell ref="C10:G10"/>
    <mergeCell ref="C12:G12"/>
    <mergeCell ref="C14:G14"/>
    <mergeCell ref="C17:G17"/>
    <mergeCell ref="C18:G18"/>
    <mergeCell ref="C19:G19"/>
    <mergeCell ref="C20:G20"/>
    <mergeCell ref="C42:G42"/>
    <mergeCell ref="C24:G24"/>
    <mergeCell ref="C26:G26"/>
    <mergeCell ref="C28:G28"/>
    <mergeCell ref="C29:G29"/>
    <mergeCell ref="C31:G31"/>
    <mergeCell ref="C32:G32"/>
    <mergeCell ref="C34:G34"/>
    <mergeCell ref="C35:G35"/>
    <mergeCell ref="C37:G37"/>
    <mergeCell ref="C38:G38"/>
    <mergeCell ref="C40:G40"/>
    <mergeCell ref="C55:G55"/>
    <mergeCell ref="C45:G45"/>
    <mergeCell ref="C47:G47"/>
    <mergeCell ref="C49:G49"/>
    <mergeCell ref="C51:G51"/>
    <mergeCell ref="C53:G53"/>
    <mergeCell ref="C54:G5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62</v>
      </c>
      <c r="C3" s="266" t="s">
        <v>63</v>
      </c>
      <c r="D3" s="267"/>
      <c r="E3" s="267"/>
      <c r="F3" s="267"/>
      <c r="G3" s="268"/>
      <c r="AC3" s="121" t="s">
        <v>286</v>
      </c>
      <c r="AG3" t="s">
        <v>290</v>
      </c>
    </row>
    <row r="4" spans="1:60" ht="25.15" customHeight="1" x14ac:dyDescent="0.2">
      <c r="A4" s="141" t="s">
        <v>9</v>
      </c>
      <c r="B4" s="142" t="s">
        <v>64</v>
      </c>
      <c r="C4" s="269" t="s">
        <v>65</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150</v>
      </c>
      <c r="C8" s="187" t="s">
        <v>151</v>
      </c>
      <c r="D8" s="164"/>
      <c r="E8" s="165"/>
      <c r="F8" s="166"/>
      <c r="G8" s="166">
        <f>SUMIF(AG9:AG19,"&lt;&gt;NOR",G9:G19)</f>
        <v>0</v>
      </c>
      <c r="H8" s="166"/>
      <c r="I8" s="166">
        <f>SUM(I9:I19)</f>
        <v>0</v>
      </c>
      <c r="J8" s="166"/>
      <c r="K8" s="166">
        <f>SUM(K9:K19)</f>
        <v>0</v>
      </c>
      <c r="L8" s="166"/>
      <c r="M8" s="166">
        <f>SUM(M9:M19)</f>
        <v>0</v>
      </c>
      <c r="N8" s="165"/>
      <c r="O8" s="165">
        <f>SUM(O9:O19)</f>
        <v>0</v>
      </c>
      <c r="P8" s="165"/>
      <c r="Q8" s="165">
        <f>SUM(Q9:Q19)</f>
        <v>32.089999999999996</v>
      </c>
      <c r="R8" s="166"/>
      <c r="S8" s="166"/>
      <c r="T8" s="167"/>
      <c r="U8" s="161"/>
      <c r="V8" s="161">
        <f>SUM(V9:V19)</f>
        <v>45.09</v>
      </c>
      <c r="W8" s="161"/>
      <c r="X8" s="161"/>
      <c r="Y8" s="161"/>
      <c r="AG8" t="s">
        <v>315</v>
      </c>
    </row>
    <row r="9" spans="1:60" ht="22.5" outlineLevel="1" x14ac:dyDescent="0.2">
      <c r="A9" s="172">
        <v>1</v>
      </c>
      <c r="B9" s="173" t="s">
        <v>396</v>
      </c>
      <c r="C9" s="188" t="s">
        <v>397</v>
      </c>
      <c r="D9" s="174" t="s">
        <v>379</v>
      </c>
      <c r="E9" s="175">
        <v>32.94</v>
      </c>
      <c r="F9" s="176"/>
      <c r="G9" s="177">
        <f>ROUND(E9*F9,2)</f>
        <v>0</v>
      </c>
      <c r="H9" s="176"/>
      <c r="I9" s="177">
        <f>ROUND(E9*H9,2)</f>
        <v>0</v>
      </c>
      <c r="J9" s="176"/>
      <c r="K9" s="177">
        <f>ROUND(E9*J9,2)</f>
        <v>0</v>
      </c>
      <c r="L9" s="177">
        <v>12</v>
      </c>
      <c r="M9" s="177">
        <f>G9*(1+L9/100)</f>
        <v>0</v>
      </c>
      <c r="N9" s="175">
        <v>0</v>
      </c>
      <c r="O9" s="175">
        <f>ROUND(E9*N9,2)</f>
        <v>0</v>
      </c>
      <c r="P9" s="175">
        <v>0.13800000000000001</v>
      </c>
      <c r="Q9" s="175">
        <f>ROUND(E9*P9,2)</f>
        <v>4.55</v>
      </c>
      <c r="R9" s="177" t="s">
        <v>398</v>
      </c>
      <c r="S9" s="177" t="s">
        <v>319</v>
      </c>
      <c r="T9" s="178" t="s">
        <v>319</v>
      </c>
      <c r="U9" s="159">
        <v>0.16</v>
      </c>
      <c r="V9" s="159">
        <f>ROUND(E9*U9,2)</f>
        <v>5.27</v>
      </c>
      <c r="W9" s="159"/>
      <c r="X9" s="159" t="s">
        <v>399</v>
      </c>
      <c r="Y9" s="159" t="s">
        <v>322</v>
      </c>
      <c r="Z9" s="148"/>
      <c r="AA9" s="148"/>
      <c r="AB9" s="148"/>
      <c r="AC9" s="148"/>
      <c r="AD9" s="148"/>
      <c r="AE9" s="148"/>
      <c r="AF9" s="148"/>
      <c r="AG9" s="148" t="s">
        <v>400</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72" t="s">
        <v>401</v>
      </c>
      <c r="D10" s="273"/>
      <c r="E10" s="273"/>
      <c r="F10" s="273"/>
      <c r="G10" s="27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402</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2" x14ac:dyDescent="0.2">
      <c r="A11" s="155"/>
      <c r="B11" s="156"/>
      <c r="C11" s="195" t="s">
        <v>403</v>
      </c>
      <c r="D11" s="193"/>
      <c r="E11" s="194"/>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404</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
      <c r="A12" s="155"/>
      <c r="B12" s="156"/>
      <c r="C12" s="195" t="s">
        <v>405</v>
      </c>
      <c r="D12" s="193"/>
      <c r="E12" s="194">
        <v>32.299999999999997</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404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
      <c r="A13" s="155"/>
      <c r="B13" s="156"/>
      <c r="C13" s="195" t="s">
        <v>406</v>
      </c>
      <c r="D13" s="193"/>
      <c r="E13" s="194">
        <v>0.64</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404</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2.5" outlineLevel="1" x14ac:dyDescent="0.2">
      <c r="A14" s="172">
        <v>2</v>
      </c>
      <c r="B14" s="173" t="s">
        <v>407</v>
      </c>
      <c r="C14" s="188" t="s">
        <v>408</v>
      </c>
      <c r="D14" s="174" t="s">
        <v>379</v>
      </c>
      <c r="E14" s="175">
        <v>32.94</v>
      </c>
      <c r="F14" s="176"/>
      <c r="G14" s="177">
        <f>ROUND(E14*F14,2)</f>
        <v>0</v>
      </c>
      <c r="H14" s="176"/>
      <c r="I14" s="177">
        <f>ROUND(E14*H14,2)</f>
        <v>0</v>
      </c>
      <c r="J14" s="176"/>
      <c r="K14" s="177">
        <f>ROUND(E14*J14,2)</f>
        <v>0</v>
      </c>
      <c r="L14" s="177">
        <v>12</v>
      </c>
      <c r="M14" s="177">
        <f>G14*(1+L14/100)</f>
        <v>0</v>
      </c>
      <c r="N14" s="175">
        <v>0</v>
      </c>
      <c r="O14" s="175">
        <f>ROUND(E14*N14,2)</f>
        <v>0</v>
      </c>
      <c r="P14" s="175">
        <v>0.83599999999999997</v>
      </c>
      <c r="Q14" s="175">
        <f>ROUND(E14*P14,2)</f>
        <v>27.54</v>
      </c>
      <c r="R14" s="177" t="s">
        <v>398</v>
      </c>
      <c r="S14" s="177" t="s">
        <v>319</v>
      </c>
      <c r="T14" s="178" t="s">
        <v>319</v>
      </c>
      <c r="U14" s="159">
        <v>1.2090000000000001</v>
      </c>
      <c r="V14" s="159">
        <f>ROUND(E14*U14,2)</f>
        <v>39.82</v>
      </c>
      <c r="W14" s="159"/>
      <c r="X14" s="159" t="s">
        <v>399</v>
      </c>
      <c r="Y14" s="159" t="s">
        <v>322</v>
      </c>
      <c r="Z14" s="148"/>
      <c r="AA14" s="148"/>
      <c r="AB14" s="148"/>
      <c r="AC14" s="148"/>
      <c r="AD14" s="148"/>
      <c r="AE14" s="148"/>
      <c r="AF14" s="148"/>
      <c r="AG14" s="148" t="s">
        <v>400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195" t="s">
        <v>403</v>
      </c>
      <c r="D15" s="193"/>
      <c r="E15" s="194"/>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404</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
      <c r="A16" s="155"/>
      <c r="B16" s="156"/>
      <c r="C16" s="195" t="s">
        <v>405</v>
      </c>
      <c r="D16" s="193"/>
      <c r="E16" s="194">
        <v>32.299999999999997</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404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5" t="s">
        <v>406</v>
      </c>
      <c r="D17" s="193"/>
      <c r="E17" s="194">
        <v>0.64</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404</v>
      </c>
      <c r="AH17" s="148">
        <v>0</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72">
        <v>3</v>
      </c>
      <c r="B18" s="173" t="s">
        <v>409</v>
      </c>
      <c r="C18" s="188" t="s">
        <v>410</v>
      </c>
      <c r="D18" s="174" t="s">
        <v>411</v>
      </c>
      <c r="E18" s="175">
        <v>18.117000000000001</v>
      </c>
      <c r="F18" s="176"/>
      <c r="G18" s="177">
        <f>ROUND(E18*F18,2)</f>
        <v>0</v>
      </c>
      <c r="H18" s="176"/>
      <c r="I18" s="177">
        <f>ROUND(E18*H18,2)</f>
        <v>0</v>
      </c>
      <c r="J18" s="176"/>
      <c r="K18" s="177">
        <f>ROUND(E18*J18,2)</f>
        <v>0</v>
      </c>
      <c r="L18" s="177">
        <v>12</v>
      </c>
      <c r="M18" s="177">
        <f>G18*(1+L18/100)</f>
        <v>0</v>
      </c>
      <c r="N18" s="175">
        <v>0</v>
      </c>
      <c r="O18" s="175">
        <f>ROUND(E18*N18,2)</f>
        <v>0</v>
      </c>
      <c r="P18" s="175">
        <v>0</v>
      </c>
      <c r="Q18" s="175">
        <f>ROUND(E18*P18,2)</f>
        <v>0</v>
      </c>
      <c r="R18" s="177" t="s">
        <v>412</v>
      </c>
      <c r="S18" s="177" t="s">
        <v>319</v>
      </c>
      <c r="T18" s="178" t="s">
        <v>319</v>
      </c>
      <c r="U18" s="159">
        <v>0</v>
      </c>
      <c r="V18" s="159">
        <f>ROUND(E18*U18,2)</f>
        <v>0</v>
      </c>
      <c r="W18" s="159"/>
      <c r="X18" s="159" t="s">
        <v>399</v>
      </c>
      <c r="Y18" s="159" t="s">
        <v>322</v>
      </c>
      <c r="Z18" s="148"/>
      <c r="AA18" s="148"/>
      <c r="AB18" s="148"/>
      <c r="AC18" s="148"/>
      <c r="AD18" s="148"/>
      <c r="AE18" s="148"/>
      <c r="AF18" s="148"/>
      <c r="AG18" s="148" t="s">
        <v>400</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5" t="s">
        <v>413</v>
      </c>
      <c r="D19" s="193"/>
      <c r="E19" s="194">
        <v>18.117000000000001</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404</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x14ac:dyDescent="0.2">
      <c r="A20" s="162" t="s">
        <v>314</v>
      </c>
      <c r="B20" s="163" t="s">
        <v>184</v>
      </c>
      <c r="C20" s="187" t="s">
        <v>185</v>
      </c>
      <c r="D20" s="164"/>
      <c r="E20" s="165"/>
      <c r="F20" s="166"/>
      <c r="G20" s="166">
        <f>SUMIF(AG21:AG24,"&lt;&gt;NOR",G21:G24)</f>
        <v>0</v>
      </c>
      <c r="H20" s="166"/>
      <c r="I20" s="166">
        <f>SUM(I21:I24)</f>
        <v>0</v>
      </c>
      <c r="J20" s="166"/>
      <c r="K20" s="166">
        <f>SUM(K21:K24)</f>
        <v>0</v>
      </c>
      <c r="L20" s="166"/>
      <c r="M20" s="166">
        <f>SUM(M21:M24)</f>
        <v>0</v>
      </c>
      <c r="N20" s="165"/>
      <c r="O20" s="165">
        <f>SUM(O21:O24)</f>
        <v>0.17</v>
      </c>
      <c r="P20" s="165"/>
      <c r="Q20" s="165">
        <f>SUM(Q21:Q24)</f>
        <v>0</v>
      </c>
      <c r="R20" s="166"/>
      <c r="S20" s="166"/>
      <c r="T20" s="167"/>
      <c r="U20" s="161"/>
      <c r="V20" s="161">
        <f>SUM(V21:V24)</f>
        <v>40.51</v>
      </c>
      <c r="W20" s="161"/>
      <c r="X20" s="161"/>
      <c r="Y20" s="161"/>
      <c r="AG20" t="s">
        <v>315</v>
      </c>
    </row>
    <row r="21" spans="1:60" outlineLevel="1" x14ac:dyDescent="0.2">
      <c r="A21" s="180">
        <v>4</v>
      </c>
      <c r="B21" s="181" t="s">
        <v>414</v>
      </c>
      <c r="C21" s="189" t="s">
        <v>415</v>
      </c>
      <c r="D21" s="182" t="s">
        <v>379</v>
      </c>
      <c r="E21" s="183">
        <v>30</v>
      </c>
      <c r="F21" s="184"/>
      <c r="G21" s="185">
        <f>ROUND(E21*F21,2)</f>
        <v>0</v>
      </c>
      <c r="H21" s="184"/>
      <c r="I21" s="185">
        <f>ROUND(E21*H21,2)</f>
        <v>0</v>
      </c>
      <c r="J21" s="184"/>
      <c r="K21" s="185">
        <f>ROUND(E21*J21,2)</f>
        <v>0</v>
      </c>
      <c r="L21" s="185">
        <v>12</v>
      </c>
      <c r="M21" s="185">
        <f>G21*(1+L21/100)</f>
        <v>0</v>
      </c>
      <c r="N21" s="183">
        <v>1.2099999999999999E-3</v>
      </c>
      <c r="O21" s="183">
        <f>ROUND(E21*N21,2)</f>
        <v>0.04</v>
      </c>
      <c r="P21" s="183">
        <v>0</v>
      </c>
      <c r="Q21" s="183">
        <f>ROUND(E21*P21,2)</f>
        <v>0</v>
      </c>
      <c r="R21" s="185" t="s">
        <v>416</v>
      </c>
      <c r="S21" s="185" t="s">
        <v>319</v>
      </c>
      <c r="T21" s="186" t="s">
        <v>319</v>
      </c>
      <c r="U21" s="159">
        <v>0.17699999999999999</v>
      </c>
      <c r="V21" s="159">
        <f>ROUND(E21*U21,2)</f>
        <v>5.31</v>
      </c>
      <c r="W21" s="159"/>
      <c r="X21" s="159" t="s">
        <v>399</v>
      </c>
      <c r="Y21" s="159" t="s">
        <v>322</v>
      </c>
      <c r="Z21" s="148"/>
      <c r="AA21" s="148"/>
      <c r="AB21" s="148"/>
      <c r="AC21" s="148"/>
      <c r="AD21" s="148"/>
      <c r="AE21" s="148"/>
      <c r="AF21" s="148"/>
      <c r="AG21" s="148" t="s">
        <v>400</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0">
        <v>5</v>
      </c>
      <c r="B22" s="181" t="s">
        <v>417</v>
      </c>
      <c r="C22" s="189" t="s">
        <v>418</v>
      </c>
      <c r="D22" s="182" t="s">
        <v>379</v>
      </c>
      <c r="E22" s="183">
        <v>20</v>
      </c>
      <c r="F22" s="184"/>
      <c r="G22" s="185">
        <f>ROUND(E22*F22,2)</f>
        <v>0</v>
      </c>
      <c r="H22" s="184"/>
      <c r="I22" s="185">
        <f>ROUND(E22*H22,2)</f>
        <v>0</v>
      </c>
      <c r="J22" s="184"/>
      <c r="K22" s="185">
        <f>ROUND(E22*J22,2)</f>
        <v>0</v>
      </c>
      <c r="L22" s="185">
        <v>12</v>
      </c>
      <c r="M22" s="185">
        <f>G22*(1+L22/100)</f>
        <v>0</v>
      </c>
      <c r="N22" s="183">
        <v>6.3400000000000001E-3</v>
      </c>
      <c r="O22" s="183">
        <f>ROUND(E22*N22,2)</f>
        <v>0.13</v>
      </c>
      <c r="P22" s="183">
        <v>0</v>
      </c>
      <c r="Q22" s="183">
        <f>ROUND(E22*P22,2)</f>
        <v>0</v>
      </c>
      <c r="R22" s="185" t="s">
        <v>416</v>
      </c>
      <c r="S22" s="185" t="s">
        <v>319</v>
      </c>
      <c r="T22" s="186" t="s">
        <v>319</v>
      </c>
      <c r="U22" s="159">
        <v>0.26</v>
      </c>
      <c r="V22" s="159">
        <f>ROUND(E22*U22,2)</f>
        <v>5.2</v>
      </c>
      <c r="W22" s="159"/>
      <c r="X22" s="159" t="s">
        <v>399</v>
      </c>
      <c r="Y22" s="159" t="s">
        <v>322</v>
      </c>
      <c r="Z22" s="148"/>
      <c r="AA22" s="148"/>
      <c r="AB22" s="148"/>
      <c r="AC22" s="148"/>
      <c r="AD22" s="148"/>
      <c r="AE22" s="148"/>
      <c r="AF22" s="148"/>
      <c r="AG22" s="148" t="s">
        <v>400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72">
        <v>6</v>
      </c>
      <c r="B23" s="173" t="s">
        <v>419</v>
      </c>
      <c r="C23" s="188" t="s">
        <v>420</v>
      </c>
      <c r="D23" s="174" t="s">
        <v>379</v>
      </c>
      <c r="E23" s="175">
        <v>2000</v>
      </c>
      <c r="F23" s="176"/>
      <c r="G23" s="177">
        <f>ROUND(E23*F23,2)</f>
        <v>0</v>
      </c>
      <c r="H23" s="176"/>
      <c r="I23" s="177">
        <f>ROUND(E23*H23,2)</f>
        <v>0</v>
      </c>
      <c r="J23" s="176"/>
      <c r="K23" s="177">
        <f>ROUND(E23*J23,2)</f>
        <v>0</v>
      </c>
      <c r="L23" s="177">
        <v>12</v>
      </c>
      <c r="M23" s="177">
        <f>G23*(1+L23/100)</f>
        <v>0</v>
      </c>
      <c r="N23" s="175">
        <v>0</v>
      </c>
      <c r="O23" s="175">
        <f>ROUND(E23*N23,2)</f>
        <v>0</v>
      </c>
      <c r="P23" s="175">
        <v>0</v>
      </c>
      <c r="Q23" s="175">
        <f>ROUND(E23*P23,2)</f>
        <v>0</v>
      </c>
      <c r="R23" s="177" t="s">
        <v>421</v>
      </c>
      <c r="S23" s="177" t="s">
        <v>319</v>
      </c>
      <c r="T23" s="178" t="s">
        <v>319</v>
      </c>
      <c r="U23" s="159">
        <v>1.4999999999999999E-2</v>
      </c>
      <c r="V23" s="159">
        <f>ROUND(E23*U23,2)</f>
        <v>30</v>
      </c>
      <c r="W23" s="159"/>
      <c r="X23" s="159" t="s">
        <v>399</v>
      </c>
      <c r="Y23" s="159" t="s">
        <v>322</v>
      </c>
      <c r="Z23" s="148"/>
      <c r="AA23" s="148"/>
      <c r="AB23" s="148"/>
      <c r="AC23" s="148"/>
      <c r="AD23" s="148"/>
      <c r="AE23" s="148"/>
      <c r="AF23" s="148"/>
      <c r="AG23" s="148" t="s">
        <v>400</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5" t="s">
        <v>422</v>
      </c>
      <c r="D24" s="193"/>
      <c r="E24" s="194">
        <v>2000</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404</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x14ac:dyDescent="0.2">
      <c r="A25" s="151" t="s">
        <v>314</v>
      </c>
      <c r="B25" s="152" t="s">
        <v>190</v>
      </c>
      <c r="C25" s="191" t="s">
        <v>191</v>
      </c>
      <c r="D25" s="168"/>
      <c r="E25" s="169"/>
      <c r="F25" s="170"/>
      <c r="G25" s="170">
        <f>SUMIF(AG26:AG283,"&lt;&gt;NOR",G26:G283)</f>
        <v>0</v>
      </c>
      <c r="H25" s="170"/>
      <c r="I25" s="170">
        <f>SUM(I26:I283)</f>
        <v>0</v>
      </c>
      <c r="J25" s="170"/>
      <c r="K25" s="170">
        <f>SUM(K26:K283)</f>
        <v>0</v>
      </c>
      <c r="L25" s="170"/>
      <c r="M25" s="170">
        <f>SUM(M26:M283)</f>
        <v>0</v>
      </c>
      <c r="N25" s="169"/>
      <c r="O25" s="169">
        <f>SUM(O26:O283)</f>
        <v>0.17</v>
      </c>
      <c r="P25" s="169"/>
      <c r="Q25" s="169">
        <f>SUM(Q26:Q283)</f>
        <v>48.08</v>
      </c>
      <c r="R25" s="170"/>
      <c r="S25" s="170"/>
      <c r="T25" s="171"/>
      <c r="U25" s="161"/>
      <c r="V25" s="161">
        <f>SUM(V26:V283)</f>
        <v>479.69999999999993</v>
      </c>
      <c r="W25" s="161"/>
      <c r="X25" s="161"/>
      <c r="Y25" s="161"/>
      <c r="AG25" t="s">
        <v>315</v>
      </c>
    </row>
    <row r="26" spans="1:60" ht="33.75" outlineLevel="1" x14ac:dyDescent="0.2">
      <c r="A26" s="155"/>
      <c r="B26" s="156"/>
      <c r="C26" s="263" t="s">
        <v>423</v>
      </c>
      <c r="D26" s="264"/>
      <c r="E26" s="264"/>
      <c r="F26" s="264"/>
      <c r="G26" s="264"/>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325</v>
      </c>
      <c r="AH26" s="148"/>
      <c r="AI26" s="148"/>
      <c r="AJ26" s="148"/>
      <c r="AK26" s="148"/>
      <c r="AL26" s="148"/>
      <c r="AM26" s="148"/>
      <c r="AN26" s="148"/>
      <c r="AO26" s="148"/>
      <c r="AP26" s="148"/>
      <c r="AQ26" s="148"/>
      <c r="AR26" s="148"/>
      <c r="AS26" s="148"/>
      <c r="AT26" s="148"/>
      <c r="AU26" s="148"/>
      <c r="AV26" s="148"/>
      <c r="AW26" s="148"/>
      <c r="AX26" s="148"/>
      <c r="AY26" s="148"/>
      <c r="AZ26" s="148"/>
      <c r="BA26" s="179" t="str">
        <f>C26</f>
        <v>Veškeré demontážní, demoliční a bourací práce budou prováděny jen v nezbytně nutném rozsahu s největší opatrností tak, aby nedošlo k nadměrnému porušení sousedních konstrukcí (dotčené konstrukce budou před zahájením bouracích prací vždy dostatečně staticky zajištěny).</v>
      </c>
      <c r="BB26" s="148"/>
      <c r="BC26" s="148"/>
      <c r="BD26" s="148"/>
      <c r="BE26" s="148"/>
      <c r="BF26" s="148"/>
      <c r="BG26" s="148"/>
      <c r="BH26" s="148"/>
    </row>
    <row r="27" spans="1:60" outlineLevel="2" x14ac:dyDescent="0.2">
      <c r="A27" s="155"/>
      <c r="B27" s="156"/>
      <c r="C27" s="261" t="s">
        <v>424</v>
      </c>
      <c r="D27" s="262"/>
      <c r="E27" s="262"/>
      <c r="F27" s="262"/>
      <c r="G27" s="262"/>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325</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2.5" outlineLevel="1" x14ac:dyDescent="0.2">
      <c r="A28" s="172">
        <v>7</v>
      </c>
      <c r="B28" s="173" t="s">
        <v>425</v>
      </c>
      <c r="C28" s="188" t="s">
        <v>426</v>
      </c>
      <c r="D28" s="174" t="s">
        <v>427</v>
      </c>
      <c r="E28" s="175">
        <v>0.63</v>
      </c>
      <c r="F28" s="176"/>
      <c r="G28" s="177">
        <f>ROUND(E28*F28,2)</f>
        <v>0</v>
      </c>
      <c r="H28" s="176"/>
      <c r="I28" s="177">
        <f>ROUND(E28*H28,2)</f>
        <v>0</v>
      </c>
      <c r="J28" s="176"/>
      <c r="K28" s="177">
        <f>ROUND(E28*J28,2)</f>
        <v>0</v>
      </c>
      <c r="L28" s="177">
        <v>12</v>
      </c>
      <c r="M28" s="177">
        <f>G28*(1+L28/100)</f>
        <v>0</v>
      </c>
      <c r="N28" s="175">
        <v>1.1000000000000001E-3</v>
      </c>
      <c r="O28" s="175">
        <f>ROUND(E28*N28,2)</f>
        <v>0</v>
      </c>
      <c r="P28" s="175">
        <v>1.175</v>
      </c>
      <c r="Q28" s="175">
        <f>ROUND(E28*P28,2)</f>
        <v>0.74</v>
      </c>
      <c r="R28" s="177" t="s">
        <v>412</v>
      </c>
      <c r="S28" s="177" t="s">
        <v>319</v>
      </c>
      <c r="T28" s="178" t="s">
        <v>319</v>
      </c>
      <c r="U28" s="159">
        <v>1.2829999999999999</v>
      </c>
      <c r="V28" s="159">
        <f>ROUND(E28*U28,2)</f>
        <v>0.81</v>
      </c>
      <c r="W28" s="159"/>
      <c r="X28" s="159" t="s">
        <v>399</v>
      </c>
      <c r="Y28" s="159" t="s">
        <v>322</v>
      </c>
      <c r="Z28" s="148"/>
      <c r="AA28" s="148"/>
      <c r="AB28" s="148"/>
      <c r="AC28" s="148"/>
      <c r="AD28" s="148"/>
      <c r="AE28" s="148"/>
      <c r="AF28" s="148"/>
      <c r="AG28" s="148" t="s">
        <v>400</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2" x14ac:dyDescent="0.2">
      <c r="A29" s="155"/>
      <c r="B29" s="156"/>
      <c r="C29" s="272" t="s">
        <v>428</v>
      </c>
      <c r="D29" s="273"/>
      <c r="E29" s="273"/>
      <c r="F29" s="273"/>
      <c r="G29" s="27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402</v>
      </c>
      <c r="AH29" s="148"/>
      <c r="AI29" s="148"/>
      <c r="AJ29" s="148"/>
      <c r="AK29" s="148"/>
      <c r="AL29" s="148"/>
      <c r="AM29" s="148"/>
      <c r="AN29" s="148"/>
      <c r="AO29" s="148"/>
      <c r="AP29" s="148"/>
      <c r="AQ29" s="148"/>
      <c r="AR29" s="148"/>
      <c r="AS29" s="148"/>
      <c r="AT29" s="148"/>
      <c r="AU29" s="148"/>
      <c r="AV29" s="148"/>
      <c r="AW29" s="148"/>
      <c r="AX29" s="148"/>
      <c r="AY29" s="148"/>
      <c r="AZ29" s="148"/>
      <c r="BA29" s="179" t="str">
        <f>C29</f>
        <v>nebo vybourání otvorů průřezové plochy přes 4 m2 ve zdivu nadzákladovém, včetně pomocného lešení o výšce podlahy do 1900 mm a pro zatížení do 1,5 kPa  (150 kg/m2)</v>
      </c>
      <c r="BB29" s="148"/>
      <c r="BC29" s="148"/>
      <c r="BD29" s="148"/>
      <c r="BE29" s="148"/>
      <c r="BF29" s="148"/>
      <c r="BG29" s="148"/>
      <c r="BH29" s="148"/>
    </row>
    <row r="30" spans="1:60" outlineLevel="2" x14ac:dyDescent="0.2">
      <c r="A30" s="155"/>
      <c r="B30" s="156"/>
      <c r="C30" s="195" t="s">
        <v>429</v>
      </c>
      <c r="D30" s="193"/>
      <c r="E30" s="194"/>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404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5" t="s">
        <v>430</v>
      </c>
      <c r="D31" s="193"/>
      <c r="E31" s="194">
        <v>0.63</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404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2.5" outlineLevel="1" x14ac:dyDescent="0.2">
      <c r="A32" s="172">
        <v>8</v>
      </c>
      <c r="B32" s="173" t="s">
        <v>431</v>
      </c>
      <c r="C32" s="188" t="s">
        <v>432</v>
      </c>
      <c r="D32" s="174" t="s">
        <v>379</v>
      </c>
      <c r="E32" s="175">
        <v>47.44</v>
      </c>
      <c r="F32" s="176"/>
      <c r="G32" s="177">
        <f>ROUND(E32*F32,2)</f>
        <v>0</v>
      </c>
      <c r="H32" s="176"/>
      <c r="I32" s="177">
        <f>ROUND(E32*H32,2)</f>
        <v>0</v>
      </c>
      <c r="J32" s="176"/>
      <c r="K32" s="177">
        <f>ROUND(E32*J32,2)</f>
        <v>0</v>
      </c>
      <c r="L32" s="177">
        <v>12</v>
      </c>
      <c r="M32" s="177">
        <f>G32*(1+L32/100)</f>
        <v>0</v>
      </c>
      <c r="N32" s="175">
        <v>3.3E-4</v>
      </c>
      <c r="O32" s="175">
        <f>ROUND(E32*N32,2)</f>
        <v>0.02</v>
      </c>
      <c r="P32" s="175">
        <v>1.183E-2</v>
      </c>
      <c r="Q32" s="175">
        <f>ROUND(E32*P32,2)</f>
        <v>0.56000000000000005</v>
      </c>
      <c r="R32" s="177" t="s">
        <v>412</v>
      </c>
      <c r="S32" s="177" t="s">
        <v>319</v>
      </c>
      <c r="T32" s="178" t="s">
        <v>319</v>
      </c>
      <c r="U32" s="159">
        <v>0.34599999999999997</v>
      </c>
      <c r="V32" s="159">
        <f>ROUND(E32*U32,2)</f>
        <v>16.41</v>
      </c>
      <c r="W32" s="159"/>
      <c r="X32" s="159" t="s">
        <v>399</v>
      </c>
      <c r="Y32" s="159" t="s">
        <v>322</v>
      </c>
      <c r="Z32" s="148"/>
      <c r="AA32" s="148"/>
      <c r="AB32" s="148"/>
      <c r="AC32" s="148"/>
      <c r="AD32" s="148"/>
      <c r="AE32" s="148"/>
      <c r="AF32" s="148"/>
      <c r="AG32" s="148" t="s">
        <v>400</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195" t="s">
        <v>403</v>
      </c>
      <c r="D33" s="193"/>
      <c r="E33" s="194"/>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404</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5" t="s">
        <v>433</v>
      </c>
      <c r="D34" s="193"/>
      <c r="E34" s="194"/>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404</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5" t="s">
        <v>434</v>
      </c>
      <c r="D35" s="193"/>
      <c r="E35" s="194">
        <v>14.26</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404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5" t="s">
        <v>435</v>
      </c>
      <c r="D36" s="193"/>
      <c r="E36" s="194">
        <v>33.18</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404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22.5" outlineLevel="1" x14ac:dyDescent="0.2">
      <c r="A37" s="172">
        <v>9</v>
      </c>
      <c r="B37" s="173" t="s">
        <v>436</v>
      </c>
      <c r="C37" s="188" t="s">
        <v>437</v>
      </c>
      <c r="D37" s="174" t="s">
        <v>427</v>
      </c>
      <c r="E37" s="175">
        <v>6.25E-2</v>
      </c>
      <c r="F37" s="176"/>
      <c r="G37" s="177">
        <f>ROUND(E37*F37,2)</f>
        <v>0</v>
      </c>
      <c r="H37" s="176"/>
      <c r="I37" s="177">
        <f>ROUND(E37*H37,2)</f>
        <v>0</v>
      </c>
      <c r="J37" s="176"/>
      <c r="K37" s="177">
        <f>ROUND(E37*J37,2)</f>
        <v>0</v>
      </c>
      <c r="L37" s="177">
        <v>12</v>
      </c>
      <c r="M37" s="177">
        <f>G37*(1+L37/100)</f>
        <v>0</v>
      </c>
      <c r="N37" s="175">
        <v>1.7989999999999999E-2</v>
      </c>
      <c r="O37" s="175">
        <f>ROUND(E37*N37,2)</f>
        <v>0</v>
      </c>
      <c r="P37" s="175">
        <v>2.4</v>
      </c>
      <c r="Q37" s="175">
        <f>ROUND(E37*P37,2)</f>
        <v>0.15</v>
      </c>
      <c r="R37" s="177" t="s">
        <v>412</v>
      </c>
      <c r="S37" s="177" t="s">
        <v>319</v>
      </c>
      <c r="T37" s="178" t="s">
        <v>319</v>
      </c>
      <c r="U37" s="159">
        <v>12.817</v>
      </c>
      <c r="V37" s="159">
        <f>ROUND(E37*U37,2)</f>
        <v>0.8</v>
      </c>
      <c r="W37" s="159"/>
      <c r="X37" s="159" t="s">
        <v>399</v>
      </c>
      <c r="Y37" s="159" t="s">
        <v>322</v>
      </c>
      <c r="Z37" s="148"/>
      <c r="AA37" s="148"/>
      <c r="AB37" s="148"/>
      <c r="AC37" s="148"/>
      <c r="AD37" s="148"/>
      <c r="AE37" s="148"/>
      <c r="AF37" s="148"/>
      <c r="AG37" s="148" t="s">
        <v>400</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72" t="s">
        <v>438</v>
      </c>
      <c r="D38" s="273"/>
      <c r="E38" s="273"/>
      <c r="F38" s="273"/>
      <c r="G38" s="273"/>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402</v>
      </c>
      <c r="AH38" s="148"/>
      <c r="AI38" s="148"/>
      <c r="AJ38" s="148"/>
      <c r="AK38" s="148"/>
      <c r="AL38" s="148"/>
      <c r="AM38" s="148"/>
      <c r="AN38" s="148"/>
      <c r="AO38" s="148"/>
      <c r="AP38" s="148"/>
      <c r="AQ38" s="148"/>
      <c r="AR38" s="148"/>
      <c r="AS38" s="148"/>
      <c r="AT38" s="148"/>
      <c r="AU38" s="148"/>
      <c r="AV38" s="148"/>
      <c r="AW38" s="148"/>
      <c r="AX38" s="148"/>
      <c r="AY38" s="148"/>
      <c r="AZ38" s="148"/>
      <c r="BA38" s="179" t="str">
        <f>C38</f>
        <v>uložených ve zdivu, včetně pomocného lešení o výšce podlahy do 1900 mm a pro zatížení do 1,5 kPa  (150 kg/m2),</v>
      </c>
      <c r="BB38" s="148"/>
      <c r="BC38" s="148"/>
      <c r="BD38" s="148"/>
      <c r="BE38" s="148"/>
      <c r="BF38" s="148"/>
      <c r="BG38" s="148"/>
      <c r="BH38" s="148"/>
    </row>
    <row r="39" spans="1:60" outlineLevel="2" x14ac:dyDescent="0.2">
      <c r="A39" s="155"/>
      <c r="B39" s="156"/>
      <c r="C39" s="195" t="s">
        <v>403</v>
      </c>
      <c r="D39" s="193"/>
      <c r="E39" s="194"/>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404</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5" t="s">
        <v>439</v>
      </c>
      <c r="D40" s="193"/>
      <c r="E40" s="194">
        <v>6.25E-2</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404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10</v>
      </c>
      <c r="B41" s="173" t="s">
        <v>440</v>
      </c>
      <c r="C41" s="188" t="s">
        <v>441</v>
      </c>
      <c r="D41" s="174" t="s">
        <v>442</v>
      </c>
      <c r="E41" s="175">
        <v>6</v>
      </c>
      <c r="F41" s="176"/>
      <c r="G41" s="177">
        <f>ROUND(E41*F41,2)</f>
        <v>0</v>
      </c>
      <c r="H41" s="176"/>
      <c r="I41" s="177">
        <f>ROUND(E41*H41,2)</f>
        <v>0</v>
      </c>
      <c r="J41" s="176"/>
      <c r="K41" s="177">
        <f>ROUND(E41*J41,2)</f>
        <v>0</v>
      </c>
      <c r="L41" s="177">
        <v>12</v>
      </c>
      <c r="M41" s="177">
        <f>G41*(1+L41/100)</f>
        <v>0</v>
      </c>
      <c r="N41" s="175">
        <v>1.6199999999999999E-3</v>
      </c>
      <c r="O41" s="175">
        <f>ROUND(E41*N41,2)</f>
        <v>0.01</v>
      </c>
      <c r="P41" s="175">
        <v>3.9E-2</v>
      </c>
      <c r="Q41" s="175">
        <f>ROUND(E41*P41,2)</f>
        <v>0.23</v>
      </c>
      <c r="R41" s="177" t="s">
        <v>412</v>
      </c>
      <c r="S41" s="177" t="s">
        <v>319</v>
      </c>
      <c r="T41" s="178" t="s">
        <v>319</v>
      </c>
      <c r="U41" s="159">
        <v>1.012</v>
      </c>
      <c r="V41" s="159">
        <f>ROUND(E41*U41,2)</f>
        <v>6.07</v>
      </c>
      <c r="W41" s="159"/>
      <c r="X41" s="159" t="s">
        <v>399</v>
      </c>
      <c r="Y41" s="159" t="s">
        <v>322</v>
      </c>
      <c r="Z41" s="148"/>
      <c r="AA41" s="148"/>
      <c r="AB41" s="148"/>
      <c r="AC41" s="148"/>
      <c r="AD41" s="148"/>
      <c r="AE41" s="148"/>
      <c r="AF41" s="148"/>
      <c r="AG41" s="148" t="s">
        <v>400</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2.5" outlineLevel="2" x14ac:dyDescent="0.2">
      <c r="A42" s="155"/>
      <c r="B42" s="156"/>
      <c r="C42" s="272" t="s">
        <v>443</v>
      </c>
      <c r="D42" s="273"/>
      <c r="E42" s="273"/>
      <c r="F42" s="273"/>
      <c r="G42" s="273"/>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402</v>
      </c>
      <c r="AH42" s="148"/>
      <c r="AI42" s="148"/>
      <c r="AJ42" s="148"/>
      <c r="AK42" s="148"/>
      <c r="AL42" s="148"/>
      <c r="AM42" s="148"/>
      <c r="AN42" s="148"/>
      <c r="AO42" s="148"/>
      <c r="AP42" s="148"/>
      <c r="AQ42" s="148"/>
      <c r="AR42" s="148"/>
      <c r="AS42" s="148"/>
      <c r="AT42" s="148"/>
      <c r="AU42" s="148"/>
      <c r="AV42" s="148"/>
      <c r="AW42" s="148"/>
      <c r="AX42" s="148"/>
      <c r="AY42" s="148"/>
      <c r="AZ42" s="148"/>
      <c r="BA42" s="179" t="str">
        <f>C42</f>
        <v>při jeho výměně pro jakoukoliv délku uložení, včetně pomocného lešení o výšce podlahy do 1900 mm a pro zatížení do 1,5 kPa  (150 kg/m2),</v>
      </c>
      <c r="BB42" s="148"/>
      <c r="BC42" s="148"/>
      <c r="BD42" s="148"/>
      <c r="BE42" s="148"/>
      <c r="BF42" s="148"/>
      <c r="BG42" s="148"/>
      <c r="BH42" s="148"/>
    </row>
    <row r="43" spans="1:60" outlineLevel="2" x14ac:dyDescent="0.2">
      <c r="A43" s="155"/>
      <c r="B43" s="156"/>
      <c r="C43" s="195" t="s">
        <v>403</v>
      </c>
      <c r="D43" s="193"/>
      <c r="E43" s="194"/>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404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5" t="s">
        <v>444</v>
      </c>
      <c r="D44" s="193"/>
      <c r="E44" s="194">
        <v>6</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404</v>
      </c>
      <c r="AH44" s="148">
        <v>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t="22.5" outlineLevel="1" x14ac:dyDescent="0.2">
      <c r="A45" s="172">
        <v>11</v>
      </c>
      <c r="B45" s="173" t="s">
        <v>445</v>
      </c>
      <c r="C45" s="188" t="s">
        <v>446</v>
      </c>
      <c r="D45" s="174" t="s">
        <v>411</v>
      </c>
      <c r="E45" s="175">
        <v>0.22994999999999999</v>
      </c>
      <c r="F45" s="176"/>
      <c r="G45" s="177">
        <f>ROUND(E45*F45,2)</f>
        <v>0</v>
      </c>
      <c r="H45" s="176"/>
      <c r="I45" s="177">
        <f>ROUND(E45*H45,2)</f>
        <v>0</v>
      </c>
      <c r="J45" s="176"/>
      <c r="K45" s="177">
        <f>ROUND(E45*J45,2)</f>
        <v>0</v>
      </c>
      <c r="L45" s="177">
        <v>12</v>
      </c>
      <c r="M45" s="177">
        <f>G45*(1+L45/100)</f>
        <v>0</v>
      </c>
      <c r="N45" s="175">
        <v>1.8270000000000002E-2</v>
      </c>
      <c r="O45" s="175">
        <f>ROUND(E45*N45,2)</f>
        <v>0</v>
      </c>
      <c r="P45" s="175">
        <v>1.2609999999999999</v>
      </c>
      <c r="Q45" s="175">
        <f>ROUND(E45*P45,2)</f>
        <v>0.28999999999999998</v>
      </c>
      <c r="R45" s="177" t="s">
        <v>412</v>
      </c>
      <c r="S45" s="177" t="s">
        <v>319</v>
      </c>
      <c r="T45" s="178" t="s">
        <v>319</v>
      </c>
      <c r="U45" s="159">
        <v>13.6</v>
      </c>
      <c r="V45" s="159">
        <f>ROUND(E45*U45,2)</f>
        <v>3.13</v>
      </c>
      <c r="W45" s="159"/>
      <c r="X45" s="159" t="s">
        <v>399</v>
      </c>
      <c r="Y45" s="159" t="s">
        <v>322</v>
      </c>
      <c r="Z45" s="148"/>
      <c r="AA45" s="148"/>
      <c r="AB45" s="148"/>
      <c r="AC45" s="148"/>
      <c r="AD45" s="148"/>
      <c r="AE45" s="148"/>
      <c r="AF45" s="148"/>
      <c r="AG45" s="148" t="s">
        <v>400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272" t="s">
        <v>447</v>
      </c>
      <c r="D46" s="273"/>
      <c r="E46" s="273"/>
      <c r="F46" s="273"/>
      <c r="G46" s="273"/>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402</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5" t="s">
        <v>403</v>
      </c>
      <c r="D47" s="193"/>
      <c r="E47" s="194"/>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404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5" t="s">
        <v>448</v>
      </c>
      <c r="D48" s="193"/>
      <c r="E48" s="194">
        <v>0.22994999999999999</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404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72">
        <v>12</v>
      </c>
      <c r="B49" s="173" t="s">
        <v>449</v>
      </c>
      <c r="C49" s="188" t="s">
        <v>450</v>
      </c>
      <c r="D49" s="174" t="s">
        <v>379</v>
      </c>
      <c r="E49" s="175">
        <v>36.4</v>
      </c>
      <c r="F49" s="176"/>
      <c r="G49" s="177">
        <f>ROUND(E49*F49,2)</f>
        <v>0</v>
      </c>
      <c r="H49" s="176"/>
      <c r="I49" s="177">
        <f>ROUND(E49*H49,2)</f>
        <v>0</v>
      </c>
      <c r="J49" s="176"/>
      <c r="K49" s="177">
        <f>ROUND(E49*J49,2)</f>
        <v>0</v>
      </c>
      <c r="L49" s="177">
        <v>12</v>
      </c>
      <c r="M49" s="177">
        <f>G49*(1+L49/100)</f>
        <v>0</v>
      </c>
      <c r="N49" s="175">
        <v>0</v>
      </c>
      <c r="O49" s="175">
        <f>ROUND(E49*N49,2)</f>
        <v>0</v>
      </c>
      <c r="P49" s="175">
        <v>1.75E-3</v>
      </c>
      <c r="Q49" s="175">
        <f>ROUND(E49*P49,2)</f>
        <v>0.06</v>
      </c>
      <c r="R49" s="177" t="s">
        <v>412</v>
      </c>
      <c r="S49" s="177" t="s">
        <v>319</v>
      </c>
      <c r="T49" s="178" t="s">
        <v>319</v>
      </c>
      <c r="U49" s="159">
        <v>0.16500000000000001</v>
      </c>
      <c r="V49" s="159">
        <f>ROUND(E49*U49,2)</f>
        <v>6.01</v>
      </c>
      <c r="W49" s="159"/>
      <c r="X49" s="159" t="s">
        <v>399</v>
      </c>
      <c r="Y49" s="159" t="s">
        <v>322</v>
      </c>
      <c r="Z49" s="148"/>
      <c r="AA49" s="148"/>
      <c r="AB49" s="148"/>
      <c r="AC49" s="148"/>
      <c r="AD49" s="148"/>
      <c r="AE49" s="148"/>
      <c r="AF49" s="148"/>
      <c r="AG49" s="148" t="s">
        <v>400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5" t="s">
        <v>451</v>
      </c>
      <c r="D50" s="193"/>
      <c r="E50" s="194">
        <v>36.4</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404</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13</v>
      </c>
      <c r="B51" s="173" t="s">
        <v>452</v>
      </c>
      <c r="C51" s="188" t="s">
        <v>453</v>
      </c>
      <c r="D51" s="174" t="s">
        <v>379</v>
      </c>
      <c r="E51" s="175">
        <v>59.84</v>
      </c>
      <c r="F51" s="176"/>
      <c r="G51" s="177">
        <f>ROUND(E51*F51,2)</f>
        <v>0</v>
      </c>
      <c r="H51" s="176"/>
      <c r="I51" s="177">
        <f>ROUND(E51*H51,2)</f>
        <v>0</v>
      </c>
      <c r="J51" s="176"/>
      <c r="K51" s="177">
        <f>ROUND(E51*J51,2)</f>
        <v>0</v>
      </c>
      <c r="L51" s="177">
        <v>12</v>
      </c>
      <c r="M51" s="177">
        <f>G51*(1+L51/100)</f>
        <v>0</v>
      </c>
      <c r="N51" s="175">
        <v>0</v>
      </c>
      <c r="O51" s="175">
        <f>ROUND(E51*N51,2)</f>
        <v>0</v>
      </c>
      <c r="P51" s="175">
        <v>1.26E-2</v>
      </c>
      <c r="Q51" s="175">
        <f>ROUND(E51*P51,2)</f>
        <v>0.75</v>
      </c>
      <c r="R51" s="177" t="s">
        <v>412</v>
      </c>
      <c r="S51" s="177" t="s">
        <v>319</v>
      </c>
      <c r="T51" s="178" t="s">
        <v>319</v>
      </c>
      <c r="U51" s="159">
        <v>0.33</v>
      </c>
      <c r="V51" s="159">
        <f>ROUND(E51*U51,2)</f>
        <v>19.75</v>
      </c>
      <c r="W51" s="159"/>
      <c r="X51" s="159" t="s">
        <v>399</v>
      </c>
      <c r="Y51" s="159" t="s">
        <v>322</v>
      </c>
      <c r="Z51" s="148"/>
      <c r="AA51" s="148"/>
      <c r="AB51" s="148"/>
      <c r="AC51" s="148"/>
      <c r="AD51" s="148"/>
      <c r="AE51" s="148"/>
      <c r="AF51" s="148"/>
      <c r="AG51" s="148" t="s">
        <v>400</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63" t="s">
        <v>454</v>
      </c>
      <c r="D52" s="264"/>
      <c r="E52" s="264"/>
      <c r="F52" s="264"/>
      <c r="G52" s="264"/>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325</v>
      </c>
      <c r="AH52" s="148"/>
      <c r="AI52" s="148"/>
      <c r="AJ52" s="148"/>
      <c r="AK52" s="148"/>
      <c r="AL52" s="148"/>
      <c r="AM52" s="148"/>
      <c r="AN52" s="148"/>
      <c r="AO52" s="148"/>
      <c r="AP52" s="148"/>
      <c r="AQ52" s="148"/>
      <c r="AR52" s="148"/>
      <c r="AS52" s="148"/>
      <c r="AT52" s="148"/>
      <c r="AU52" s="148"/>
      <c r="AV52" s="148"/>
      <c r="AW52" s="148"/>
      <c r="AX52" s="148"/>
      <c r="AY52" s="148"/>
      <c r="AZ52" s="148"/>
      <c r="BA52" s="179" t="str">
        <f>C52</f>
        <v>V místech, kde je prováděno bourání nášlapných vrstev podlah, budou ponechávané betonové vrstvy přebroušeny!!!</v>
      </c>
      <c r="BB52" s="148"/>
      <c r="BC52" s="148"/>
      <c r="BD52" s="148"/>
      <c r="BE52" s="148"/>
      <c r="BF52" s="148"/>
      <c r="BG52" s="148"/>
      <c r="BH52" s="148"/>
    </row>
    <row r="53" spans="1:60" outlineLevel="2" x14ac:dyDescent="0.2">
      <c r="A53" s="155"/>
      <c r="B53" s="156"/>
      <c r="C53" s="195" t="s">
        <v>403</v>
      </c>
      <c r="D53" s="193"/>
      <c r="E53" s="194"/>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404</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3" x14ac:dyDescent="0.2">
      <c r="A54" s="155"/>
      <c r="B54" s="156"/>
      <c r="C54" s="195" t="s">
        <v>455</v>
      </c>
      <c r="D54" s="193"/>
      <c r="E54" s="194">
        <v>3.22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404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3" x14ac:dyDescent="0.2">
      <c r="A55" s="155"/>
      <c r="B55" s="156"/>
      <c r="C55" s="195" t="s">
        <v>435</v>
      </c>
      <c r="D55" s="193"/>
      <c r="E55" s="194">
        <v>33.18</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404</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
      <c r="A56" s="155"/>
      <c r="B56" s="156"/>
      <c r="C56" s="195" t="s">
        <v>456</v>
      </c>
      <c r="D56" s="193"/>
      <c r="E56" s="194">
        <v>23.44</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404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14</v>
      </c>
      <c r="B57" s="173" t="s">
        <v>457</v>
      </c>
      <c r="C57" s="188" t="s">
        <v>458</v>
      </c>
      <c r="D57" s="174" t="s">
        <v>379</v>
      </c>
      <c r="E57" s="175">
        <v>36.4</v>
      </c>
      <c r="F57" s="176"/>
      <c r="G57" s="177">
        <f>ROUND(E57*F57,2)</f>
        <v>0</v>
      </c>
      <c r="H57" s="176"/>
      <c r="I57" s="177">
        <f>ROUND(E57*H57,2)</f>
        <v>0</v>
      </c>
      <c r="J57" s="176"/>
      <c r="K57" s="177">
        <f>ROUND(E57*J57,2)</f>
        <v>0</v>
      </c>
      <c r="L57" s="177">
        <v>12</v>
      </c>
      <c r="M57" s="177">
        <f>G57*(1+L57/100)</f>
        <v>0</v>
      </c>
      <c r="N57" s="175">
        <v>0</v>
      </c>
      <c r="O57" s="175">
        <f>ROUND(E57*N57,2)</f>
        <v>0</v>
      </c>
      <c r="P57" s="175">
        <v>0.02</v>
      </c>
      <c r="Q57" s="175">
        <f>ROUND(E57*P57,2)</f>
        <v>0.73</v>
      </c>
      <c r="R57" s="177" t="s">
        <v>412</v>
      </c>
      <c r="S57" s="177" t="s">
        <v>319</v>
      </c>
      <c r="T57" s="178" t="s">
        <v>319</v>
      </c>
      <c r="U57" s="159">
        <v>0.14699999999999999</v>
      </c>
      <c r="V57" s="159">
        <f>ROUND(E57*U57,2)</f>
        <v>5.35</v>
      </c>
      <c r="W57" s="159"/>
      <c r="X57" s="159" t="s">
        <v>399</v>
      </c>
      <c r="Y57" s="159" t="s">
        <v>322</v>
      </c>
      <c r="Z57" s="148"/>
      <c r="AA57" s="148"/>
      <c r="AB57" s="148"/>
      <c r="AC57" s="148"/>
      <c r="AD57" s="148"/>
      <c r="AE57" s="148"/>
      <c r="AF57" s="148"/>
      <c r="AG57" s="148" t="s">
        <v>400</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272" t="s">
        <v>459</v>
      </c>
      <c r="D58" s="273"/>
      <c r="E58" s="273"/>
      <c r="F58" s="273"/>
      <c r="G58" s="273"/>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402</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5" t="s">
        <v>403</v>
      </c>
      <c r="D59" s="193"/>
      <c r="E59" s="194"/>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404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3" x14ac:dyDescent="0.2">
      <c r="A60" s="155"/>
      <c r="B60" s="156"/>
      <c r="C60" s="195" t="s">
        <v>455</v>
      </c>
      <c r="D60" s="193"/>
      <c r="E60" s="194">
        <v>3.22</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404</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5" t="s">
        <v>435</v>
      </c>
      <c r="D61" s="193"/>
      <c r="E61" s="194">
        <v>33.18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404</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72">
        <v>15</v>
      </c>
      <c r="B62" s="173" t="s">
        <v>460</v>
      </c>
      <c r="C62" s="188" t="s">
        <v>461</v>
      </c>
      <c r="D62" s="174" t="s">
        <v>442</v>
      </c>
      <c r="E62" s="175">
        <v>1</v>
      </c>
      <c r="F62" s="176"/>
      <c r="G62" s="177">
        <f>ROUND(E62*F62,2)</f>
        <v>0</v>
      </c>
      <c r="H62" s="176"/>
      <c r="I62" s="177">
        <f>ROUND(E62*H62,2)</f>
        <v>0</v>
      </c>
      <c r="J62" s="176"/>
      <c r="K62" s="177">
        <f>ROUND(E62*J62,2)</f>
        <v>0</v>
      </c>
      <c r="L62" s="177">
        <v>12</v>
      </c>
      <c r="M62" s="177">
        <f>G62*(1+L62/100)</f>
        <v>0</v>
      </c>
      <c r="N62" s="175">
        <v>0</v>
      </c>
      <c r="O62" s="175">
        <f>ROUND(E62*N62,2)</f>
        <v>0</v>
      </c>
      <c r="P62" s="175">
        <v>1.4999999999999999E-2</v>
      </c>
      <c r="Q62" s="175">
        <f>ROUND(E62*P62,2)</f>
        <v>0.02</v>
      </c>
      <c r="R62" s="177" t="s">
        <v>412</v>
      </c>
      <c r="S62" s="177" t="s">
        <v>319</v>
      </c>
      <c r="T62" s="178" t="s">
        <v>319</v>
      </c>
      <c r="U62" s="159">
        <v>0.05</v>
      </c>
      <c r="V62" s="159">
        <f>ROUND(E62*U62,2)</f>
        <v>0.05</v>
      </c>
      <c r="W62" s="159"/>
      <c r="X62" s="159" t="s">
        <v>399</v>
      </c>
      <c r="Y62" s="159" t="s">
        <v>322</v>
      </c>
      <c r="Z62" s="148"/>
      <c r="AA62" s="148"/>
      <c r="AB62" s="148"/>
      <c r="AC62" s="148"/>
      <c r="AD62" s="148"/>
      <c r="AE62" s="148"/>
      <c r="AF62" s="148"/>
      <c r="AG62" s="148" t="s">
        <v>400</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272" t="s">
        <v>462</v>
      </c>
      <c r="D63" s="273"/>
      <c r="E63" s="273"/>
      <c r="F63" s="273"/>
      <c r="G63" s="273"/>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402</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195" t="s">
        <v>403</v>
      </c>
      <c r="D64" s="193"/>
      <c r="E64" s="194"/>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404</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195" t="s">
        <v>463</v>
      </c>
      <c r="D65" s="193"/>
      <c r="E65" s="194"/>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404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3" x14ac:dyDescent="0.2">
      <c r="A66" s="155"/>
      <c r="B66" s="156"/>
      <c r="C66" s="195" t="s">
        <v>464</v>
      </c>
      <c r="D66" s="193"/>
      <c r="E66" s="194">
        <v>1</v>
      </c>
      <c r="F66" s="159"/>
      <c r="G66" s="159"/>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404</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33.75" outlineLevel="1" x14ac:dyDescent="0.2">
      <c r="A67" s="172">
        <v>16</v>
      </c>
      <c r="B67" s="173" t="s">
        <v>465</v>
      </c>
      <c r="C67" s="188" t="s">
        <v>466</v>
      </c>
      <c r="D67" s="174" t="s">
        <v>379</v>
      </c>
      <c r="E67" s="175">
        <v>2.02</v>
      </c>
      <c r="F67" s="176"/>
      <c r="G67" s="177">
        <f>ROUND(E67*F67,2)</f>
        <v>0</v>
      </c>
      <c r="H67" s="176"/>
      <c r="I67" s="177">
        <f>ROUND(E67*H67,2)</f>
        <v>0</v>
      </c>
      <c r="J67" s="176"/>
      <c r="K67" s="177">
        <f>ROUND(E67*J67,2)</f>
        <v>0</v>
      </c>
      <c r="L67" s="177">
        <v>12</v>
      </c>
      <c r="M67" s="177">
        <f>G67*(1+L67/100)</f>
        <v>0</v>
      </c>
      <c r="N67" s="175">
        <v>1.17E-3</v>
      </c>
      <c r="O67" s="175">
        <f>ROUND(E67*N67,2)</f>
        <v>0</v>
      </c>
      <c r="P67" s="175">
        <v>7.5999999999999998E-2</v>
      </c>
      <c r="Q67" s="175">
        <f>ROUND(E67*P67,2)</f>
        <v>0.15</v>
      </c>
      <c r="R67" s="177" t="s">
        <v>412</v>
      </c>
      <c r="S67" s="177" t="s">
        <v>319</v>
      </c>
      <c r="T67" s="178" t="s">
        <v>319</v>
      </c>
      <c r="U67" s="159">
        <v>0.93899999999999995</v>
      </c>
      <c r="V67" s="159">
        <f>ROUND(E67*U67,2)</f>
        <v>1.9</v>
      </c>
      <c r="W67" s="159"/>
      <c r="X67" s="159" t="s">
        <v>399</v>
      </c>
      <c r="Y67" s="159" t="s">
        <v>322</v>
      </c>
      <c r="Z67" s="148"/>
      <c r="AA67" s="148"/>
      <c r="AB67" s="148"/>
      <c r="AC67" s="148"/>
      <c r="AD67" s="148"/>
      <c r="AE67" s="148"/>
      <c r="AF67" s="148"/>
      <c r="AG67" s="148" t="s">
        <v>400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195" t="s">
        <v>403</v>
      </c>
      <c r="D68" s="193"/>
      <c r="E68" s="194"/>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404</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3" x14ac:dyDescent="0.2">
      <c r="A69" s="155"/>
      <c r="B69" s="156"/>
      <c r="C69" s="195" t="s">
        <v>463</v>
      </c>
      <c r="D69" s="193"/>
      <c r="E69" s="194"/>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404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195" t="s">
        <v>467</v>
      </c>
      <c r="D70" s="193"/>
      <c r="E70" s="194">
        <v>2.02</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404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72">
        <v>17</v>
      </c>
      <c r="B71" s="173" t="s">
        <v>468</v>
      </c>
      <c r="C71" s="188" t="s">
        <v>469</v>
      </c>
      <c r="D71" s="174" t="s">
        <v>379</v>
      </c>
      <c r="E71" s="175">
        <v>1</v>
      </c>
      <c r="F71" s="176"/>
      <c r="G71" s="177">
        <f>ROUND(E71*F71,2)</f>
        <v>0</v>
      </c>
      <c r="H71" s="176"/>
      <c r="I71" s="177">
        <f>ROUND(E71*H71,2)</f>
        <v>0</v>
      </c>
      <c r="J71" s="176"/>
      <c r="K71" s="177">
        <f>ROUND(E71*J71,2)</f>
        <v>0</v>
      </c>
      <c r="L71" s="177">
        <v>12</v>
      </c>
      <c r="M71" s="177">
        <f>G71*(1+L71/100)</f>
        <v>0</v>
      </c>
      <c r="N71" s="175">
        <v>2.1900000000000001E-3</v>
      </c>
      <c r="O71" s="175">
        <f>ROUND(E71*N71,2)</f>
        <v>0</v>
      </c>
      <c r="P71" s="175">
        <v>0.01</v>
      </c>
      <c r="Q71" s="175">
        <f>ROUND(E71*P71,2)</f>
        <v>0.01</v>
      </c>
      <c r="R71" s="177" t="s">
        <v>412</v>
      </c>
      <c r="S71" s="177" t="s">
        <v>319</v>
      </c>
      <c r="T71" s="178" t="s">
        <v>319</v>
      </c>
      <c r="U71" s="159">
        <v>0.52</v>
      </c>
      <c r="V71" s="159">
        <f>ROUND(E71*U71,2)</f>
        <v>0.52</v>
      </c>
      <c r="W71" s="159"/>
      <c r="X71" s="159" t="s">
        <v>399</v>
      </c>
      <c r="Y71" s="159" t="s">
        <v>322</v>
      </c>
      <c r="Z71" s="148"/>
      <c r="AA71" s="148"/>
      <c r="AB71" s="148"/>
      <c r="AC71" s="148"/>
      <c r="AD71" s="148"/>
      <c r="AE71" s="148"/>
      <c r="AF71" s="148"/>
      <c r="AG71" s="148" t="s">
        <v>400</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195" t="s">
        <v>403</v>
      </c>
      <c r="D72" s="193"/>
      <c r="E72" s="194"/>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404</v>
      </c>
      <c r="AH72" s="148">
        <v>0</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3" x14ac:dyDescent="0.2">
      <c r="A73" s="155"/>
      <c r="B73" s="156"/>
      <c r="C73" s="195" t="s">
        <v>470</v>
      </c>
      <c r="D73" s="193"/>
      <c r="E73" s="194"/>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404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
      <c r="A74" s="155"/>
      <c r="B74" s="156"/>
      <c r="C74" s="195" t="s">
        <v>471</v>
      </c>
      <c r="D74" s="193"/>
      <c r="E74" s="194">
        <v>0.5</v>
      </c>
      <c r="F74" s="159"/>
      <c r="G74" s="159"/>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404</v>
      </c>
      <c r="AH74" s="148">
        <v>0</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
      <c r="A75" s="155"/>
      <c r="B75" s="156"/>
      <c r="C75" s="195" t="s">
        <v>472</v>
      </c>
      <c r="D75" s="193"/>
      <c r="E75" s="194">
        <v>0.5</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404</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72">
        <v>18</v>
      </c>
      <c r="B76" s="173" t="s">
        <v>473</v>
      </c>
      <c r="C76" s="188" t="s">
        <v>474</v>
      </c>
      <c r="D76" s="174" t="s">
        <v>379</v>
      </c>
      <c r="E76" s="175">
        <v>2.8</v>
      </c>
      <c r="F76" s="176"/>
      <c r="G76" s="177">
        <f>ROUND(E76*F76,2)</f>
        <v>0</v>
      </c>
      <c r="H76" s="176"/>
      <c r="I76" s="177">
        <f>ROUND(E76*H76,2)</f>
        <v>0</v>
      </c>
      <c r="J76" s="176"/>
      <c r="K76" s="177">
        <f>ROUND(E76*J76,2)</f>
        <v>0</v>
      </c>
      <c r="L76" s="177">
        <v>12</v>
      </c>
      <c r="M76" s="177">
        <f>G76*(1+L76/100)</f>
        <v>0</v>
      </c>
      <c r="N76" s="175">
        <v>1E-3</v>
      </c>
      <c r="O76" s="175">
        <f>ROUND(E76*N76,2)</f>
        <v>0</v>
      </c>
      <c r="P76" s="175">
        <v>3.492E-2</v>
      </c>
      <c r="Q76" s="175">
        <f>ROUND(E76*P76,2)</f>
        <v>0.1</v>
      </c>
      <c r="R76" s="177" t="s">
        <v>412</v>
      </c>
      <c r="S76" s="177" t="s">
        <v>319</v>
      </c>
      <c r="T76" s="178" t="s">
        <v>319</v>
      </c>
      <c r="U76" s="159">
        <v>0.52100000000000002</v>
      </c>
      <c r="V76" s="159">
        <f>ROUND(E76*U76,2)</f>
        <v>1.46</v>
      </c>
      <c r="W76" s="159"/>
      <c r="X76" s="159" t="s">
        <v>399</v>
      </c>
      <c r="Y76" s="159" t="s">
        <v>322</v>
      </c>
      <c r="Z76" s="148"/>
      <c r="AA76" s="148"/>
      <c r="AB76" s="148"/>
      <c r="AC76" s="148"/>
      <c r="AD76" s="148"/>
      <c r="AE76" s="148"/>
      <c r="AF76" s="148"/>
      <c r="AG76" s="148" t="s">
        <v>400</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195" t="s">
        <v>403</v>
      </c>
      <c r="D77" s="193"/>
      <c r="E77" s="194"/>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404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
      <c r="A78" s="155"/>
      <c r="B78" s="156"/>
      <c r="C78" s="195" t="s">
        <v>470</v>
      </c>
      <c r="D78" s="193"/>
      <c r="E78" s="194"/>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404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
      <c r="A79" s="155"/>
      <c r="B79" s="156"/>
      <c r="C79" s="195" t="s">
        <v>475</v>
      </c>
      <c r="D79" s="193"/>
      <c r="E79" s="194">
        <v>2.8</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404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72">
        <v>19</v>
      </c>
      <c r="B80" s="173" t="s">
        <v>476</v>
      </c>
      <c r="C80" s="188" t="s">
        <v>477</v>
      </c>
      <c r="D80" s="174" t="s">
        <v>478</v>
      </c>
      <c r="E80" s="175">
        <v>3</v>
      </c>
      <c r="F80" s="176"/>
      <c r="G80" s="177">
        <f>ROUND(E80*F80,2)</f>
        <v>0</v>
      </c>
      <c r="H80" s="176"/>
      <c r="I80" s="177">
        <f>ROUND(E80*H80,2)</f>
        <v>0</v>
      </c>
      <c r="J80" s="176"/>
      <c r="K80" s="177">
        <f>ROUND(E80*J80,2)</f>
        <v>0</v>
      </c>
      <c r="L80" s="177">
        <v>12</v>
      </c>
      <c r="M80" s="177">
        <f>G80*(1+L80/100)</f>
        <v>0</v>
      </c>
      <c r="N80" s="175">
        <v>0</v>
      </c>
      <c r="O80" s="175">
        <f>ROUND(E80*N80,2)</f>
        <v>0</v>
      </c>
      <c r="P80" s="175">
        <v>1.1129999999999999E-2</v>
      </c>
      <c r="Q80" s="175">
        <f>ROUND(E80*P80,2)</f>
        <v>0.03</v>
      </c>
      <c r="R80" s="177" t="s">
        <v>412</v>
      </c>
      <c r="S80" s="177" t="s">
        <v>319</v>
      </c>
      <c r="T80" s="178" t="s">
        <v>319</v>
      </c>
      <c r="U80" s="159">
        <v>8.3000000000000004E-2</v>
      </c>
      <c r="V80" s="159">
        <f>ROUND(E80*U80,2)</f>
        <v>0.25</v>
      </c>
      <c r="W80" s="159"/>
      <c r="X80" s="159" t="s">
        <v>399</v>
      </c>
      <c r="Y80" s="159" t="s">
        <v>322</v>
      </c>
      <c r="Z80" s="148"/>
      <c r="AA80" s="148"/>
      <c r="AB80" s="148"/>
      <c r="AC80" s="148"/>
      <c r="AD80" s="148"/>
      <c r="AE80" s="148"/>
      <c r="AF80" s="148"/>
      <c r="AG80" s="148" t="s">
        <v>400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
      <c r="A81" s="155"/>
      <c r="B81" s="156"/>
      <c r="C81" s="195" t="s">
        <v>403</v>
      </c>
      <c r="D81" s="193"/>
      <c r="E81" s="194"/>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404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3" x14ac:dyDescent="0.2">
      <c r="A82" s="155"/>
      <c r="B82" s="156"/>
      <c r="C82" s="195" t="s">
        <v>479</v>
      </c>
      <c r="D82" s="193"/>
      <c r="E82" s="194"/>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404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
      <c r="A83" s="155"/>
      <c r="B83" s="156"/>
      <c r="C83" s="195" t="s">
        <v>480</v>
      </c>
      <c r="D83" s="193"/>
      <c r="E83" s="194">
        <v>2</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404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5" t="s">
        <v>481</v>
      </c>
      <c r="D84" s="193"/>
      <c r="E84" s="194">
        <v>0.5</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404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5" t="s">
        <v>482</v>
      </c>
      <c r="D85" s="193"/>
      <c r="E85" s="194">
        <v>0.5</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404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72">
        <v>20</v>
      </c>
      <c r="B86" s="173" t="s">
        <v>483</v>
      </c>
      <c r="C86" s="188" t="s">
        <v>484</v>
      </c>
      <c r="D86" s="174" t="s">
        <v>478</v>
      </c>
      <c r="E86" s="175">
        <v>2.25</v>
      </c>
      <c r="F86" s="176"/>
      <c r="G86" s="177">
        <f>ROUND(E86*F86,2)</f>
        <v>0</v>
      </c>
      <c r="H86" s="176"/>
      <c r="I86" s="177">
        <f>ROUND(E86*H86,2)</f>
        <v>0</v>
      </c>
      <c r="J86" s="176"/>
      <c r="K86" s="177">
        <f>ROUND(E86*J86,2)</f>
        <v>0</v>
      </c>
      <c r="L86" s="177">
        <v>12</v>
      </c>
      <c r="M86" s="177">
        <f>G86*(1+L86/100)</f>
        <v>0</v>
      </c>
      <c r="N86" s="175">
        <v>1.4E-3</v>
      </c>
      <c r="O86" s="175">
        <f>ROUND(E86*N86,2)</f>
        <v>0</v>
      </c>
      <c r="P86" s="175">
        <v>5.0899999999999999E-3</v>
      </c>
      <c r="Q86" s="175">
        <f>ROUND(E86*P86,2)</f>
        <v>0.01</v>
      </c>
      <c r="R86" s="177" t="s">
        <v>412</v>
      </c>
      <c r="S86" s="177" t="s">
        <v>319</v>
      </c>
      <c r="T86" s="178" t="s">
        <v>319</v>
      </c>
      <c r="U86" s="159">
        <v>2.35</v>
      </c>
      <c r="V86" s="159">
        <f>ROUND(E86*U86,2)</f>
        <v>5.29</v>
      </c>
      <c r="W86" s="159"/>
      <c r="X86" s="159" t="s">
        <v>399</v>
      </c>
      <c r="Y86" s="159" t="s">
        <v>322</v>
      </c>
      <c r="Z86" s="148"/>
      <c r="AA86" s="148"/>
      <c r="AB86" s="148"/>
      <c r="AC86" s="148"/>
      <c r="AD86" s="148"/>
      <c r="AE86" s="148"/>
      <c r="AF86" s="148"/>
      <c r="AG86" s="148" t="s">
        <v>400</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
      <c r="A87" s="155"/>
      <c r="B87" s="156"/>
      <c r="C87" s="195" t="s">
        <v>403</v>
      </c>
      <c r="D87" s="193"/>
      <c r="E87" s="194"/>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404</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5" t="s">
        <v>485</v>
      </c>
      <c r="D88" s="193"/>
      <c r="E88" s="194"/>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404</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3" x14ac:dyDescent="0.2">
      <c r="A89" s="155"/>
      <c r="B89" s="156"/>
      <c r="C89" s="195" t="s">
        <v>486</v>
      </c>
      <c r="D89" s="193"/>
      <c r="E89" s="194">
        <v>2.25</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404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72">
        <v>21</v>
      </c>
      <c r="B90" s="173" t="s">
        <v>487</v>
      </c>
      <c r="C90" s="188" t="s">
        <v>488</v>
      </c>
      <c r="D90" s="174" t="s">
        <v>478</v>
      </c>
      <c r="E90" s="175">
        <v>3.75</v>
      </c>
      <c r="F90" s="176"/>
      <c r="G90" s="177">
        <f>ROUND(E90*F90,2)</f>
        <v>0</v>
      </c>
      <c r="H90" s="176"/>
      <c r="I90" s="177">
        <f>ROUND(E90*H90,2)</f>
        <v>0</v>
      </c>
      <c r="J90" s="176"/>
      <c r="K90" s="177">
        <f>ROUND(E90*J90,2)</f>
        <v>0</v>
      </c>
      <c r="L90" s="177">
        <v>12</v>
      </c>
      <c r="M90" s="177">
        <f>G90*(1+L90/100)</f>
        <v>0</v>
      </c>
      <c r="N90" s="175">
        <v>1.42E-3</v>
      </c>
      <c r="O90" s="175">
        <f>ROUND(E90*N90,2)</f>
        <v>0.01</v>
      </c>
      <c r="P90" s="175">
        <v>1.413E-2</v>
      </c>
      <c r="Q90" s="175">
        <f>ROUND(E90*P90,2)</f>
        <v>0.05</v>
      </c>
      <c r="R90" s="177" t="s">
        <v>412</v>
      </c>
      <c r="S90" s="177" t="s">
        <v>319</v>
      </c>
      <c r="T90" s="178" t="s">
        <v>319</v>
      </c>
      <c r="U90" s="159">
        <v>2.95</v>
      </c>
      <c r="V90" s="159">
        <f>ROUND(E90*U90,2)</f>
        <v>11.06</v>
      </c>
      <c r="W90" s="159"/>
      <c r="X90" s="159" t="s">
        <v>399</v>
      </c>
      <c r="Y90" s="159" t="s">
        <v>322</v>
      </c>
      <c r="Z90" s="148"/>
      <c r="AA90" s="148"/>
      <c r="AB90" s="148"/>
      <c r="AC90" s="148"/>
      <c r="AD90" s="148"/>
      <c r="AE90" s="148"/>
      <c r="AF90" s="148"/>
      <c r="AG90" s="148" t="s">
        <v>400</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2" x14ac:dyDescent="0.2">
      <c r="A91" s="155"/>
      <c r="B91" s="156"/>
      <c r="C91" s="195" t="s">
        <v>403</v>
      </c>
      <c r="D91" s="193"/>
      <c r="E91" s="194"/>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404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3" x14ac:dyDescent="0.2">
      <c r="A92" s="155"/>
      <c r="B92" s="156"/>
      <c r="C92" s="195" t="s">
        <v>485</v>
      </c>
      <c r="D92" s="193"/>
      <c r="E92" s="194"/>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404</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3" x14ac:dyDescent="0.2">
      <c r="A93" s="155"/>
      <c r="B93" s="156"/>
      <c r="C93" s="195" t="s">
        <v>489</v>
      </c>
      <c r="D93" s="193"/>
      <c r="E93" s="194">
        <v>3.75</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404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
      <c r="A94" s="172">
        <v>22</v>
      </c>
      <c r="B94" s="173" t="s">
        <v>490</v>
      </c>
      <c r="C94" s="188" t="s">
        <v>491</v>
      </c>
      <c r="D94" s="174" t="s">
        <v>478</v>
      </c>
      <c r="E94" s="175">
        <v>2.0499999999999998</v>
      </c>
      <c r="F94" s="176"/>
      <c r="G94" s="177">
        <f>ROUND(E94*F94,2)</f>
        <v>0</v>
      </c>
      <c r="H94" s="176"/>
      <c r="I94" s="177">
        <f>ROUND(E94*H94,2)</f>
        <v>0</v>
      </c>
      <c r="J94" s="176"/>
      <c r="K94" s="177">
        <f>ROUND(E94*J94,2)</f>
        <v>0</v>
      </c>
      <c r="L94" s="177">
        <v>12</v>
      </c>
      <c r="M94" s="177">
        <f>G94*(1+L94/100)</f>
        <v>0</v>
      </c>
      <c r="N94" s="175">
        <v>2.0400000000000001E-3</v>
      </c>
      <c r="O94" s="175">
        <f>ROUND(E94*N94,2)</f>
        <v>0</v>
      </c>
      <c r="P94" s="175">
        <v>3.6170000000000001E-2</v>
      </c>
      <c r="Q94" s="175">
        <f>ROUND(E94*P94,2)</f>
        <v>7.0000000000000007E-2</v>
      </c>
      <c r="R94" s="177" t="s">
        <v>412</v>
      </c>
      <c r="S94" s="177" t="s">
        <v>319</v>
      </c>
      <c r="T94" s="178" t="s">
        <v>319</v>
      </c>
      <c r="U94" s="159">
        <v>4</v>
      </c>
      <c r="V94" s="159">
        <f>ROUND(E94*U94,2)</f>
        <v>8.1999999999999993</v>
      </c>
      <c r="W94" s="159"/>
      <c r="X94" s="159" t="s">
        <v>399</v>
      </c>
      <c r="Y94" s="159" t="s">
        <v>322</v>
      </c>
      <c r="Z94" s="148"/>
      <c r="AA94" s="148"/>
      <c r="AB94" s="148"/>
      <c r="AC94" s="148"/>
      <c r="AD94" s="148"/>
      <c r="AE94" s="148"/>
      <c r="AF94" s="148"/>
      <c r="AG94" s="148" t="s">
        <v>400</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5" t="s">
        <v>403</v>
      </c>
      <c r="D95" s="193"/>
      <c r="E95" s="194"/>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404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3" x14ac:dyDescent="0.2">
      <c r="A96" s="155"/>
      <c r="B96" s="156"/>
      <c r="C96" s="195" t="s">
        <v>485</v>
      </c>
      <c r="D96" s="193"/>
      <c r="E96" s="194"/>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404</v>
      </c>
      <c r="AH96" s="148">
        <v>0</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3" x14ac:dyDescent="0.2">
      <c r="A97" s="155"/>
      <c r="B97" s="156"/>
      <c r="C97" s="195" t="s">
        <v>492</v>
      </c>
      <c r="D97" s="193"/>
      <c r="E97" s="194">
        <v>0.75</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404</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5" t="s">
        <v>493</v>
      </c>
      <c r="D98" s="193"/>
      <c r="E98" s="194">
        <v>0.25</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404</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3" x14ac:dyDescent="0.2">
      <c r="A99" s="155"/>
      <c r="B99" s="156"/>
      <c r="C99" s="195" t="s">
        <v>494</v>
      </c>
      <c r="D99" s="193"/>
      <c r="E99" s="194">
        <v>0.3</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404</v>
      </c>
      <c r="AH99" s="148">
        <v>0</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3" x14ac:dyDescent="0.2">
      <c r="A100" s="155"/>
      <c r="B100" s="156"/>
      <c r="C100" s="195" t="s">
        <v>495</v>
      </c>
      <c r="D100" s="193"/>
      <c r="E100" s="194">
        <v>0.75</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404</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2.5" outlineLevel="1" x14ac:dyDescent="0.2">
      <c r="A101" s="172">
        <v>23</v>
      </c>
      <c r="B101" s="173" t="s">
        <v>496</v>
      </c>
      <c r="C101" s="188" t="s">
        <v>497</v>
      </c>
      <c r="D101" s="174" t="s">
        <v>478</v>
      </c>
      <c r="E101" s="175">
        <v>2.25</v>
      </c>
      <c r="F101" s="176"/>
      <c r="G101" s="177">
        <f>ROUND(E101*F101,2)</f>
        <v>0</v>
      </c>
      <c r="H101" s="176"/>
      <c r="I101" s="177">
        <f>ROUND(E101*H101,2)</f>
        <v>0</v>
      </c>
      <c r="J101" s="176"/>
      <c r="K101" s="177">
        <f>ROUND(E101*J101,2)</f>
        <v>0</v>
      </c>
      <c r="L101" s="177">
        <v>12</v>
      </c>
      <c r="M101" s="177">
        <f>G101*(1+L101/100)</f>
        <v>0</v>
      </c>
      <c r="N101" s="175">
        <v>1.34E-3</v>
      </c>
      <c r="O101" s="175">
        <f>ROUND(E101*N101,2)</f>
        <v>0</v>
      </c>
      <c r="P101" s="175">
        <v>0</v>
      </c>
      <c r="Q101" s="175">
        <f>ROUND(E101*P101,2)</f>
        <v>0</v>
      </c>
      <c r="R101" s="177" t="s">
        <v>412</v>
      </c>
      <c r="S101" s="177" t="s">
        <v>319</v>
      </c>
      <c r="T101" s="178" t="s">
        <v>319</v>
      </c>
      <c r="U101" s="159">
        <v>0.43</v>
      </c>
      <c r="V101" s="159">
        <f>ROUND(E101*U101,2)</f>
        <v>0.97</v>
      </c>
      <c r="W101" s="159"/>
      <c r="X101" s="159" t="s">
        <v>399</v>
      </c>
      <c r="Y101" s="159" t="s">
        <v>322</v>
      </c>
      <c r="Z101" s="148"/>
      <c r="AA101" s="148"/>
      <c r="AB101" s="148"/>
      <c r="AC101" s="148"/>
      <c r="AD101" s="148"/>
      <c r="AE101" s="148"/>
      <c r="AF101" s="148"/>
      <c r="AG101" s="148" t="s">
        <v>400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195" t="s">
        <v>498</v>
      </c>
      <c r="D102" s="193"/>
      <c r="E102" s="194">
        <v>2.25</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404</v>
      </c>
      <c r="AH102" s="148">
        <v>5</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2.5" outlineLevel="1" x14ac:dyDescent="0.2">
      <c r="A103" s="172">
        <v>24</v>
      </c>
      <c r="B103" s="173" t="s">
        <v>499</v>
      </c>
      <c r="C103" s="188" t="s">
        <v>500</v>
      </c>
      <c r="D103" s="174" t="s">
        <v>478</v>
      </c>
      <c r="E103" s="175">
        <v>3.75</v>
      </c>
      <c r="F103" s="176"/>
      <c r="G103" s="177">
        <f>ROUND(E103*F103,2)</f>
        <v>0</v>
      </c>
      <c r="H103" s="176"/>
      <c r="I103" s="177">
        <f>ROUND(E103*H103,2)</f>
        <v>0</v>
      </c>
      <c r="J103" s="176"/>
      <c r="K103" s="177">
        <f>ROUND(E103*J103,2)</f>
        <v>0</v>
      </c>
      <c r="L103" s="177">
        <v>12</v>
      </c>
      <c r="M103" s="177">
        <f>G103*(1+L103/100)</f>
        <v>0</v>
      </c>
      <c r="N103" s="175">
        <v>1.34E-3</v>
      </c>
      <c r="O103" s="175">
        <f>ROUND(E103*N103,2)</f>
        <v>0.01</v>
      </c>
      <c r="P103" s="175">
        <v>0</v>
      </c>
      <c r="Q103" s="175">
        <f>ROUND(E103*P103,2)</f>
        <v>0</v>
      </c>
      <c r="R103" s="177" t="s">
        <v>412</v>
      </c>
      <c r="S103" s="177" t="s">
        <v>319</v>
      </c>
      <c r="T103" s="178" t="s">
        <v>319</v>
      </c>
      <c r="U103" s="159">
        <v>0.54500000000000004</v>
      </c>
      <c r="V103" s="159">
        <f>ROUND(E103*U103,2)</f>
        <v>2.04</v>
      </c>
      <c r="W103" s="159"/>
      <c r="X103" s="159" t="s">
        <v>399</v>
      </c>
      <c r="Y103" s="159" t="s">
        <v>322</v>
      </c>
      <c r="Z103" s="148"/>
      <c r="AA103" s="148"/>
      <c r="AB103" s="148"/>
      <c r="AC103" s="148"/>
      <c r="AD103" s="148"/>
      <c r="AE103" s="148"/>
      <c r="AF103" s="148"/>
      <c r="AG103" s="148" t="s">
        <v>400</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5" t="s">
        <v>501</v>
      </c>
      <c r="D104" s="193"/>
      <c r="E104" s="194">
        <v>3.75</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404</v>
      </c>
      <c r="AH104" s="148">
        <v>5</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72">
        <v>25</v>
      </c>
      <c r="B105" s="173" t="s">
        <v>502</v>
      </c>
      <c r="C105" s="188" t="s">
        <v>503</v>
      </c>
      <c r="D105" s="174" t="s">
        <v>478</v>
      </c>
      <c r="E105" s="175">
        <v>2.0499999999999998</v>
      </c>
      <c r="F105" s="176"/>
      <c r="G105" s="177">
        <f>ROUND(E105*F105,2)</f>
        <v>0</v>
      </c>
      <c r="H105" s="176"/>
      <c r="I105" s="177">
        <f>ROUND(E105*H105,2)</f>
        <v>0</v>
      </c>
      <c r="J105" s="176"/>
      <c r="K105" s="177">
        <f>ROUND(E105*J105,2)</f>
        <v>0</v>
      </c>
      <c r="L105" s="177">
        <v>12</v>
      </c>
      <c r="M105" s="177">
        <f>G105*(1+L105/100)</f>
        <v>0</v>
      </c>
      <c r="N105" s="175">
        <v>8.8999999999999995E-4</v>
      </c>
      <c r="O105" s="175">
        <f>ROUND(E105*N105,2)</f>
        <v>0</v>
      </c>
      <c r="P105" s="175">
        <v>0</v>
      </c>
      <c r="Q105" s="175">
        <f>ROUND(E105*P105,2)</f>
        <v>0</v>
      </c>
      <c r="R105" s="177" t="s">
        <v>412</v>
      </c>
      <c r="S105" s="177" t="s">
        <v>319</v>
      </c>
      <c r="T105" s="178" t="s">
        <v>319</v>
      </c>
      <c r="U105" s="159">
        <v>0.79</v>
      </c>
      <c r="V105" s="159">
        <f>ROUND(E105*U105,2)</f>
        <v>1.62</v>
      </c>
      <c r="W105" s="159"/>
      <c r="X105" s="159" t="s">
        <v>399</v>
      </c>
      <c r="Y105" s="159" t="s">
        <v>322</v>
      </c>
      <c r="Z105" s="148"/>
      <c r="AA105" s="148"/>
      <c r="AB105" s="148"/>
      <c r="AC105" s="148"/>
      <c r="AD105" s="148"/>
      <c r="AE105" s="148"/>
      <c r="AF105" s="148"/>
      <c r="AG105" s="148" t="s">
        <v>400</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5" t="s">
        <v>504</v>
      </c>
      <c r="D106" s="193"/>
      <c r="E106" s="194">
        <v>2.0499999999999998</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404</v>
      </c>
      <c r="AH106" s="148">
        <v>5</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ht="22.5" outlineLevel="1" x14ac:dyDescent="0.2">
      <c r="A107" s="172">
        <v>26</v>
      </c>
      <c r="B107" s="173" t="s">
        <v>505</v>
      </c>
      <c r="C107" s="188" t="s">
        <v>506</v>
      </c>
      <c r="D107" s="174" t="s">
        <v>478</v>
      </c>
      <c r="E107" s="175">
        <v>3.75</v>
      </c>
      <c r="F107" s="176"/>
      <c r="G107" s="177">
        <f>ROUND(E107*F107,2)</f>
        <v>0</v>
      </c>
      <c r="H107" s="176"/>
      <c r="I107" s="177">
        <f>ROUND(E107*H107,2)</f>
        <v>0</v>
      </c>
      <c r="J107" s="176"/>
      <c r="K107" s="177">
        <f>ROUND(E107*J107,2)</f>
        <v>0</v>
      </c>
      <c r="L107" s="177">
        <v>12</v>
      </c>
      <c r="M107" s="177">
        <f>G107*(1+L107/100)</f>
        <v>0</v>
      </c>
      <c r="N107" s="175">
        <v>2.5400000000000002E-3</v>
      </c>
      <c r="O107" s="175">
        <f>ROUND(E107*N107,2)</f>
        <v>0.01</v>
      </c>
      <c r="P107" s="175">
        <v>0</v>
      </c>
      <c r="Q107" s="175">
        <f>ROUND(E107*P107,2)</f>
        <v>0</v>
      </c>
      <c r="R107" s="177" t="s">
        <v>412</v>
      </c>
      <c r="S107" s="177" t="s">
        <v>319</v>
      </c>
      <c r="T107" s="178" t="s">
        <v>319</v>
      </c>
      <c r="U107" s="159">
        <v>1.889</v>
      </c>
      <c r="V107" s="159">
        <f>ROUND(E107*U107,2)</f>
        <v>7.08</v>
      </c>
      <c r="W107" s="159"/>
      <c r="X107" s="159" t="s">
        <v>399</v>
      </c>
      <c r="Y107" s="159" t="s">
        <v>322</v>
      </c>
      <c r="Z107" s="148"/>
      <c r="AA107" s="148"/>
      <c r="AB107" s="148"/>
      <c r="AC107" s="148"/>
      <c r="AD107" s="148"/>
      <c r="AE107" s="148"/>
      <c r="AF107" s="148"/>
      <c r="AG107" s="148" t="s">
        <v>400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263" t="s">
        <v>507</v>
      </c>
      <c r="D108" s="264"/>
      <c r="E108" s="264"/>
      <c r="F108" s="264"/>
      <c r="G108" s="264"/>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325</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79" t="str">
        <f>C108</f>
        <v>Prostupy skrze stropní konstrukci lze provádět pouze po určení pozice POT nosníků. Prostupy musí být vedeny mimo tyto nosníky!!!</v>
      </c>
      <c r="BB108" s="148"/>
      <c r="BC108" s="148"/>
      <c r="BD108" s="148"/>
      <c r="BE108" s="148"/>
      <c r="BF108" s="148"/>
      <c r="BG108" s="148"/>
      <c r="BH108" s="148"/>
    </row>
    <row r="109" spans="1:60" outlineLevel="2" x14ac:dyDescent="0.2">
      <c r="A109" s="155"/>
      <c r="B109" s="156"/>
      <c r="C109" s="195" t="s">
        <v>501</v>
      </c>
      <c r="D109" s="193"/>
      <c r="E109" s="194">
        <v>3.75</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404</v>
      </c>
      <c r="AH109" s="148">
        <v>5</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22.5" outlineLevel="1" x14ac:dyDescent="0.2">
      <c r="A110" s="172">
        <v>27</v>
      </c>
      <c r="B110" s="173" t="s">
        <v>508</v>
      </c>
      <c r="C110" s="188" t="s">
        <v>509</v>
      </c>
      <c r="D110" s="174" t="s">
        <v>478</v>
      </c>
      <c r="E110" s="175">
        <v>0.75</v>
      </c>
      <c r="F110" s="176"/>
      <c r="G110" s="177">
        <f>ROUND(E110*F110,2)</f>
        <v>0</v>
      </c>
      <c r="H110" s="176"/>
      <c r="I110" s="177">
        <f>ROUND(E110*H110,2)</f>
        <v>0</v>
      </c>
      <c r="J110" s="176"/>
      <c r="K110" s="177">
        <f>ROUND(E110*J110,2)</f>
        <v>0</v>
      </c>
      <c r="L110" s="177">
        <v>12</v>
      </c>
      <c r="M110" s="177">
        <f>G110*(1+L110/100)</f>
        <v>0</v>
      </c>
      <c r="N110" s="175">
        <v>2.7299999999999998E-3</v>
      </c>
      <c r="O110" s="175">
        <f>ROUND(E110*N110,2)</f>
        <v>0</v>
      </c>
      <c r="P110" s="175">
        <v>0</v>
      </c>
      <c r="Q110" s="175">
        <f>ROUND(E110*P110,2)</f>
        <v>0</v>
      </c>
      <c r="R110" s="177" t="s">
        <v>412</v>
      </c>
      <c r="S110" s="177" t="s">
        <v>319</v>
      </c>
      <c r="T110" s="178" t="s">
        <v>319</v>
      </c>
      <c r="U110" s="159">
        <v>2.3889999999999998</v>
      </c>
      <c r="V110" s="159">
        <f>ROUND(E110*U110,2)</f>
        <v>1.79</v>
      </c>
      <c r="W110" s="159"/>
      <c r="X110" s="159" t="s">
        <v>399</v>
      </c>
      <c r="Y110" s="159" t="s">
        <v>322</v>
      </c>
      <c r="Z110" s="148"/>
      <c r="AA110" s="148"/>
      <c r="AB110" s="148"/>
      <c r="AC110" s="148"/>
      <c r="AD110" s="148"/>
      <c r="AE110" s="148"/>
      <c r="AF110" s="148"/>
      <c r="AG110" s="148" t="s">
        <v>400</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2" x14ac:dyDescent="0.2">
      <c r="A111" s="155"/>
      <c r="B111" s="156"/>
      <c r="C111" s="263" t="s">
        <v>507</v>
      </c>
      <c r="D111" s="264"/>
      <c r="E111" s="264"/>
      <c r="F111" s="264"/>
      <c r="G111" s="264"/>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325</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79" t="str">
        <f>C111</f>
        <v>Prostupy skrze stropní konstrukci lze provádět pouze po určení pozice POT nosníků. Prostupy musí být vedeny mimo tyto nosníky!!!</v>
      </c>
      <c r="BB111" s="148"/>
      <c r="BC111" s="148"/>
      <c r="BD111" s="148"/>
      <c r="BE111" s="148"/>
      <c r="BF111" s="148"/>
      <c r="BG111" s="148"/>
      <c r="BH111" s="148"/>
    </row>
    <row r="112" spans="1:60" outlineLevel="2" x14ac:dyDescent="0.2">
      <c r="A112" s="155"/>
      <c r="B112" s="156"/>
      <c r="C112" s="195" t="s">
        <v>403</v>
      </c>
      <c r="D112" s="193"/>
      <c r="E112" s="194"/>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404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
      <c r="A113" s="155"/>
      <c r="B113" s="156"/>
      <c r="C113" s="195" t="s">
        <v>485</v>
      </c>
      <c r="D113" s="193"/>
      <c r="E113" s="194"/>
      <c r="F113" s="159"/>
      <c r="G113" s="159"/>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404</v>
      </c>
      <c r="AH113" s="148">
        <v>0</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
      <c r="A114" s="155"/>
      <c r="B114" s="156"/>
      <c r="C114" s="195" t="s">
        <v>495</v>
      </c>
      <c r="D114" s="193"/>
      <c r="E114" s="194">
        <v>0.75</v>
      </c>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404</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ht="22.5" outlineLevel="1" x14ac:dyDescent="0.2">
      <c r="A115" s="172">
        <v>28</v>
      </c>
      <c r="B115" s="173" t="s">
        <v>510</v>
      </c>
      <c r="C115" s="188" t="s">
        <v>511</v>
      </c>
      <c r="D115" s="174" t="s">
        <v>427</v>
      </c>
      <c r="E115" s="175">
        <v>0.27500000000000002</v>
      </c>
      <c r="F115" s="176"/>
      <c r="G115" s="177">
        <f>ROUND(E115*F115,2)</f>
        <v>0</v>
      </c>
      <c r="H115" s="176"/>
      <c r="I115" s="177">
        <f>ROUND(E115*H115,2)</f>
        <v>0</v>
      </c>
      <c r="J115" s="176"/>
      <c r="K115" s="177">
        <f>ROUND(E115*J115,2)</f>
        <v>0</v>
      </c>
      <c r="L115" s="177">
        <v>12</v>
      </c>
      <c r="M115" s="177">
        <f>G115*(1+L115/100)</f>
        <v>0</v>
      </c>
      <c r="N115" s="175">
        <v>1.82E-3</v>
      </c>
      <c r="O115" s="175">
        <f>ROUND(E115*N115,2)</f>
        <v>0</v>
      </c>
      <c r="P115" s="175">
        <v>1.8</v>
      </c>
      <c r="Q115" s="175">
        <f>ROUND(E115*P115,2)</f>
        <v>0.5</v>
      </c>
      <c r="R115" s="177" t="s">
        <v>412</v>
      </c>
      <c r="S115" s="177" t="s">
        <v>319</v>
      </c>
      <c r="T115" s="178" t="s">
        <v>319</v>
      </c>
      <c r="U115" s="159">
        <v>5.016</v>
      </c>
      <c r="V115" s="159">
        <f>ROUND(E115*U115,2)</f>
        <v>1.38</v>
      </c>
      <c r="W115" s="159"/>
      <c r="X115" s="159" t="s">
        <v>399</v>
      </c>
      <c r="Y115" s="159" t="s">
        <v>322</v>
      </c>
      <c r="Z115" s="148"/>
      <c r="AA115" s="148"/>
      <c r="AB115" s="148"/>
      <c r="AC115" s="148"/>
      <c r="AD115" s="148"/>
      <c r="AE115" s="148"/>
      <c r="AF115" s="148"/>
      <c r="AG115" s="148" t="s">
        <v>400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272" t="s">
        <v>512</v>
      </c>
      <c r="D116" s="273"/>
      <c r="E116" s="273"/>
      <c r="F116" s="273"/>
      <c r="G116" s="273"/>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402</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2" x14ac:dyDescent="0.2">
      <c r="A117" s="155"/>
      <c r="B117" s="156"/>
      <c r="C117" s="261" t="s">
        <v>513</v>
      </c>
      <c r="D117" s="262"/>
      <c r="E117" s="262"/>
      <c r="F117" s="262"/>
      <c r="G117" s="262"/>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325</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195" t="s">
        <v>403</v>
      </c>
      <c r="D118" s="193"/>
      <c r="E118" s="194"/>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404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195" t="s">
        <v>514</v>
      </c>
      <c r="D119" s="193"/>
      <c r="E119" s="194"/>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404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
      <c r="A120" s="155"/>
      <c r="B120" s="156"/>
      <c r="C120" s="195" t="s">
        <v>515</v>
      </c>
      <c r="D120" s="193"/>
      <c r="E120" s="194">
        <v>0.27500000000000002</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404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1" x14ac:dyDescent="0.2">
      <c r="A121" s="172">
        <v>29</v>
      </c>
      <c r="B121" s="173" t="s">
        <v>516</v>
      </c>
      <c r="C121" s="188" t="s">
        <v>517</v>
      </c>
      <c r="D121" s="174" t="s">
        <v>427</v>
      </c>
      <c r="E121" s="175">
        <v>0.9</v>
      </c>
      <c r="F121" s="176"/>
      <c r="G121" s="177">
        <f>ROUND(E121*F121,2)</f>
        <v>0</v>
      </c>
      <c r="H121" s="176"/>
      <c r="I121" s="177">
        <f>ROUND(E121*H121,2)</f>
        <v>0</v>
      </c>
      <c r="J121" s="176"/>
      <c r="K121" s="177">
        <f>ROUND(E121*J121,2)</f>
        <v>0</v>
      </c>
      <c r="L121" s="177">
        <v>12</v>
      </c>
      <c r="M121" s="177">
        <f>G121*(1+L121/100)</f>
        <v>0</v>
      </c>
      <c r="N121" s="175">
        <v>1.82E-3</v>
      </c>
      <c r="O121" s="175">
        <f>ROUND(E121*N121,2)</f>
        <v>0</v>
      </c>
      <c r="P121" s="175">
        <v>1.8</v>
      </c>
      <c r="Q121" s="175">
        <f>ROUND(E121*P121,2)</f>
        <v>1.62</v>
      </c>
      <c r="R121" s="177" t="s">
        <v>412</v>
      </c>
      <c r="S121" s="177" t="s">
        <v>319</v>
      </c>
      <c r="T121" s="178" t="s">
        <v>319</v>
      </c>
      <c r="U121" s="159">
        <v>5.7960000000000003</v>
      </c>
      <c r="V121" s="159">
        <f>ROUND(E121*U121,2)</f>
        <v>5.22</v>
      </c>
      <c r="W121" s="159"/>
      <c r="X121" s="159" t="s">
        <v>399</v>
      </c>
      <c r="Y121" s="159" t="s">
        <v>322</v>
      </c>
      <c r="Z121" s="148"/>
      <c r="AA121" s="148"/>
      <c r="AB121" s="148"/>
      <c r="AC121" s="148"/>
      <c r="AD121" s="148"/>
      <c r="AE121" s="148"/>
      <c r="AF121" s="148"/>
      <c r="AG121" s="148" t="s">
        <v>400</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272" t="s">
        <v>512</v>
      </c>
      <c r="D122" s="273"/>
      <c r="E122" s="273"/>
      <c r="F122" s="273"/>
      <c r="G122" s="273"/>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402</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261" t="s">
        <v>513</v>
      </c>
      <c r="D123" s="262"/>
      <c r="E123" s="262"/>
      <c r="F123" s="262"/>
      <c r="G123" s="262"/>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325</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195" t="s">
        <v>403</v>
      </c>
      <c r="D124" s="193"/>
      <c r="E124" s="194"/>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404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3" x14ac:dyDescent="0.2">
      <c r="A125" s="155"/>
      <c r="B125" s="156"/>
      <c r="C125" s="195" t="s">
        <v>518</v>
      </c>
      <c r="D125" s="193"/>
      <c r="E125" s="194"/>
      <c r="F125" s="159"/>
      <c r="G125" s="159"/>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404</v>
      </c>
      <c r="AH125" s="148">
        <v>0</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3" x14ac:dyDescent="0.2">
      <c r="A126" s="155"/>
      <c r="B126" s="156"/>
      <c r="C126" s="195" t="s">
        <v>519</v>
      </c>
      <c r="D126" s="193"/>
      <c r="E126" s="194">
        <v>0.9</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404</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ht="22.5" outlineLevel="1" x14ac:dyDescent="0.2">
      <c r="A127" s="172">
        <v>30</v>
      </c>
      <c r="B127" s="173" t="s">
        <v>520</v>
      </c>
      <c r="C127" s="188" t="s">
        <v>521</v>
      </c>
      <c r="D127" s="174" t="s">
        <v>427</v>
      </c>
      <c r="E127" s="175">
        <v>0.82499999999999996</v>
      </c>
      <c r="F127" s="176"/>
      <c r="G127" s="177">
        <f>ROUND(E127*F127,2)</f>
        <v>0</v>
      </c>
      <c r="H127" s="176"/>
      <c r="I127" s="177">
        <f>ROUND(E127*H127,2)</f>
        <v>0</v>
      </c>
      <c r="J127" s="176"/>
      <c r="K127" s="177">
        <f>ROUND(E127*J127,2)</f>
        <v>0</v>
      </c>
      <c r="L127" s="177">
        <v>12</v>
      </c>
      <c r="M127" s="177">
        <f>G127*(1+L127/100)</f>
        <v>0</v>
      </c>
      <c r="N127" s="175">
        <v>1.82E-3</v>
      </c>
      <c r="O127" s="175">
        <f>ROUND(E127*N127,2)</f>
        <v>0</v>
      </c>
      <c r="P127" s="175">
        <v>1.8</v>
      </c>
      <c r="Q127" s="175">
        <f>ROUND(E127*P127,2)</f>
        <v>1.49</v>
      </c>
      <c r="R127" s="177" t="s">
        <v>412</v>
      </c>
      <c r="S127" s="177" t="s">
        <v>319</v>
      </c>
      <c r="T127" s="178" t="s">
        <v>319</v>
      </c>
      <c r="U127" s="159">
        <v>3.1960000000000002</v>
      </c>
      <c r="V127" s="159">
        <f>ROUND(E127*U127,2)</f>
        <v>2.64</v>
      </c>
      <c r="W127" s="159"/>
      <c r="X127" s="159" t="s">
        <v>399</v>
      </c>
      <c r="Y127" s="159" t="s">
        <v>322</v>
      </c>
      <c r="Z127" s="148"/>
      <c r="AA127" s="148"/>
      <c r="AB127" s="148"/>
      <c r="AC127" s="148"/>
      <c r="AD127" s="148"/>
      <c r="AE127" s="148"/>
      <c r="AF127" s="148"/>
      <c r="AG127" s="148" t="s">
        <v>400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272" t="s">
        <v>512</v>
      </c>
      <c r="D128" s="273"/>
      <c r="E128" s="273"/>
      <c r="F128" s="273"/>
      <c r="G128" s="273"/>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402</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261" t="s">
        <v>513</v>
      </c>
      <c r="D129" s="262"/>
      <c r="E129" s="262"/>
      <c r="F129" s="262"/>
      <c r="G129" s="262"/>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325</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195" t="s">
        <v>403</v>
      </c>
      <c r="D130" s="193"/>
      <c r="E130" s="194"/>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404</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5" t="s">
        <v>514</v>
      </c>
      <c r="D131" s="193"/>
      <c r="E131" s="194"/>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404</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5" t="s">
        <v>522</v>
      </c>
      <c r="D132" s="193"/>
      <c r="E132" s="194">
        <v>0.82499999999999996</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404</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22.5" outlineLevel="1" x14ac:dyDescent="0.2">
      <c r="A133" s="172">
        <v>31</v>
      </c>
      <c r="B133" s="173" t="s">
        <v>523</v>
      </c>
      <c r="C133" s="188" t="s">
        <v>524</v>
      </c>
      <c r="D133" s="174" t="s">
        <v>442</v>
      </c>
      <c r="E133" s="175">
        <v>2</v>
      </c>
      <c r="F133" s="176"/>
      <c r="G133" s="177">
        <f>ROUND(E133*F133,2)</f>
        <v>0</v>
      </c>
      <c r="H133" s="176"/>
      <c r="I133" s="177">
        <f>ROUND(E133*H133,2)</f>
        <v>0</v>
      </c>
      <c r="J133" s="176"/>
      <c r="K133" s="177">
        <f>ROUND(E133*J133,2)</f>
        <v>0</v>
      </c>
      <c r="L133" s="177">
        <v>12</v>
      </c>
      <c r="M133" s="177">
        <f>G133*(1+L133/100)</f>
        <v>0</v>
      </c>
      <c r="N133" s="175">
        <v>4.8999999999999998E-4</v>
      </c>
      <c r="O133" s="175">
        <f>ROUND(E133*N133,2)</f>
        <v>0</v>
      </c>
      <c r="P133" s="175">
        <v>3.1E-2</v>
      </c>
      <c r="Q133" s="175">
        <f>ROUND(E133*P133,2)</f>
        <v>0.06</v>
      </c>
      <c r="R133" s="177" t="s">
        <v>412</v>
      </c>
      <c r="S133" s="177" t="s">
        <v>319</v>
      </c>
      <c r="T133" s="178" t="s">
        <v>319</v>
      </c>
      <c r="U133" s="159">
        <v>0.77200000000000002</v>
      </c>
      <c r="V133" s="159">
        <f>ROUND(E133*U133,2)</f>
        <v>1.54</v>
      </c>
      <c r="W133" s="159"/>
      <c r="X133" s="159" t="s">
        <v>399</v>
      </c>
      <c r="Y133" s="159" t="s">
        <v>322</v>
      </c>
      <c r="Z133" s="148"/>
      <c r="AA133" s="148"/>
      <c r="AB133" s="148"/>
      <c r="AC133" s="148"/>
      <c r="AD133" s="148"/>
      <c r="AE133" s="148"/>
      <c r="AF133" s="148"/>
      <c r="AG133" s="148" t="s">
        <v>400</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263" t="s">
        <v>513</v>
      </c>
      <c r="D134" s="264"/>
      <c r="E134" s="264"/>
      <c r="F134" s="264"/>
      <c r="G134" s="264"/>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325</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2" x14ac:dyDescent="0.2">
      <c r="A135" s="155"/>
      <c r="B135" s="156"/>
      <c r="C135" s="195" t="s">
        <v>525</v>
      </c>
      <c r="D135" s="193"/>
      <c r="E135" s="194"/>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404</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5" t="s">
        <v>526</v>
      </c>
      <c r="D136" s="193"/>
      <c r="E136" s="194"/>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404</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3" x14ac:dyDescent="0.2">
      <c r="A137" s="155"/>
      <c r="B137" s="156"/>
      <c r="C137" s="195" t="s">
        <v>527</v>
      </c>
      <c r="D137" s="193"/>
      <c r="E137" s="194">
        <v>2</v>
      </c>
      <c r="F137" s="159"/>
      <c r="G137" s="159"/>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404</v>
      </c>
      <c r="AH137" s="148">
        <v>0</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72">
        <v>32</v>
      </c>
      <c r="B138" s="173" t="s">
        <v>528</v>
      </c>
      <c r="C138" s="188" t="s">
        <v>529</v>
      </c>
      <c r="D138" s="174" t="s">
        <v>478</v>
      </c>
      <c r="E138" s="175">
        <v>3</v>
      </c>
      <c r="F138" s="176"/>
      <c r="G138" s="177">
        <f>ROUND(E138*F138,2)</f>
        <v>0</v>
      </c>
      <c r="H138" s="176"/>
      <c r="I138" s="177">
        <f>ROUND(E138*H138,2)</f>
        <v>0</v>
      </c>
      <c r="J138" s="176"/>
      <c r="K138" s="177">
        <f>ROUND(E138*J138,2)</f>
        <v>0</v>
      </c>
      <c r="L138" s="177">
        <v>12</v>
      </c>
      <c r="M138" s="177">
        <f>G138*(1+L138/100)</f>
        <v>0</v>
      </c>
      <c r="N138" s="175">
        <v>4.8999999999999998E-4</v>
      </c>
      <c r="O138" s="175">
        <f>ROUND(E138*N138,2)</f>
        <v>0</v>
      </c>
      <c r="P138" s="175">
        <v>0.04</v>
      </c>
      <c r="Q138" s="175">
        <f>ROUND(E138*P138,2)</f>
        <v>0.12</v>
      </c>
      <c r="R138" s="177" t="s">
        <v>412</v>
      </c>
      <c r="S138" s="177" t="s">
        <v>319</v>
      </c>
      <c r="T138" s="178" t="s">
        <v>319</v>
      </c>
      <c r="U138" s="159">
        <v>0.66800000000000004</v>
      </c>
      <c r="V138" s="159">
        <f>ROUND(E138*U138,2)</f>
        <v>2</v>
      </c>
      <c r="W138" s="159"/>
      <c r="X138" s="159" t="s">
        <v>399</v>
      </c>
      <c r="Y138" s="159" t="s">
        <v>322</v>
      </c>
      <c r="Z138" s="148"/>
      <c r="AA138" s="148"/>
      <c r="AB138" s="148"/>
      <c r="AC138" s="148"/>
      <c r="AD138" s="148"/>
      <c r="AE138" s="148"/>
      <c r="AF138" s="148"/>
      <c r="AG138" s="148" t="s">
        <v>400</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263" t="s">
        <v>513</v>
      </c>
      <c r="D139" s="264"/>
      <c r="E139" s="264"/>
      <c r="F139" s="264"/>
      <c r="G139" s="264"/>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325</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5" t="s">
        <v>403</v>
      </c>
      <c r="D140" s="193"/>
      <c r="E140" s="194"/>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404</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5" t="s">
        <v>530</v>
      </c>
      <c r="D141" s="193"/>
      <c r="E141" s="194"/>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404</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5" t="s">
        <v>531</v>
      </c>
      <c r="D142" s="193"/>
      <c r="E142" s="194">
        <v>3</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404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22.5" outlineLevel="1" x14ac:dyDescent="0.2">
      <c r="A143" s="172">
        <v>33</v>
      </c>
      <c r="B143" s="173" t="s">
        <v>532</v>
      </c>
      <c r="C143" s="188" t="s">
        <v>533</v>
      </c>
      <c r="D143" s="174" t="s">
        <v>478</v>
      </c>
      <c r="E143" s="175">
        <v>7.2</v>
      </c>
      <c r="F143" s="176"/>
      <c r="G143" s="177">
        <f>ROUND(E143*F143,2)</f>
        <v>0</v>
      </c>
      <c r="H143" s="176"/>
      <c r="I143" s="177">
        <f>ROUND(E143*H143,2)</f>
        <v>0</v>
      </c>
      <c r="J143" s="176"/>
      <c r="K143" s="177">
        <f>ROUND(E143*J143,2)</f>
        <v>0</v>
      </c>
      <c r="L143" s="177">
        <v>12</v>
      </c>
      <c r="M143" s="177">
        <f>G143*(1+L143/100)</f>
        <v>0</v>
      </c>
      <c r="N143" s="175">
        <v>0</v>
      </c>
      <c r="O143" s="175">
        <f>ROUND(E143*N143,2)</f>
        <v>0</v>
      </c>
      <c r="P143" s="175">
        <v>6.5000000000000002E-2</v>
      </c>
      <c r="Q143" s="175">
        <f>ROUND(E143*P143,2)</f>
        <v>0.47</v>
      </c>
      <c r="R143" s="177" t="s">
        <v>412</v>
      </c>
      <c r="S143" s="177" t="s">
        <v>319</v>
      </c>
      <c r="T143" s="178" t="s">
        <v>319</v>
      </c>
      <c r="U143" s="159">
        <v>0.93</v>
      </c>
      <c r="V143" s="159">
        <f>ROUND(E143*U143,2)</f>
        <v>6.7</v>
      </c>
      <c r="W143" s="159"/>
      <c r="X143" s="159" t="s">
        <v>399</v>
      </c>
      <c r="Y143" s="159" t="s">
        <v>322</v>
      </c>
      <c r="Z143" s="148"/>
      <c r="AA143" s="148"/>
      <c r="AB143" s="148"/>
      <c r="AC143" s="148"/>
      <c r="AD143" s="148"/>
      <c r="AE143" s="148"/>
      <c r="AF143" s="148"/>
      <c r="AG143" s="148" t="s">
        <v>400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2" x14ac:dyDescent="0.2">
      <c r="A144" s="155"/>
      <c r="B144" s="156"/>
      <c r="C144" s="195" t="s">
        <v>525</v>
      </c>
      <c r="D144" s="193"/>
      <c r="E144" s="194"/>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404</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3" x14ac:dyDescent="0.2">
      <c r="A145" s="155"/>
      <c r="B145" s="156"/>
      <c r="C145" s="195" t="s">
        <v>526</v>
      </c>
      <c r="D145" s="193"/>
      <c r="E145" s="194"/>
      <c r="F145" s="159"/>
      <c r="G145" s="159"/>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404</v>
      </c>
      <c r="AH145" s="148">
        <v>0</v>
      </c>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3" x14ac:dyDescent="0.2">
      <c r="A146" s="155"/>
      <c r="B146" s="156"/>
      <c r="C146" s="195" t="s">
        <v>534</v>
      </c>
      <c r="D146" s="193"/>
      <c r="E146" s="194">
        <v>7.2</v>
      </c>
      <c r="F146" s="159"/>
      <c r="G146" s="159"/>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404</v>
      </c>
      <c r="AH146" s="148">
        <v>0</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1" x14ac:dyDescent="0.2">
      <c r="A147" s="172">
        <v>34</v>
      </c>
      <c r="B147" s="173" t="s">
        <v>535</v>
      </c>
      <c r="C147" s="188" t="s">
        <v>536</v>
      </c>
      <c r="D147" s="174" t="s">
        <v>379</v>
      </c>
      <c r="E147" s="175">
        <v>0.5</v>
      </c>
      <c r="F147" s="176"/>
      <c r="G147" s="177">
        <f>ROUND(E147*F147,2)</f>
        <v>0</v>
      </c>
      <c r="H147" s="176"/>
      <c r="I147" s="177">
        <f>ROUND(E147*H147,2)</f>
        <v>0</v>
      </c>
      <c r="J147" s="176"/>
      <c r="K147" s="177">
        <f>ROUND(E147*J147,2)</f>
        <v>0</v>
      </c>
      <c r="L147" s="177">
        <v>12</v>
      </c>
      <c r="M147" s="177">
        <f>G147*(1+L147/100)</f>
        <v>0</v>
      </c>
      <c r="N147" s="175">
        <v>0</v>
      </c>
      <c r="O147" s="175">
        <f>ROUND(E147*N147,2)</f>
        <v>0</v>
      </c>
      <c r="P147" s="175">
        <v>0.05</v>
      </c>
      <c r="Q147" s="175">
        <f>ROUND(E147*P147,2)</f>
        <v>0.03</v>
      </c>
      <c r="R147" s="177" t="s">
        <v>412</v>
      </c>
      <c r="S147" s="177" t="s">
        <v>319</v>
      </c>
      <c r="T147" s="178" t="s">
        <v>319</v>
      </c>
      <c r="U147" s="159">
        <v>0.33</v>
      </c>
      <c r="V147" s="159">
        <f>ROUND(E147*U147,2)</f>
        <v>0.17</v>
      </c>
      <c r="W147" s="159"/>
      <c r="X147" s="159" t="s">
        <v>399</v>
      </c>
      <c r="Y147" s="159" t="s">
        <v>322</v>
      </c>
      <c r="Z147" s="148"/>
      <c r="AA147" s="148"/>
      <c r="AB147" s="148"/>
      <c r="AC147" s="148"/>
      <c r="AD147" s="148"/>
      <c r="AE147" s="148"/>
      <c r="AF147" s="148"/>
      <c r="AG147" s="148" t="s">
        <v>400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195" t="s">
        <v>403</v>
      </c>
      <c r="D148" s="193"/>
      <c r="E148" s="194"/>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404</v>
      </c>
      <c r="AH148" s="148">
        <v>0</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195" t="s">
        <v>479</v>
      </c>
      <c r="D149" s="193"/>
      <c r="E149" s="194"/>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404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195" t="s">
        <v>537</v>
      </c>
      <c r="D150" s="193"/>
      <c r="E150" s="194">
        <v>0.5</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404</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22.5" outlineLevel="1" x14ac:dyDescent="0.2">
      <c r="A151" s="172">
        <v>35</v>
      </c>
      <c r="B151" s="173" t="s">
        <v>538</v>
      </c>
      <c r="C151" s="188" t="s">
        <v>539</v>
      </c>
      <c r="D151" s="174" t="s">
        <v>379</v>
      </c>
      <c r="E151" s="175">
        <v>120</v>
      </c>
      <c r="F151" s="176"/>
      <c r="G151" s="177">
        <f>ROUND(E151*F151,2)</f>
        <v>0</v>
      </c>
      <c r="H151" s="176"/>
      <c r="I151" s="177">
        <f>ROUND(E151*H151,2)</f>
        <v>0</v>
      </c>
      <c r="J151" s="176"/>
      <c r="K151" s="177">
        <f>ROUND(E151*J151,2)</f>
        <v>0</v>
      </c>
      <c r="L151" s="177">
        <v>12</v>
      </c>
      <c r="M151" s="177">
        <f>G151*(1+L151/100)</f>
        <v>0</v>
      </c>
      <c r="N151" s="175">
        <v>0</v>
      </c>
      <c r="O151" s="175">
        <f>ROUND(E151*N151,2)</f>
        <v>0</v>
      </c>
      <c r="P151" s="175">
        <v>4.0000000000000001E-3</v>
      </c>
      <c r="Q151" s="175">
        <f>ROUND(E151*P151,2)</f>
        <v>0.48</v>
      </c>
      <c r="R151" s="177" t="s">
        <v>412</v>
      </c>
      <c r="S151" s="177" t="s">
        <v>319</v>
      </c>
      <c r="T151" s="178" t="s">
        <v>319</v>
      </c>
      <c r="U151" s="159">
        <v>0.03</v>
      </c>
      <c r="V151" s="159">
        <f>ROUND(E151*U151,2)</f>
        <v>3.6</v>
      </c>
      <c r="W151" s="159"/>
      <c r="X151" s="159" t="s">
        <v>399</v>
      </c>
      <c r="Y151" s="159" t="s">
        <v>322</v>
      </c>
      <c r="Z151" s="148"/>
      <c r="AA151" s="148"/>
      <c r="AB151" s="148"/>
      <c r="AC151" s="148"/>
      <c r="AD151" s="148"/>
      <c r="AE151" s="148"/>
      <c r="AF151" s="148"/>
      <c r="AG151" s="148" t="s">
        <v>400</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195" t="s">
        <v>540</v>
      </c>
      <c r="D152" s="193"/>
      <c r="E152" s="194">
        <v>120</v>
      </c>
      <c r="F152" s="159"/>
      <c r="G152" s="159"/>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404</v>
      </c>
      <c r="AH152" s="148">
        <v>0</v>
      </c>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ht="22.5" outlineLevel="1" x14ac:dyDescent="0.2">
      <c r="A153" s="172">
        <v>36</v>
      </c>
      <c r="B153" s="173" t="s">
        <v>541</v>
      </c>
      <c r="C153" s="188" t="s">
        <v>542</v>
      </c>
      <c r="D153" s="174" t="s">
        <v>379</v>
      </c>
      <c r="E153" s="175">
        <v>1.4</v>
      </c>
      <c r="F153" s="176"/>
      <c r="G153" s="177">
        <f>ROUND(E153*F153,2)</f>
        <v>0</v>
      </c>
      <c r="H153" s="176"/>
      <c r="I153" s="177">
        <f>ROUND(E153*H153,2)</f>
        <v>0</v>
      </c>
      <c r="J153" s="176"/>
      <c r="K153" s="177">
        <f>ROUND(E153*J153,2)</f>
        <v>0</v>
      </c>
      <c r="L153" s="177">
        <v>12</v>
      </c>
      <c r="M153" s="177">
        <f>G153*(1+L153/100)</f>
        <v>0</v>
      </c>
      <c r="N153" s="175">
        <v>0</v>
      </c>
      <c r="O153" s="175">
        <f>ROUND(E153*N153,2)</f>
        <v>0</v>
      </c>
      <c r="P153" s="175">
        <v>4.5999999999999999E-2</v>
      </c>
      <c r="Q153" s="175">
        <f>ROUND(E153*P153,2)</f>
        <v>0.06</v>
      </c>
      <c r="R153" s="177" t="s">
        <v>412</v>
      </c>
      <c r="S153" s="177" t="s">
        <v>319</v>
      </c>
      <c r="T153" s="178" t="s">
        <v>319</v>
      </c>
      <c r="U153" s="159">
        <v>0.26</v>
      </c>
      <c r="V153" s="159">
        <f>ROUND(E153*U153,2)</f>
        <v>0.36</v>
      </c>
      <c r="W153" s="159"/>
      <c r="X153" s="159" t="s">
        <v>399</v>
      </c>
      <c r="Y153" s="159" t="s">
        <v>322</v>
      </c>
      <c r="Z153" s="148"/>
      <c r="AA153" s="148"/>
      <c r="AB153" s="148"/>
      <c r="AC153" s="148"/>
      <c r="AD153" s="148"/>
      <c r="AE153" s="148"/>
      <c r="AF153" s="148"/>
      <c r="AG153" s="148" t="s">
        <v>400</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5" t="s">
        <v>403</v>
      </c>
      <c r="D154" s="193"/>
      <c r="E154" s="194"/>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404</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5" t="s">
        <v>479</v>
      </c>
      <c r="D155" s="193"/>
      <c r="E155" s="194"/>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404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3" x14ac:dyDescent="0.2">
      <c r="A156" s="155"/>
      <c r="B156" s="156"/>
      <c r="C156" s="195" t="s">
        <v>543</v>
      </c>
      <c r="D156" s="193"/>
      <c r="E156" s="194">
        <v>1.4</v>
      </c>
      <c r="F156" s="159"/>
      <c r="G156" s="159"/>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404</v>
      </c>
      <c r="AH156" s="148">
        <v>0</v>
      </c>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
      <c r="A157" s="172">
        <v>37</v>
      </c>
      <c r="B157" s="173" t="s">
        <v>544</v>
      </c>
      <c r="C157" s="188" t="s">
        <v>545</v>
      </c>
      <c r="D157" s="174" t="s">
        <v>379</v>
      </c>
      <c r="E157" s="175">
        <v>1.35</v>
      </c>
      <c r="F157" s="176"/>
      <c r="G157" s="177">
        <f>ROUND(E157*F157,2)</f>
        <v>0</v>
      </c>
      <c r="H157" s="176"/>
      <c r="I157" s="177">
        <f>ROUND(E157*H157,2)</f>
        <v>0</v>
      </c>
      <c r="J157" s="176"/>
      <c r="K157" s="177">
        <f>ROUND(E157*J157,2)</f>
        <v>0</v>
      </c>
      <c r="L157" s="177">
        <v>12</v>
      </c>
      <c r="M157" s="177">
        <f>G157*(1+L157/100)</f>
        <v>0</v>
      </c>
      <c r="N157" s="175">
        <v>0</v>
      </c>
      <c r="O157" s="175">
        <f>ROUND(E157*N157,2)</f>
        <v>0</v>
      </c>
      <c r="P157" s="175">
        <v>6.0999999999999999E-2</v>
      </c>
      <c r="Q157" s="175">
        <f>ROUND(E157*P157,2)</f>
        <v>0.08</v>
      </c>
      <c r="R157" s="177" t="s">
        <v>412</v>
      </c>
      <c r="S157" s="177" t="s">
        <v>319</v>
      </c>
      <c r="T157" s="178" t="s">
        <v>319</v>
      </c>
      <c r="U157" s="159">
        <v>0.67</v>
      </c>
      <c r="V157" s="159">
        <f>ROUND(E157*U157,2)</f>
        <v>0.9</v>
      </c>
      <c r="W157" s="159"/>
      <c r="X157" s="159" t="s">
        <v>399</v>
      </c>
      <c r="Y157" s="159" t="s">
        <v>322</v>
      </c>
      <c r="Z157" s="148"/>
      <c r="AA157" s="148"/>
      <c r="AB157" s="148"/>
      <c r="AC157" s="148"/>
      <c r="AD157" s="148"/>
      <c r="AE157" s="148"/>
      <c r="AF157" s="148"/>
      <c r="AG157" s="148" t="s">
        <v>400</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
      <c r="A158" s="155"/>
      <c r="B158" s="156"/>
      <c r="C158" s="195" t="s">
        <v>403</v>
      </c>
      <c r="D158" s="193"/>
      <c r="E158" s="194"/>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404</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
      <c r="A159" s="155"/>
      <c r="B159" s="156"/>
      <c r="C159" s="195" t="s">
        <v>479</v>
      </c>
      <c r="D159" s="193"/>
      <c r="E159" s="194"/>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404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
      <c r="A160" s="155"/>
      <c r="B160" s="156"/>
      <c r="C160" s="195" t="s">
        <v>546</v>
      </c>
      <c r="D160" s="193"/>
      <c r="E160" s="194">
        <v>0.9</v>
      </c>
      <c r="F160" s="159"/>
      <c r="G160" s="159"/>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404</v>
      </c>
      <c r="AH160" s="148">
        <v>0</v>
      </c>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3" x14ac:dyDescent="0.2">
      <c r="A161" s="155"/>
      <c r="B161" s="156"/>
      <c r="C161" s="195" t="s">
        <v>547</v>
      </c>
      <c r="D161" s="193"/>
      <c r="E161" s="194">
        <v>0.22500000000000001</v>
      </c>
      <c r="F161" s="159"/>
      <c r="G161" s="159"/>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404</v>
      </c>
      <c r="AH161" s="148">
        <v>0</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3" x14ac:dyDescent="0.2">
      <c r="A162" s="155"/>
      <c r="B162" s="156"/>
      <c r="C162" s="195" t="s">
        <v>548</v>
      </c>
      <c r="D162" s="193"/>
      <c r="E162" s="194">
        <v>0.22500000000000001</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404</v>
      </c>
      <c r="AH162" s="148">
        <v>0</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22.5" outlineLevel="1" x14ac:dyDescent="0.2">
      <c r="A163" s="172">
        <v>38</v>
      </c>
      <c r="B163" s="173" t="s">
        <v>549</v>
      </c>
      <c r="C163" s="188" t="s">
        <v>550</v>
      </c>
      <c r="D163" s="174" t="s">
        <v>379</v>
      </c>
      <c r="E163" s="175">
        <v>20.093</v>
      </c>
      <c r="F163" s="176"/>
      <c r="G163" s="177">
        <f>ROUND(E163*F163,2)</f>
        <v>0</v>
      </c>
      <c r="H163" s="176"/>
      <c r="I163" s="177">
        <f>ROUND(E163*H163,2)</f>
        <v>0</v>
      </c>
      <c r="J163" s="176"/>
      <c r="K163" s="177">
        <f>ROUND(E163*J163,2)</f>
        <v>0</v>
      </c>
      <c r="L163" s="177">
        <v>12</v>
      </c>
      <c r="M163" s="177">
        <f>G163*(1+L163/100)</f>
        <v>0</v>
      </c>
      <c r="N163" s="175">
        <v>0</v>
      </c>
      <c r="O163" s="175">
        <f>ROUND(E163*N163,2)</f>
        <v>0</v>
      </c>
      <c r="P163" s="175">
        <v>6.8000000000000005E-2</v>
      </c>
      <c r="Q163" s="175">
        <f>ROUND(E163*P163,2)</f>
        <v>1.37</v>
      </c>
      <c r="R163" s="177" t="s">
        <v>412</v>
      </c>
      <c r="S163" s="177" t="s">
        <v>361</v>
      </c>
      <c r="T163" s="178" t="s">
        <v>369</v>
      </c>
      <c r="U163" s="159">
        <v>0.35</v>
      </c>
      <c r="V163" s="159">
        <f>ROUND(E163*U163,2)</f>
        <v>7.03</v>
      </c>
      <c r="W163" s="159"/>
      <c r="X163" s="159" t="s">
        <v>399</v>
      </c>
      <c r="Y163" s="159" t="s">
        <v>322</v>
      </c>
      <c r="Z163" s="148"/>
      <c r="AA163" s="148"/>
      <c r="AB163" s="148"/>
      <c r="AC163" s="148"/>
      <c r="AD163" s="148"/>
      <c r="AE163" s="148"/>
      <c r="AF163" s="148"/>
      <c r="AG163" s="148" t="s">
        <v>400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195" t="s">
        <v>403</v>
      </c>
      <c r="D164" s="193"/>
      <c r="E164" s="194"/>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404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5" t="s">
        <v>551</v>
      </c>
      <c r="D165" s="193"/>
      <c r="E165" s="194"/>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404</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
      <c r="A166" s="155"/>
      <c r="B166" s="156"/>
      <c r="C166" s="195" t="s">
        <v>552</v>
      </c>
      <c r="D166" s="193"/>
      <c r="E166" s="194">
        <v>20.093</v>
      </c>
      <c r="F166" s="159"/>
      <c r="G166" s="159"/>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404</v>
      </c>
      <c r="AH166" s="148">
        <v>0</v>
      </c>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ht="22.5" outlineLevel="1" x14ac:dyDescent="0.2">
      <c r="A167" s="172">
        <v>39</v>
      </c>
      <c r="B167" s="173" t="s">
        <v>553</v>
      </c>
      <c r="C167" s="188" t="s">
        <v>554</v>
      </c>
      <c r="D167" s="174" t="s">
        <v>379</v>
      </c>
      <c r="E167" s="175">
        <v>7.5525000000000002</v>
      </c>
      <c r="F167" s="176"/>
      <c r="G167" s="177">
        <f>ROUND(E167*F167,2)</f>
        <v>0</v>
      </c>
      <c r="H167" s="176"/>
      <c r="I167" s="177">
        <f>ROUND(E167*H167,2)</f>
        <v>0</v>
      </c>
      <c r="J167" s="176"/>
      <c r="K167" s="177">
        <f>ROUND(E167*J167,2)</f>
        <v>0</v>
      </c>
      <c r="L167" s="177">
        <v>12</v>
      </c>
      <c r="M167" s="177">
        <f>G167*(1+L167/100)</f>
        <v>0</v>
      </c>
      <c r="N167" s="175">
        <v>0</v>
      </c>
      <c r="O167" s="175">
        <f>ROUND(E167*N167,2)</f>
        <v>0</v>
      </c>
      <c r="P167" s="175">
        <v>1.2930000000000001E-2</v>
      </c>
      <c r="Q167" s="175">
        <f>ROUND(E167*P167,2)</f>
        <v>0.1</v>
      </c>
      <c r="R167" s="177" t="s">
        <v>412</v>
      </c>
      <c r="S167" s="177" t="s">
        <v>319</v>
      </c>
      <c r="T167" s="178" t="s">
        <v>319</v>
      </c>
      <c r="U167" s="159">
        <v>0.39100000000000001</v>
      </c>
      <c r="V167" s="159">
        <f>ROUND(E167*U167,2)</f>
        <v>2.95</v>
      </c>
      <c r="W167" s="159"/>
      <c r="X167" s="159" t="s">
        <v>399</v>
      </c>
      <c r="Y167" s="159" t="s">
        <v>322</v>
      </c>
      <c r="Z167" s="148"/>
      <c r="AA167" s="148"/>
      <c r="AB167" s="148"/>
      <c r="AC167" s="148"/>
      <c r="AD167" s="148"/>
      <c r="AE167" s="148"/>
      <c r="AF167" s="148"/>
      <c r="AG167" s="148" t="s">
        <v>400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
      <c r="A168" s="155"/>
      <c r="B168" s="156"/>
      <c r="C168" s="195" t="s">
        <v>403</v>
      </c>
      <c r="D168" s="193"/>
      <c r="E168" s="194"/>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404</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5" t="s">
        <v>555</v>
      </c>
      <c r="D169" s="193"/>
      <c r="E169" s="194">
        <v>7.5525000000000002</v>
      </c>
      <c r="F169" s="159"/>
      <c r="G169" s="159"/>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404</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ht="22.5" outlineLevel="1" x14ac:dyDescent="0.2">
      <c r="A170" s="172">
        <v>40</v>
      </c>
      <c r="B170" s="173" t="s">
        <v>556</v>
      </c>
      <c r="C170" s="188" t="s">
        <v>557</v>
      </c>
      <c r="D170" s="174" t="s">
        <v>478</v>
      </c>
      <c r="E170" s="175">
        <v>34.200000000000003</v>
      </c>
      <c r="F170" s="176"/>
      <c r="G170" s="177">
        <f>ROUND(E170*F170,2)</f>
        <v>0</v>
      </c>
      <c r="H170" s="176"/>
      <c r="I170" s="177">
        <f>ROUND(E170*H170,2)</f>
        <v>0</v>
      </c>
      <c r="J170" s="176"/>
      <c r="K170" s="177">
        <f>ROUND(E170*J170,2)</f>
        <v>0</v>
      </c>
      <c r="L170" s="177">
        <v>12</v>
      </c>
      <c r="M170" s="177">
        <f>G170*(1+L170/100)</f>
        <v>0</v>
      </c>
      <c r="N170" s="175">
        <v>1.6000000000000001E-4</v>
      </c>
      <c r="O170" s="175">
        <f>ROUND(E170*N170,2)</f>
        <v>0.01</v>
      </c>
      <c r="P170" s="175">
        <v>1.2319999999999999E-2</v>
      </c>
      <c r="Q170" s="175">
        <f>ROUND(E170*P170,2)</f>
        <v>0.42</v>
      </c>
      <c r="R170" s="177" t="s">
        <v>558</v>
      </c>
      <c r="S170" s="177" t="s">
        <v>319</v>
      </c>
      <c r="T170" s="178" t="s">
        <v>319</v>
      </c>
      <c r="U170" s="159">
        <v>0.27779999999999999</v>
      </c>
      <c r="V170" s="159">
        <f>ROUND(E170*U170,2)</f>
        <v>9.5</v>
      </c>
      <c r="W170" s="159"/>
      <c r="X170" s="159" t="s">
        <v>399</v>
      </c>
      <c r="Y170" s="159" t="s">
        <v>322</v>
      </c>
      <c r="Z170" s="148"/>
      <c r="AA170" s="148"/>
      <c r="AB170" s="148"/>
      <c r="AC170" s="148"/>
      <c r="AD170" s="148"/>
      <c r="AE170" s="148"/>
      <c r="AF170" s="148"/>
      <c r="AG170" s="148" t="s">
        <v>400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5" t="s">
        <v>429</v>
      </c>
      <c r="D171" s="193"/>
      <c r="E171" s="194"/>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404</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5" t="s">
        <v>559</v>
      </c>
      <c r="D172" s="193"/>
      <c r="E172" s="194"/>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404</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5" t="s">
        <v>560</v>
      </c>
      <c r="D173" s="193"/>
      <c r="E173" s="194">
        <v>34.200000000000003</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404</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ht="22.5" outlineLevel="1" x14ac:dyDescent="0.2">
      <c r="A174" s="172">
        <v>41</v>
      </c>
      <c r="B174" s="173" t="s">
        <v>561</v>
      </c>
      <c r="C174" s="188" t="s">
        <v>562</v>
      </c>
      <c r="D174" s="174" t="s">
        <v>478</v>
      </c>
      <c r="E174" s="175">
        <v>9.5</v>
      </c>
      <c r="F174" s="176"/>
      <c r="G174" s="177">
        <f>ROUND(E174*F174,2)</f>
        <v>0</v>
      </c>
      <c r="H174" s="176"/>
      <c r="I174" s="177">
        <f>ROUND(E174*H174,2)</f>
        <v>0</v>
      </c>
      <c r="J174" s="176"/>
      <c r="K174" s="177">
        <f>ROUND(E174*J174,2)</f>
        <v>0</v>
      </c>
      <c r="L174" s="177">
        <v>12</v>
      </c>
      <c r="M174" s="177">
        <f>G174*(1+L174/100)</f>
        <v>0</v>
      </c>
      <c r="N174" s="175">
        <v>1.6000000000000001E-4</v>
      </c>
      <c r="O174" s="175">
        <f>ROUND(E174*N174,2)</f>
        <v>0</v>
      </c>
      <c r="P174" s="175">
        <v>1.2319999999999999E-2</v>
      </c>
      <c r="Q174" s="175">
        <f>ROUND(E174*P174,2)</f>
        <v>0.12</v>
      </c>
      <c r="R174" s="177" t="s">
        <v>558</v>
      </c>
      <c r="S174" s="177" t="s">
        <v>319</v>
      </c>
      <c r="T174" s="178" t="s">
        <v>319</v>
      </c>
      <c r="U174" s="159">
        <v>0.18759999999999999</v>
      </c>
      <c r="V174" s="159">
        <f>ROUND(E174*U174,2)</f>
        <v>1.78</v>
      </c>
      <c r="W174" s="159"/>
      <c r="X174" s="159" t="s">
        <v>399</v>
      </c>
      <c r="Y174" s="159" t="s">
        <v>322</v>
      </c>
      <c r="Z174" s="148"/>
      <c r="AA174" s="148"/>
      <c r="AB174" s="148"/>
      <c r="AC174" s="148"/>
      <c r="AD174" s="148"/>
      <c r="AE174" s="148"/>
      <c r="AF174" s="148"/>
      <c r="AG174" s="148" t="s">
        <v>400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2" x14ac:dyDescent="0.2">
      <c r="A175" s="155"/>
      <c r="B175" s="156"/>
      <c r="C175" s="195" t="s">
        <v>429</v>
      </c>
      <c r="D175" s="193"/>
      <c r="E175" s="194"/>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404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5" t="s">
        <v>559</v>
      </c>
      <c r="D176" s="193"/>
      <c r="E176" s="194"/>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404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5" t="s">
        <v>563</v>
      </c>
      <c r="D177" s="193"/>
      <c r="E177" s="194">
        <v>9.5</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404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ht="22.5" outlineLevel="1" x14ac:dyDescent="0.2">
      <c r="A178" s="172">
        <v>42</v>
      </c>
      <c r="B178" s="173" t="s">
        <v>564</v>
      </c>
      <c r="C178" s="188" t="s">
        <v>565</v>
      </c>
      <c r="D178" s="174" t="s">
        <v>478</v>
      </c>
      <c r="E178" s="175">
        <v>3</v>
      </c>
      <c r="F178" s="176"/>
      <c r="G178" s="177">
        <f>ROUND(E178*F178,2)</f>
        <v>0</v>
      </c>
      <c r="H178" s="176"/>
      <c r="I178" s="177">
        <f>ROUND(E178*H178,2)</f>
        <v>0</v>
      </c>
      <c r="J178" s="176"/>
      <c r="K178" s="177">
        <f>ROUND(E178*J178,2)</f>
        <v>0</v>
      </c>
      <c r="L178" s="177">
        <v>12</v>
      </c>
      <c r="M178" s="177">
        <f>G178*(1+L178/100)</f>
        <v>0</v>
      </c>
      <c r="N178" s="175">
        <v>1.6000000000000001E-4</v>
      </c>
      <c r="O178" s="175">
        <f>ROUND(E178*N178,2)</f>
        <v>0</v>
      </c>
      <c r="P178" s="175">
        <v>1.584E-2</v>
      </c>
      <c r="Q178" s="175">
        <f>ROUND(E178*P178,2)</f>
        <v>0.05</v>
      </c>
      <c r="R178" s="177" t="s">
        <v>558</v>
      </c>
      <c r="S178" s="177" t="s">
        <v>319</v>
      </c>
      <c r="T178" s="178" t="s">
        <v>319</v>
      </c>
      <c r="U178" s="159">
        <v>0.41909999999999997</v>
      </c>
      <c r="V178" s="159">
        <f>ROUND(E178*U178,2)</f>
        <v>1.26</v>
      </c>
      <c r="W178" s="159"/>
      <c r="X178" s="159" t="s">
        <v>399</v>
      </c>
      <c r="Y178" s="159" t="s">
        <v>322</v>
      </c>
      <c r="Z178" s="148"/>
      <c r="AA178" s="148"/>
      <c r="AB178" s="148"/>
      <c r="AC178" s="148"/>
      <c r="AD178" s="148"/>
      <c r="AE178" s="148"/>
      <c r="AF178" s="148"/>
      <c r="AG178" s="148" t="s">
        <v>400</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
      <c r="A179" s="155"/>
      <c r="B179" s="156"/>
      <c r="C179" s="195" t="s">
        <v>429</v>
      </c>
      <c r="D179" s="193"/>
      <c r="E179" s="194"/>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404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22.5" outlineLevel="3" x14ac:dyDescent="0.2">
      <c r="A180" s="155"/>
      <c r="B180" s="156"/>
      <c r="C180" s="195" t="s">
        <v>566</v>
      </c>
      <c r="D180" s="193"/>
      <c r="E180" s="194"/>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404</v>
      </c>
      <c r="AH180" s="148">
        <v>0</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
      <c r="A181" s="155"/>
      <c r="B181" s="156"/>
      <c r="C181" s="195" t="s">
        <v>567</v>
      </c>
      <c r="D181" s="193"/>
      <c r="E181" s="194">
        <v>3</v>
      </c>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404</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ht="22.5" outlineLevel="1" x14ac:dyDescent="0.2">
      <c r="A182" s="172">
        <v>43</v>
      </c>
      <c r="B182" s="173" t="s">
        <v>568</v>
      </c>
      <c r="C182" s="188" t="s">
        <v>569</v>
      </c>
      <c r="D182" s="174" t="s">
        <v>478</v>
      </c>
      <c r="E182" s="175">
        <v>7.45</v>
      </c>
      <c r="F182" s="176"/>
      <c r="G182" s="177">
        <f>ROUND(E182*F182,2)</f>
        <v>0</v>
      </c>
      <c r="H182" s="176"/>
      <c r="I182" s="177">
        <f>ROUND(E182*H182,2)</f>
        <v>0</v>
      </c>
      <c r="J182" s="176"/>
      <c r="K182" s="177">
        <f>ROUND(E182*J182,2)</f>
        <v>0</v>
      </c>
      <c r="L182" s="177">
        <v>12</v>
      </c>
      <c r="M182" s="177">
        <f>G182*(1+L182/100)</f>
        <v>0</v>
      </c>
      <c r="N182" s="175">
        <v>1.6000000000000001E-4</v>
      </c>
      <c r="O182" s="175">
        <f>ROUND(E182*N182,2)</f>
        <v>0</v>
      </c>
      <c r="P182" s="175">
        <v>1.584E-2</v>
      </c>
      <c r="Q182" s="175">
        <f>ROUND(E182*P182,2)</f>
        <v>0.12</v>
      </c>
      <c r="R182" s="177" t="s">
        <v>558</v>
      </c>
      <c r="S182" s="177" t="s">
        <v>319</v>
      </c>
      <c r="T182" s="178" t="s">
        <v>319</v>
      </c>
      <c r="U182" s="159">
        <v>0.33</v>
      </c>
      <c r="V182" s="159">
        <f>ROUND(E182*U182,2)</f>
        <v>2.46</v>
      </c>
      <c r="W182" s="159"/>
      <c r="X182" s="159" t="s">
        <v>399</v>
      </c>
      <c r="Y182" s="159" t="s">
        <v>322</v>
      </c>
      <c r="Z182" s="148"/>
      <c r="AA182" s="148"/>
      <c r="AB182" s="148"/>
      <c r="AC182" s="148"/>
      <c r="AD182" s="148"/>
      <c r="AE182" s="148"/>
      <c r="AF182" s="148"/>
      <c r="AG182" s="148" t="s">
        <v>400</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2" x14ac:dyDescent="0.2">
      <c r="A183" s="155"/>
      <c r="B183" s="156"/>
      <c r="C183" s="195" t="s">
        <v>570</v>
      </c>
      <c r="D183" s="193"/>
      <c r="E183" s="194"/>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404</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5" t="s">
        <v>571</v>
      </c>
      <c r="D184" s="193"/>
      <c r="E184" s="194">
        <v>7.45</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404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ht="22.5" outlineLevel="1" x14ac:dyDescent="0.2">
      <c r="A185" s="172">
        <v>44</v>
      </c>
      <c r="B185" s="173" t="s">
        <v>572</v>
      </c>
      <c r="C185" s="188" t="s">
        <v>573</v>
      </c>
      <c r="D185" s="174" t="s">
        <v>379</v>
      </c>
      <c r="E185" s="175">
        <v>358.23</v>
      </c>
      <c r="F185" s="176"/>
      <c r="G185" s="177">
        <f>ROUND(E185*F185,2)</f>
        <v>0</v>
      </c>
      <c r="H185" s="176"/>
      <c r="I185" s="177">
        <f>ROUND(E185*H185,2)</f>
        <v>0</v>
      </c>
      <c r="J185" s="176"/>
      <c r="K185" s="177">
        <f>ROUND(E185*J185,2)</f>
        <v>0</v>
      </c>
      <c r="L185" s="177">
        <v>12</v>
      </c>
      <c r="M185" s="177">
        <f>G185*(1+L185/100)</f>
        <v>0</v>
      </c>
      <c r="N185" s="175">
        <v>0</v>
      </c>
      <c r="O185" s="175">
        <f>ROUND(E185*N185,2)</f>
        <v>0</v>
      </c>
      <c r="P185" s="175">
        <v>5.0000000000000001E-3</v>
      </c>
      <c r="Q185" s="175">
        <f>ROUND(E185*P185,2)</f>
        <v>1.79</v>
      </c>
      <c r="R185" s="177" t="s">
        <v>558</v>
      </c>
      <c r="S185" s="177" t="s">
        <v>319</v>
      </c>
      <c r="T185" s="178" t="s">
        <v>319</v>
      </c>
      <c r="U185" s="159">
        <v>0.05</v>
      </c>
      <c r="V185" s="159">
        <f>ROUND(E185*U185,2)</f>
        <v>17.91</v>
      </c>
      <c r="W185" s="159"/>
      <c r="X185" s="159" t="s">
        <v>399</v>
      </c>
      <c r="Y185" s="159" t="s">
        <v>322</v>
      </c>
      <c r="Z185" s="148"/>
      <c r="AA185" s="148"/>
      <c r="AB185" s="148"/>
      <c r="AC185" s="148"/>
      <c r="AD185" s="148"/>
      <c r="AE185" s="148"/>
      <c r="AF185" s="148"/>
      <c r="AG185" s="148" t="s">
        <v>400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195" t="s">
        <v>574</v>
      </c>
      <c r="D186" s="193"/>
      <c r="E186" s="194">
        <v>358.23</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404</v>
      </c>
      <c r="AH186" s="148">
        <v>5</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2">
        <v>45</v>
      </c>
      <c r="B187" s="173" t="s">
        <v>575</v>
      </c>
      <c r="C187" s="188" t="s">
        <v>576</v>
      </c>
      <c r="D187" s="174" t="s">
        <v>379</v>
      </c>
      <c r="E187" s="175">
        <v>358.23</v>
      </c>
      <c r="F187" s="176"/>
      <c r="G187" s="177">
        <f>ROUND(E187*F187,2)</f>
        <v>0</v>
      </c>
      <c r="H187" s="176"/>
      <c r="I187" s="177">
        <f>ROUND(E187*H187,2)</f>
        <v>0</v>
      </c>
      <c r="J187" s="176"/>
      <c r="K187" s="177">
        <f>ROUND(E187*J187,2)</f>
        <v>0</v>
      </c>
      <c r="L187" s="177">
        <v>12</v>
      </c>
      <c r="M187" s="177">
        <f>G187*(1+L187/100)</f>
        <v>0</v>
      </c>
      <c r="N187" s="175">
        <v>0</v>
      </c>
      <c r="O187" s="175">
        <f>ROUND(E187*N187,2)</f>
        <v>0</v>
      </c>
      <c r="P187" s="175">
        <v>1.4499999999999999E-3</v>
      </c>
      <c r="Q187" s="175">
        <f>ROUND(E187*P187,2)</f>
        <v>0.52</v>
      </c>
      <c r="R187" s="177" t="s">
        <v>558</v>
      </c>
      <c r="S187" s="177" t="s">
        <v>319</v>
      </c>
      <c r="T187" s="178" t="s">
        <v>319</v>
      </c>
      <c r="U187" s="159">
        <v>0.04</v>
      </c>
      <c r="V187" s="159">
        <f>ROUND(E187*U187,2)</f>
        <v>14.33</v>
      </c>
      <c r="W187" s="159"/>
      <c r="X187" s="159" t="s">
        <v>399</v>
      </c>
      <c r="Y187" s="159" t="s">
        <v>322</v>
      </c>
      <c r="Z187" s="148"/>
      <c r="AA187" s="148"/>
      <c r="AB187" s="148"/>
      <c r="AC187" s="148"/>
      <c r="AD187" s="148"/>
      <c r="AE187" s="148"/>
      <c r="AF187" s="148"/>
      <c r="AG187" s="148" t="s">
        <v>400</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5" t="s">
        <v>574</v>
      </c>
      <c r="D188" s="193"/>
      <c r="E188" s="194">
        <v>358.23</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404</v>
      </c>
      <c r="AH188" s="148">
        <v>5</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ht="22.5" outlineLevel="1" x14ac:dyDescent="0.2">
      <c r="A189" s="172">
        <v>46</v>
      </c>
      <c r="B189" s="173" t="s">
        <v>577</v>
      </c>
      <c r="C189" s="188" t="s">
        <v>578</v>
      </c>
      <c r="D189" s="174" t="s">
        <v>379</v>
      </c>
      <c r="E189" s="175">
        <v>204.79</v>
      </c>
      <c r="F189" s="176"/>
      <c r="G189" s="177">
        <f>ROUND(E189*F189,2)</f>
        <v>0</v>
      </c>
      <c r="H189" s="176"/>
      <c r="I189" s="177">
        <f>ROUND(E189*H189,2)</f>
        <v>0</v>
      </c>
      <c r="J189" s="176"/>
      <c r="K189" s="177">
        <f>ROUND(E189*J189,2)</f>
        <v>0</v>
      </c>
      <c r="L189" s="177">
        <v>12</v>
      </c>
      <c r="M189" s="177">
        <f>G189*(1+L189/100)</f>
        <v>0</v>
      </c>
      <c r="N189" s="175">
        <v>0</v>
      </c>
      <c r="O189" s="175">
        <f>ROUND(E189*N189,2)</f>
        <v>0</v>
      </c>
      <c r="P189" s="175">
        <v>3.5000000000000003E-2</v>
      </c>
      <c r="Q189" s="175">
        <f>ROUND(E189*P189,2)</f>
        <v>7.17</v>
      </c>
      <c r="R189" s="177" t="s">
        <v>558</v>
      </c>
      <c r="S189" s="177" t="s">
        <v>319</v>
      </c>
      <c r="T189" s="178" t="s">
        <v>319</v>
      </c>
      <c r="U189" s="159">
        <v>0.09</v>
      </c>
      <c r="V189" s="159">
        <f>ROUND(E189*U189,2)</f>
        <v>18.43</v>
      </c>
      <c r="W189" s="159"/>
      <c r="X189" s="159" t="s">
        <v>399</v>
      </c>
      <c r="Y189" s="159" t="s">
        <v>322</v>
      </c>
      <c r="Z189" s="148"/>
      <c r="AA189" s="148"/>
      <c r="AB189" s="148"/>
      <c r="AC189" s="148"/>
      <c r="AD189" s="148"/>
      <c r="AE189" s="148"/>
      <c r="AF189" s="148"/>
      <c r="AG189" s="148" t="s">
        <v>400</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195" t="s">
        <v>429</v>
      </c>
      <c r="D190" s="193"/>
      <c r="E190" s="194"/>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404</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3" x14ac:dyDescent="0.2">
      <c r="A191" s="155"/>
      <c r="B191" s="156"/>
      <c r="C191" s="195" t="s">
        <v>579</v>
      </c>
      <c r="D191" s="193"/>
      <c r="E191" s="194"/>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404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
      <c r="A192" s="155"/>
      <c r="B192" s="156"/>
      <c r="C192" s="195" t="s">
        <v>580</v>
      </c>
      <c r="D192" s="193"/>
      <c r="E192" s="194">
        <v>131.53</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404</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
      <c r="A193" s="155"/>
      <c r="B193" s="156"/>
      <c r="C193" s="195" t="s">
        <v>581</v>
      </c>
      <c r="D193" s="193"/>
      <c r="E193" s="194">
        <v>73.260000000000005</v>
      </c>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404</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ht="22.5" outlineLevel="1" x14ac:dyDescent="0.2">
      <c r="A194" s="172">
        <v>47</v>
      </c>
      <c r="B194" s="173" t="s">
        <v>582</v>
      </c>
      <c r="C194" s="188" t="s">
        <v>583</v>
      </c>
      <c r="D194" s="174" t="s">
        <v>478</v>
      </c>
      <c r="E194" s="175">
        <v>557.29999999999995</v>
      </c>
      <c r="F194" s="176"/>
      <c r="G194" s="177">
        <f>ROUND(E194*F194,2)</f>
        <v>0</v>
      </c>
      <c r="H194" s="176"/>
      <c r="I194" s="177">
        <f>ROUND(E194*H194,2)</f>
        <v>0</v>
      </c>
      <c r="J194" s="176"/>
      <c r="K194" s="177">
        <f>ROUND(E194*J194,2)</f>
        <v>0</v>
      </c>
      <c r="L194" s="177">
        <v>12</v>
      </c>
      <c r="M194" s="177">
        <f>G194*(1+L194/100)</f>
        <v>0</v>
      </c>
      <c r="N194" s="175">
        <v>1.6000000000000001E-4</v>
      </c>
      <c r="O194" s="175">
        <f>ROUND(E194*N194,2)</f>
        <v>0.09</v>
      </c>
      <c r="P194" s="175">
        <v>0.01</v>
      </c>
      <c r="Q194" s="175">
        <f>ROUND(E194*P194,2)</f>
        <v>5.57</v>
      </c>
      <c r="R194" s="177" t="s">
        <v>558</v>
      </c>
      <c r="S194" s="177" t="s">
        <v>319</v>
      </c>
      <c r="T194" s="178" t="s">
        <v>319</v>
      </c>
      <c r="U194" s="159">
        <v>0.11600000000000001</v>
      </c>
      <c r="V194" s="159">
        <f>ROUND(E194*U194,2)</f>
        <v>64.650000000000006</v>
      </c>
      <c r="W194" s="159"/>
      <c r="X194" s="159" t="s">
        <v>399</v>
      </c>
      <c r="Y194" s="159" t="s">
        <v>322</v>
      </c>
      <c r="Z194" s="148"/>
      <c r="AA194" s="148"/>
      <c r="AB194" s="148"/>
      <c r="AC194" s="148"/>
      <c r="AD194" s="148"/>
      <c r="AE194" s="148"/>
      <c r="AF194" s="148"/>
      <c r="AG194" s="148" t="s">
        <v>400</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2" x14ac:dyDescent="0.2">
      <c r="A195" s="155"/>
      <c r="B195" s="156"/>
      <c r="C195" s="195" t="s">
        <v>403</v>
      </c>
      <c r="D195" s="193"/>
      <c r="E195" s="194"/>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404</v>
      </c>
      <c r="AH195" s="148">
        <v>0</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3" x14ac:dyDescent="0.2">
      <c r="A196" s="155"/>
      <c r="B196" s="156"/>
      <c r="C196" s="195" t="s">
        <v>584</v>
      </c>
      <c r="D196" s="193"/>
      <c r="E196" s="194">
        <v>10.4</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404</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3" x14ac:dyDescent="0.2">
      <c r="A197" s="155"/>
      <c r="B197" s="156"/>
      <c r="C197" s="195" t="s">
        <v>429</v>
      </c>
      <c r="D197" s="193"/>
      <c r="E197" s="194"/>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404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195" t="s">
        <v>585</v>
      </c>
      <c r="D198" s="193"/>
      <c r="E198" s="194"/>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404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5" t="s">
        <v>586</v>
      </c>
      <c r="D199" s="193"/>
      <c r="E199" s="194"/>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404</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5" t="s">
        <v>587</v>
      </c>
      <c r="D200" s="193"/>
      <c r="E200" s="194">
        <v>343.8</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404</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5" t="s">
        <v>588</v>
      </c>
      <c r="D201" s="193"/>
      <c r="E201" s="194">
        <v>203.1</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404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2">
        <v>48</v>
      </c>
      <c r="B202" s="173" t="s">
        <v>589</v>
      </c>
      <c r="C202" s="188" t="s">
        <v>590</v>
      </c>
      <c r="D202" s="174" t="s">
        <v>379</v>
      </c>
      <c r="E202" s="175">
        <v>7.5525000000000002</v>
      </c>
      <c r="F202" s="176"/>
      <c r="G202" s="177">
        <f>ROUND(E202*F202,2)</f>
        <v>0</v>
      </c>
      <c r="H202" s="176"/>
      <c r="I202" s="177">
        <f>ROUND(E202*H202,2)</f>
        <v>0</v>
      </c>
      <c r="J202" s="176"/>
      <c r="K202" s="177">
        <f>ROUND(E202*J202,2)</f>
        <v>0</v>
      </c>
      <c r="L202" s="177">
        <v>12</v>
      </c>
      <c r="M202" s="177">
        <f>G202*(1+L202/100)</f>
        <v>0</v>
      </c>
      <c r="N202" s="175">
        <v>1.6000000000000001E-4</v>
      </c>
      <c r="O202" s="175">
        <f>ROUND(E202*N202,2)</f>
        <v>0</v>
      </c>
      <c r="P202" s="175">
        <v>4.4999999999999998E-2</v>
      </c>
      <c r="Q202" s="175">
        <f>ROUND(E202*P202,2)</f>
        <v>0.34</v>
      </c>
      <c r="R202" s="177" t="s">
        <v>558</v>
      </c>
      <c r="S202" s="177" t="s">
        <v>319</v>
      </c>
      <c r="T202" s="178" t="s">
        <v>319</v>
      </c>
      <c r="U202" s="159">
        <v>0.14499999999999999</v>
      </c>
      <c r="V202" s="159">
        <f>ROUND(E202*U202,2)</f>
        <v>1.1000000000000001</v>
      </c>
      <c r="W202" s="159"/>
      <c r="X202" s="159" t="s">
        <v>399</v>
      </c>
      <c r="Y202" s="159" t="s">
        <v>322</v>
      </c>
      <c r="Z202" s="148"/>
      <c r="AA202" s="148"/>
      <c r="AB202" s="148"/>
      <c r="AC202" s="148"/>
      <c r="AD202" s="148"/>
      <c r="AE202" s="148"/>
      <c r="AF202" s="148"/>
      <c r="AG202" s="148" t="s">
        <v>400</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272" t="s">
        <v>591</v>
      </c>
      <c r="D203" s="273"/>
      <c r="E203" s="273"/>
      <c r="F203" s="273"/>
      <c r="G203" s="273"/>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402</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2" x14ac:dyDescent="0.2">
      <c r="A204" s="155"/>
      <c r="B204" s="156"/>
      <c r="C204" s="195" t="s">
        <v>403</v>
      </c>
      <c r="D204" s="193"/>
      <c r="E204" s="194"/>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404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195" t="s">
        <v>555</v>
      </c>
      <c r="D205" s="193"/>
      <c r="E205" s="194">
        <v>7.5525000000000002</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404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ht="22.5" outlineLevel="1" x14ac:dyDescent="0.2">
      <c r="A206" s="172">
        <v>49</v>
      </c>
      <c r="B206" s="173" t="s">
        <v>592</v>
      </c>
      <c r="C206" s="188" t="s">
        <v>593</v>
      </c>
      <c r="D206" s="174" t="s">
        <v>478</v>
      </c>
      <c r="E206" s="175">
        <v>40.200000000000003</v>
      </c>
      <c r="F206" s="176"/>
      <c r="G206" s="177">
        <f>ROUND(E206*F206,2)</f>
        <v>0</v>
      </c>
      <c r="H206" s="176"/>
      <c r="I206" s="177">
        <f>ROUND(E206*H206,2)</f>
        <v>0</v>
      </c>
      <c r="J206" s="176"/>
      <c r="K206" s="177">
        <f>ROUND(E206*J206,2)</f>
        <v>0</v>
      </c>
      <c r="L206" s="177">
        <v>12</v>
      </c>
      <c r="M206" s="177">
        <f>G206*(1+L206/100)</f>
        <v>0</v>
      </c>
      <c r="N206" s="175">
        <v>0</v>
      </c>
      <c r="O206" s="175">
        <f>ROUND(E206*N206,2)</f>
        <v>0</v>
      </c>
      <c r="P206" s="175">
        <v>3.2599999999999999E-3</v>
      </c>
      <c r="Q206" s="175">
        <f>ROUND(E206*P206,2)</f>
        <v>0.13</v>
      </c>
      <c r="R206" s="177" t="s">
        <v>594</v>
      </c>
      <c r="S206" s="177" t="s">
        <v>319</v>
      </c>
      <c r="T206" s="178" t="s">
        <v>319</v>
      </c>
      <c r="U206" s="159">
        <v>6.5549999999999997E-2</v>
      </c>
      <c r="V206" s="159">
        <f>ROUND(E206*U206,2)</f>
        <v>2.64</v>
      </c>
      <c r="W206" s="159"/>
      <c r="X206" s="159" t="s">
        <v>399</v>
      </c>
      <c r="Y206" s="159" t="s">
        <v>322</v>
      </c>
      <c r="Z206" s="148"/>
      <c r="AA206" s="148"/>
      <c r="AB206" s="148"/>
      <c r="AC206" s="148"/>
      <c r="AD206" s="148"/>
      <c r="AE206" s="148"/>
      <c r="AF206" s="148"/>
      <c r="AG206" s="148" t="s">
        <v>400</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2" x14ac:dyDescent="0.2">
      <c r="A207" s="155"/>
      <c r="B207" s="156"/>
      <c r="C207" s="195" t="s">
        <v>595</v>
      </c>
      <c r="D207" s="193"/>
      <c r="E207" s="194"/>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404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5" t="s">
        <v>596</v>
      </c>
      <c r="D208" s="193"/>
      <c r="E208" s="194">
        <v>40.200000000000003</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404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ht="22.5" outlineLevel="1" x14ac:dyDescent="0.2">
      <c r="A209" s="172">
        <v>50</v>
      </c>
      <c r="B209" s="173" t="s">
        <v>597</v>
      </c>
      <c r="C209" s="188" t="s">
        <v>598</v>
      </c>
      <c r="D209" s="174" t="s">
        <v>478</v>
      </c>
      <c r="E209" s="175">
        <v>14.4</v>
      </c>
      <c r="F209" s="176"/>
      <c r="G209" s="177">
        <f>ROUND(E209*F209,2)</f>
        <v>0</v>
      </c>
      <c r="H209" s="176"/>
      <c r="I209" s="177">
        <f>ROUND(E209*H209,2)</f>
        <v>0</v>
      </c>
      <c r="J209" s="176"/>
      <c r="K209" s="177">
        <f>ROUND(E209*J209,2)</f>
        <v>0</v>
      </c>
      <c r="L209" s="177">
        <v>12</v>
      </c>
      <c r="M209" s="177">
        <f>G209*(1+L209/100)</f>
        <v>0</v>
      </c>
      <c r="N209" s="175">
        <v>0</v>
      </c>
      <c r="O209" s="175">
        <f>ROUND(E209*N209,2)</f>
        <v>0</v>
      </c>
      <c r="P209" s="175">
        <v>2.0500000000000002E-3</v>
      </c>
      <c r="Q209" s="175">
        <f>ROUND(E209*P209,2)</f>
        <v>0.03</v>
      </c>
      <c r="R209" s="177" t="s">
        <v>594</v>
      </c>
      <c r="S209" s="177" t="s">
        <v>319</v>
      </c>
      <c r="T209" s="178" t="s">
        <v>319</v>
      </c>
      <c r="U209" s="159">
        <v>5.2900000000000003E-2</v>
      </c>
      <c r="V209" s="159">
        <f>ROUND(E209*U209,2)</f>
        <v>0.76</v>
      </c>
      <c r="W209" s="159"/>
      <c r="X209" s="159" t="s">
        <v>399</v>
      </c>
      <c r="Y209" s="159" t="s">
        <v>322</v>
      </c>
      <c r="Z209" s="148"/>
      <c r="AA209" s="148"/>
      <c r="AB209" s="148"/>
      <c r="AC209" s="148"/>
      <c r="AD209" s="148"/>
      <c r="AE209" s="148"/>
      <c r="AF209" s="148"/>
      <c r="AG209" s="148" t="s">
        <v>400</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2" x14ac:dyDescent="0.2">
      <c r="A210" s="155"/>
      <c r="B210" s="156"/>
      <c r="C210" s="195" t="s">
        <v>595</v>
      </c>
      <c r="D210" s="193"/>
      <c r="E210" s="194"/>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404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5" t="s">
        <v>599</v>
      </c>
      <c r="D211" s="193"/>
      <c r="E211" s="194">
        <v>14.4</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404</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1" x14ac:dyDescent="0.2">
      <c r="A212" s="172">
        <v>51</v>
      </c>
      <c r="B212" s="173" t="s">
        <v>600</v>
      </c>
      <c r="C212" s="188" t="s">
        <v>601</v>
      </c>
      <c r="D212" s="174" t="s">
        <v>478</v>
      </c>
      <c r="E212" s="175">
        <v>40.200000000000003</v>
      </c>
      <c r="F212" s="176"/>
      <c r="G212" s="177">
        <f>ROUND(E212*F212,2)</f>
        <v>0</v>
      </c>
      <c r="H212" s="176"/>
      <c r="I212" s="177">
        <f>ROUND(E212*H212,2)</f>
        <v>0</v>
      </c>
      <c r="J212" s="176"/>
      <c r="K212" s="177">
        <f>ROUND(E212*J212,2)</f>
        <v>0</v>
      </c>
      <c r="L212" s="177">
        <v>12</v>
      </c>
      <c r="M212" s="177">
        <f>G212*(1+L212/100)</f>
        <v>0</v>
      </c>
      <c r="N212" s="175">
        <v>0</v>
      </c>
      <c r="O212" s="175">
        <f>ROUND(E212*N212,2)</f>
        <v>0</v>
      </c>
      <c r="P212" s="175">
        <v>3.3600000000000001E-3</v>
      </c>
      <c r="Q212" s="175">
        <f>ROUND(E212*P212,2)</f>
        <v>0.14000000000000001</v>
      </c>
      <c r="R212" s="177" t="s">
        <v>594</v>
      </c>
      <c r="S212" s="177" t="s">
        <v>319</v>
      </c>
      <c r="T212" s="178" t="s">
        <v>319</v>
      </c>
      <c r="U212" s="159">
        <v>7.9350000000000004E-2</v>
      </c>
      <c r="V212" s="159">
        <f>ROUND(E212*U212,2)</f>
        <v>3.19</v>
      </c>
      <c r="W212" s="159"/>
      <c r="X212" s="159" t="s">
        <v>399</v>
      </c>
      <c r="Y212" s="159" t="s">
        <v>322</v>
      </c>
      <c r="Z212" s="148"/>
      <c r="AA212" s="148"/>
      <c r="AB212" s="148"/>
      <c r="AC212" s="148"/>
      <c r="AD212" s="148"/>
      <c r="AE212" s="148"/>
      <c r="AF212" s="148"/>
      <c r="AG212" s="148" t="s">
        <v>400</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
      <c r="A213" s="155"/>
      <c r="B213" s="156"/>
      <c r="C213" s="195" t="s">
        <v>595</v>
      </c>
      <c r="D213" s="193"/>
      <c r="E213" s="194"/>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404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5" t="s">
        <v>596</v>
      </c>
      <c r="D214" s="193"/>
      <c r="E214" s="194">
        <v>40.200000000000003</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404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1" x14ac:dyDescent="0.2">
      <c r="A215" s="180">
        <v>52</v>
      </c>
      <c r="B215" s="181" t="s">
        <v>602</v>
      </c>
      <c r="C215" s="189" t="s">
        <v>603</v>
      </c>
      <c r="D215" s="182" t="s">
        <v>442</v>
      </c>
      <c r="E215" s="183">
        <v>4</v>
      </c>
      <c r="F215" s="184"/>
      <c r="G215" s="185">
        <f>ROUND(E215*F215,2)</f>
        <v>0</v>
      </c>
      <c r="H215" s="184"/>
      <c r="I215" s="185">
        <f>ROUND(E215*H215,2)</f>
        <v>0</v>
      </c>
      <c r="J215" s="184"/>
      <c r="K215" s="185">
        <f>ROUND(E215*J215,2)</f>
        <v>0</v>
      </c>
      <c r="L215" s="185">
        <v>12</v>
      </c>
      <c r="M215" s="185">
        <f>G215*(1+L215/100)</f>
        <v>0</v>
      </c>
      <c r="N215" s="183">
        <v>0</v>
      </c>
      <c r="O215" s="183">
        <f>ROUND(E215*N215,2)</f>
        <v>0</v>
      </c>
      <c r="P215" s="183">
        <v>3.2200000000000002E-3</v>
      </c>
      <c r="Q215" s="183">
        <f>ROUND(E215*P215,2)</f>
        <v>0.01</v>
      </c>
      <c r="R215" s="185" t="s">
        <v>594</v>
      </c>
      <c r="S215" s="185" t="s">
        <v>319</v>
      </c>
      <c r="T215" s="186" t="s">
        <v>319</v>
      </c>
      <c r="U215" s="159">
        <v>0.22539999999999999</v>
      </c>
      <c r="V215" s="159">
        <f>ROUND(E215*U215,2)</f>
        <v>0.9</v>
      </c>
      <c r="W215" s="159"/>
      <c r="X215" s="159" t="s">
        <v>399</v>
      </c>
      <c r="Y215" s="159" t="s">
        <v>322</v>
      </c>
      <c r="Z215" s="148"/>
      <c r="AA215" s="148"/>
      <c r="AB215" s="148"/>
      <c r="AC215" s="148"/>
      <c r="AD215" s="148"/>
      <c r="AE215" s="148"/>
      <c r="AF215" s="148"/>
      <c r="AG215" s="148" t="s">
        <v>400</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1" x14ac:dyDescent="0.2">
      <c r="A216" s="172">
        <v>53</v>
      </c>
      <c r="B216" s="173" t="s">
        <v>604</v>
      </c>
      <c r="C216" s="188" t="s">
        <v>605</v>
      </c>
      <c r="D216" s="174" t="s">
        <v>478</v>
      </c>
      <c r="E216" s="175">
        <v>3</v>
      </c>
      <c r="F216" s="176"/>
      <c r="G216" s="177">
        <f>ROUND(E216*F216,2)</f>
        <v>0</v>
      </c>
      <c r="H216" s="176"/>
      <c r="I216" s="177">
        <f>ROUND(E216*H216,2)</f>
        <v>0</v>
      </c>
      <c r="J216" s="176"/>
      <c r="K216" s="177">
        <f>ROUND(E216*J216,2)</f>
        <v>0</v>
      </c>
      <c r="L216" s="177">
        <v>12</v>
      </c>
      <c r="M216" s="177">
        <f>G216*(1+L216/100)</f>
        <v>0</v>
      </c>
      <c r="N216" s="175">
        <v>0</v>
      </c>
      <c r="O216" s="175">
        <f>ROUND(E216*N216,2)</f>
        <v>0</v>
      </c>
      <c r="P216" s="175">
        <v>1.3500000000000001E-3</v>
      </c>
      <c r="Q216" s="175">
        <f>ROUND(E216*P216,2)</f>
        <v>0</v>
      </c>
      <c r="R216" s="177" t="s">
        <v>594</v>
      </c>
      <c r="S216" s="177" t="s">
        <v>319</v>
      </c>
      <c r="T216" s="178" t="s">
        <v>319</v>
      </c>
      <c r="U216" s="159">
        <v>9.1999999999999998E-2</v>
      </c>
      <c r="V216" s="159">
        <f>ROUND(E216*U216,2)</f>
        <v>0.28000000000000003</v>
      </c>
      <c r="W216" s="159"/>
      <c r="X216" s="159" t="s">
        <v>399</v>
      </c>
      <c r="Y216" s="159" t="s">
        <v>322</v>
      </c>
      <c r="Z216" s="148"/>
      <c r="AA216" s="148"/>
      <c r="AB216" s="148"/>
      <c r="AC216" s="148"/>
      <c r="AD216" s="148"/>
      <c r="AE216" s="148"/>
      <c r="AF216" s="148"/>
      <c r="AG216" s="148" t="s">
        <v>400</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2" x14ac:dyDescent="0.2">
      <c r="A217" s="155"/>
      <c r="B217" s="156"/>
      <c r="C217" s="195" t="s">
        <v>403</v>
      </c>
      <c r="D217" s="193"/>
      <c r="E217" s="194"/>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404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5" t="s">
        <v>479</v>
      </c>
      <c r="D218" s="193"/>
      <c r="E218" s="194"/>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404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5" t="s">
        <v>480</v>
      </c>
      <c r="D219" s="193"/>
      <c r="E219" s="194">
        <v>2</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404</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5" t="s">
        <v>481</v>
      </c>
      <c r="D220" s="193"/>
      <c r="E220" s="194">
        <v>0.5</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404</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5" t="s">
        <v>482</v>
      </c>
      <c r="D221" s="193"/>
      <c r="E221" s="194">
        <v>0.5</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404</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
      <c r="A222" s="172">
        <v>54</v>
      </c>
      <c r="B222" s="173" t="s">
        <v>606</v>
      </c>
      <c r="C222" s="188" t="s">
        <v>607</v>
      </c>
      <c r="D222" s="174" t="s">
        <v>478</v>
      </c>
      <c r="E222" s="175">
        <v>14.5</v>
      </c>
      <c r="F222" s="176"/>
      <c r="G222" s="177">
        <f>ROUND(E222*F222,2)</f>
        <v>0</v>
      </c>
      <c r="H222" s="176"/>
      <c r="I222" s="177">
        <f>ROUND(E222*H222,2)</f>
        <v>0</v>
      </c>
      <c r="J222" s="176"/>
      <c r="K222" s="177">
        <f>ROUND(E222*J222,2)</f>
        <v>0</v>
      </c>
      <c r="L222" s="177">
        <v>12</v>
      </c>
      <c r="M222" s="177">
        <f>G222*(1+L222/100)</f>
        <v>0</v>
      </c>
      <c r="N222" s="175">
        <v>0</v>
      </c>
      <c r="O222" s="175">
        <f>ROUND(E222*N222,2)</f>
        <v>0</v>
      </c>
      <c r="P222" s="175">
        <v>2.2599999999999999E-3</v>
      </c>
      <c r="Q222" s="175">
        <f>ROUND(E222*P222,2)</f>
        <v>0.03</v>
      </c>
      <c r="R222" s="177" t="s">
        <v>594</v>
      </c>
      <c r="S222" s="177" t="s">
        <v>319</v>
      </c>
      <c r="T222" s="178" t="s">
        <v>319</v>
      </c>
      <c r="U222" s="159">
        <v>5.7500000000000002E-2</v>
      </c>
      <c r="V222" s="159">
        <f>ROUND(E222*U222,2)</f>
        <v>0.83</v>
      </c>
      <c r="W222" s="159"/>
      <c r="X222" s="159" t="s">
        <v>399</v>
      </c>
      <c r="Y222" s="159" t="s">
        <v>322</v>
      </c>
      <c r="Z222" s="148"/>
      <c r="AA222" s="148"/>
      <c r="AB222" s="148"/>
      <c r="AC222" s="148"/>
      <c r="AD222" s="148"/>
      <c r="AE222" s="148"/>
      <c r="AF222" s="148"/>
      <c r="AG222" s="148" t="s">
        <v>400</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2" x14ac:dyDescent="0.2">
      <c r="A223" s="155"/>
      <c r="B223" s="156"/>
      <c r="C223" s="195" t="s">
        <v>595</v>
      </c>
      <c r="D223" s="193"/>
      <c r="E223" s="194"/>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404</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5" t="s">
        <v>608</v>
      </c>
      <c r="D224" s="193"/>
      <c r="E224" s="194">
        <v>14.5</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404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1" x14ac:dyDescent="0.2">
      <c r="A225" s="172">
        <v>55</v>
      </c>
      <c r="B225" s="173" t="s">
        <v>609</v>
      </c>
      <c r="C225" s="188" t="s">
        <v>610</v>
      </c>
      <c r="D225" s="174" t="s">
        <v>379</v>
      </c>
      <c r="E225" s="175">
        <v>358.23</v>
      </c>
      <c r="F225" s="176"/>
      <c r="G225" s="177">
        <f>ROUND(E225*F225,2)</f>
        <v>0</v>
      </c>
      <c r="H225" s="176"/>
      <c r="I225" s="177">
        <f>ROUND(E225*H225,2)</f>
        <v>0</v>
      </c>
      <c r="J225" s="176"/>
      <c r="K225" s="177">
        <f>ROUND(E225*J225,2)</f>
        <v>0</v>
      </c>
      <c r="L225" s="177">
        <v>12</v>
      </c>
      <c r="M225" s="177">
        <f>G225*(1+L225/100)</f>
        <v>0</v>
      </c>
      <c r="N225" s="175">
        <v>0</v>
      </c>
      <c r="O225" s="175">
        <f>ROUND(E225*N225,2)</f>
        <v>0</v>
      </c>
      <c r="P225" s="175">
        <v>4.2000000000000003E-2</v>
      </c>
      <c r="Q225" s="175">
        <f>ROUND(E225*P225,2)</f>
        <v>15.05</v>
      </c>
      <c r="R225" s="177" t="s">
        <v>611</v>
      </c>
      <c r="S225" s="177" t="s">
        <v>319</v>
      </c>
      <c r="T225" s="178" t="s">
        <v>319</v>
      </c>
      <c r="U225" s="159">
        <v>0.14199999999999999</v>
      </c>
      <c r="V225" s="159">
        <f>ROUND(E225*U225,2)</f>
        <v>50.87</v>
      </c>
      <c r="W225" s="159"/>
      <c r="X225" s="159" t="s">
        <v>399</v>
      </c>
      <c r="Y225" s="159" t="s">
        <v>322</v>
      </c>
      <c r="Z225" s="148"/>
      <c r="AA225" s="148"/>
      <c r="AB225" s="148"/>
      <c r="AC225" s="148"/>
      <c r="AD225" s="148"/>
      <c r="AE225" s="148"/>
      <c r="AF225" s="148"/>
      <c r="AG225" s="148" t="s">
        <v>400</v>
      </c>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2" x14ac:dyDescent="0.2">
      <c r="A226" s="155"/>
      <c r="B226" s="156"/>
      <c r="C226" s="195" t="s">
        <v>595</v>
      </c>
      <c r="D226" s="193"/>
      <c r="E226" s="194"/>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404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5" t="s">
        <v>612</v>
      </c>
      <c r="D227" s="193"/>
      <c r="E227" s="194">
        <v>225.375</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404</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5" t="s">
        <v>613</v>
      </c>
      <c r="D228" s="193"/>
      <c r="E228" s="194">
        <v>132.85499999999999</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404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1" x14ac:dyDescent="0.2">
      <c r="A229" s="172">
        <v>56</v>
      </c>
      <c r="B229" s="173" t="s">
        <v>614</v>
      </c>
      <c r="C229" s="188" t="s">
        <v>615</v>
      </c>
      <c r="D229" s="174" t="s">
        <v>478</v>
      </c>
      <c r="E229" s="175">
        <v>20.7</v>
      </c>
      <c r="F229" s="176"/>
      <c r="G229" s="177">
        <f>ROUND(E229*F229,2)</f>
        <v>0</v>
      </c>
      <c r="H229" s="176"/>
      <c r="I229" s="177">
        <f>ROUND(E229*H229,2)</f>
        <v>0</v>
      </c>
      <c r="J229" s="176"/>
      <c r="K229" s="177">
        <f>ROUND(E229*J229,2)</f>
        <v>0</v>
      </c>
      <c r="L229" s="177">
        <v>12</v>
      </c>
      <c r="M229" s="177">
        <f>G229*(1+L229/100)</f>
        <v>0</v>
      </c>
      <c r="N229" s="175">
        <v>0</v>
      </c>
      <c r="O229" s="175">
        <f>ROUND(E229*N229,2)</f>
        <v>0</v>
      </c>
      <c r="P229" s="175">
        <v>8.9300000000000004E-3</v>
      </c>
      <c r="Q229" s="175">
        <f>ROUND(E229*P229,2)</f>
        <v>0.18</v>
      </c>
      <c r="R229" s="177" t="s">
        <v>611</v>
      </c>
      <c r="S229" s="177" t="s">
        <v>319</v>
      </c>
      <c r="T229" s="178" t="s">
        <v>319</v>
      </c>
      <c r="U229" s="159">
        <v>7.5999999999999998E-2</v>
      </c>
      <c r="V229" s="159">
        <f>ROUND(E229*U229,2)</f>
        <v>1.57</v>
      </c>
      <c r="W229" s="159"/>
      <c r="X229" s="159" t="s">
        <v>399</v>
      </c>
      <c r="Y229" s="159" t="s">
        <v>322</v>
      </c>
      <c r="Z229" s="148"/>
      <c r="AA229" s="148"/>
      <c r="AB229" s="148"/>
      <c r="AC229" s="148"/>
      <c r="AD229" s="148"/>
      <c r="AE229" s="148"/>
      <c r="AF229" s="148"/>
      <c r="AG229" s="148" t="s">
        <v>400</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2" x14ac:dyDescent="0.2">
      <c r="A230" s="155"/>
      <c r="B230" s="156"/>
      <c r="C230" s="195" t="s">
        <v>595</v>
      </c>
      <c r="D230" s="193"/>
      <c r="E230" s="194"/>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404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
      <c r="A231" s="155"/>
      <c r="B231" s="156"/>
      <c r="C231" s="195" t="s">
        <v>616</v>
      </c>
      <c r="D231" s="193"/>
      <c r="E231" s="194">
        <v>20.7</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404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1" x14ac:dyDescent="0.2">
      <c r="A232" s="172">
        <v>57</v>
      </c>
      <c r="B232" s="173" t="s">
        <v>617</v>
      </c>
      <c r="C232" s="188" t="s">
        <v>618</v>
      </c>
      <c r="D232" s="174" t="s">
        <v>379</v>
      </c>
      <c r="E232" s="175">
        <v>563.02</v>
      </c>
      <c r="F232" s="176"/>
      <c r="G232" s="177">
        <f>ROUND(E232*F232,2)</f>
        <v>0</v>
      </c>
      <c r="H232" s="176"/>
      <c r="I232" s="177">
        <f>ROUND(E232*H232,2)</f>
        <v>0</v>
      </c>
      <c r="J232" s="176"/>
      <c r="K232" s="177">
        <f>ROUND(E232*J232,2)</f>
        <v>0</v>
      </c>
      <c r="L232" s="177">
        <v>12</v>
      </c>
      <c r="M232" s="177">
        <f>G232*(1+L232/100)</f>
        <v>0</v>
      </c>
      <c r="N232" s="175">
        <v>0</v>
      </c>
      <c r="O232" s="175">
        <f>ROUND(E232*N232,2)</f>
        <v>0</v>
      </c>
      <c r="P232" s="175">
        <v>1.8000000000000001E-4</v>
      </c>
      <c r="Q232" s="175">
        <f>ROUND(E232*P232,2)</f>
        <v>0.1</v>
      </c>
      <c r="R232" s="177" t="s">
        <v>611</v>
      </c>
      <c r="S232" s="177" t="s">
        <v>319</v>
      </c>
      <c r="T232" s="178" t="s">
        <v>319</v>
      </c>
      <c r="U232" s="159">
        <v>0.03</v>
      </c>
      <c r="V232" s="159">
        <f>ROUND(E232*U232,2)</f>
        <v>16.89</v>
      </c>
      <c r="W232" s="159"/>
      <c r="X232" s="159" t="s">
        <v>399</v>
      </c>
      <c r="Y232" s="159" t="s">
        <v>322</v>
      </c>
      <c r="Z232" s="148"/>
      <c r="AA232" s="148"/>
      <c r="AB232" s="148"/>
      <c r="AC232" s="148"/>
      <c r="AD232" s="148"/>
      <c r="AE232" s="148"/>
      <c r="AF232" s="148"/>
      <c r="AG232" s="148" t="s">
        <v>400</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2" x14ac:dyDescent="0.2">
      <c r="A233" s="155"/>
      <c r="B233" s="156"/>
      <c r="C233" s="195" t="s">
        <v>429</v>
      </c>
      <c r="D233" s="193"/>
      <c r="E233" s="194"/>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404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195" t="s">
        <v>585</v>
      </c>
      <c r="D234" s="193"/>
      <c r="E234" s="194"/>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404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195" t="s">
        <v>580</v>
      </c>
      <c r="D235" s="193"/>
      <c r="E235" s="194">
        <v>131.53</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404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3" x14ac:dyDescent="0.2">
      <c r="A236" s="155"/>
      <c r="B236" s="156"/>
      <c r="C236" s="195" t="s">
        <v>581</v>
      </c>
      <c r="D236" s="193"/>
      <c r="E236" s="194">
        <v>73.260000000000005</v>
      </c>
      <c r="F236" s="159"/>
      <c r="G236" s="159"/>
      <c r="H236" s="159"/>
      <c r="I236" s="159"/>
      <c r="J236" s="159"/>
      <c r="K236" s="159"/>
      <c r="L236" s="159"/>
      <c r="M236" s="159"/>
      <c r="N236" s="158"/>
      <c r="O236" s="158"/>
      <c r="P236" s="158"/>
      <c r="Q236" s="158"/>
      <c r="R236" s="159"/>
      <c r="S236" s="159"/>
      <c r="T236" s="159"/>
      <c r="U236" s="159"/>
      <c r="V236" s="159"/>
      <c r="W236" s="159"/>
      <c r="X236" s="159"/>
      <c r="Y236" s="159"/>
      <c r="Z236" s="148"/>
      <c r="AA236" s="148"/>
      <c r="AB236" s="148"/>
      <c r="AC236" s="148"/>
      <c r="AD236" s="148"/>
      <c r="AE236" s="148"/>
      <c r="AF236" s="148"/>
      <c r="AG236" s="148" t="s">
        <v>404</v>
      </c>
      <c r="AH236" s="148">
        <v>0</v>
      </c>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3" x14ac:dyDescent="0.2">
      <c r="A237" s="155"/>
      <c r="B237" s="156"/>
      <c r="C237" s="195" t="s">
        <v>595</v>
      </c>
      <c r="D237" s="193"/>
      <c r="E237" s="194"/>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404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195" t="s">
        <v>619</v>
      </c>
      <c r="D238" s="193"/>
      <c r="E238" s="194"/>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404</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195" t="s">
        <v>574</v>
      </c>
      <c r="D239" s="193"/>
      <c r="E239" s="194">
        <v>358.23</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404</v>
      </c>
      <c r="AH239" s="148">
        <v>5</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ht="22.5" outlineLevel="1" x14ac:dyDescent="0.2">
      <c r="A240" s="172">
        <v>58</v>
      </c>
      <c r="B240" s="173" t="s">
        <v>620</v>
      </c>
      <c r="C240" s="188" t="s">
        <v>621</v>
      </c>
      <c r="D240" s="174" t="s">
        <v>379</v>
      </c>
      <c r="E240" s="175">
        <v>23.44</v>
      </c>
      <c r="F240" s="176"/>
      <c r="G240" s="177">
        <f>ROUND(E240*F240,2)</f>
        <v>0</v>
      </c>
      <c r="H240" s="176"/>
      <c r="I240" s="177">
        <f>ROUND(E240*H240,2)</f>
        <v>0</v>
      </c>
      <c r="J240" s="176"/>
      <c r="K240" s="177">
        <f>ROUND(E240*J240,2)</f>
        <v>0</v>
      </c>
      <c r="L240" s="177">
        <v>12</v>
      </c>
      <c r="M240" s="177">
        <f>G240*(1+L240/100)</f>
        <v>0</v>
      </c>
      <c r="N240" s="175">
        <v>0</v>
      </c>
      <c r="O240" s="175">
        <f>ROUND(E240*N240,2)</f>
        <v>0</v>
      </c>
      <c r="P240" s="175">
        <v>3.5000000000000001E-3</v>
      </c>
      <c r="Q240" s="175">
        <f>ROUND(E240*P240,2)</f>
        <v>0.08</v>
      </c>
      <c r="R240" s="177" t="s">
        <v>622</v>
      </c>
      <c r="S240" s="177" t="s">
        <v>319</v>
      </c>
      <c r="T240" s="178" t="s">
        <v>319</v>
      </c>
      <c r="U240" s="159">
        <v>0.255</v>
      </c>
      <c r="V240" s="159">
        <f>ROUND(E240*U240,2)</f>
        <v>5.98</v>
      </c>
      <c r="W240" s="159"/>
      <c r="X240" s="159" t="s">
        <v>399</v>
      </c>
      <c r="Y240" s="159" t="s">
        <v>322</v>
      </c>
      <c r="Z240" s="148"/>
      <c r="AA240" s="148"/>
      <c r="AB240" s="148"/>
      <c r="AC240" s="148"/>
      <c r="AD240" s="148"/>
      <c r="AE240" s="148"/>
      <c r="AF240" s="148"/>
      <c r="AG240" s="148" t="s">
        <v>400</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2" x14ac:dyDescent="0.2">
      <c r="A241" s="155"/>
      <c r="B241" s="156"/>
      <c r="C241" s="195" t="s">
        <v>403</v>
      </c>
      <c r="D241" s="193"/>
      <c r="E241" s="194"/>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404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
      <c r="A242" s="155"/>
      <c r="B242" s="156"/>
      <c r="C242" s="195" t="s">
        <v>456</v>
      </c>
      <c r="D242" s="193"/>
      <c r="E242" s="194">
        <v>23.44</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404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
      <c r="A243" s="172">
        <v>59</v>
      </c>
      <c r="B243" s="173" t="s">
        <v>623</v>
      </c>
      <c r="C243" s="188" t="s">
        <v>624</v>
      </c>
      <c r="D243" s="174" t="s">
        <v>379</v>
      </c>
      <c r="E243" s="175">
        <v>166.43020000000001</v>
      </c>
      <c r="F243" s="176"/>
      <c r="G243" s="177">
        <f>ROUND(E243*F243,2)</f>
        <v>0</v>
      </c>
      <c r="H243" s="176"/>
      <c r="I243" s="177">
        <f>ROUND(E243*H243,2)</f>
        <v>0</v>
      </c>
      <c r="J243" s="176"/>
      <c r="K243" s="177">
        <f>ROUND(E243*J243,2)</f>
        <v>0</v>
      </c>
      <c r="L243" s="177">
        <v>12</v>
      </c>
      <c r="M243" s="177">
        <f>G243*(1+L243/100)</f>
        <v>0</v>
      </c>
      <c r="N243" s="175">
        <v>0</v>
      </c>
      <c r="O243" s="175">
        <f>ROUND(E243*N243,2)</f>
        <v>0</v>
      </c>
      <c r="P243" s="175">
        <v>8.9999999999999998E-4</v>
      </c>
      <c r="Q243" s="175">
        <f>ROUND(E243*P243,2)</f>
        <v>0.15</v>
      </c>
      <c r="R243" s="177" t="s">
        <v>625</v>
      </c>
      <c r="S243" s="177" t="s">
        <v>319</v>
      </c>
      <c r="T243" s="178" t="s">
        <v>319</v>
      </c>
      <c r="U243" s="159">
        <v>7.6679999999999998E-2</v>
      </c>
      <c r="V243" s="159">
        <f>ROUND(E243*U243,2)</f>
        <v>12.76</v>
      </c>
      <c r="W243" s="159"/>
      <c r="X243" s="159" t="s">
        <v>399</v>
      </c>
      <c r="Y243" s="159" t="s">
        <v>322</v>
      </c>
      <c r="Z243" s="148"/>
      <c r="AA243" s="148"/>
      <c r="AB243" s="148"/>
      <c r="AC243" s="148"/>
      <c r="AD243" s="148"/>
      <c r="AE243" s="148"/>
      <c r="AF243" s="148"/>
      <c r="AG243" s="148" t="s">
        <v>400</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5" t="s">
        <v>403</v>
      </c>
      <c r="D244" s="193"/>
      <c r="E244" s="194"/>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404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5" t="s">
        <v>626</v>
      </c>
      <c r="D245" s="193"/>
      <c r="E245" s="194"/>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404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5" t="s">
        <v>627</v>
      </c>
      <c r="D246" s="193"/>
      <c r="E246" s="194">
        <v>47.158000000000001</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404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5" t="s">
        <v>628</v>
      </c>
      <c r="D247" s="193"/>
      <c r="E247" s="194">
        <v>66.802199999999999</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404</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5" t="s">
        <v>629</v>
      </c>
      <c r="D248" s="193"/>
      <c r="E248" s="194">
        <v>52.47</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404</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
      <c r="A249" s="172">
        <v>60</v>
      </c>
      <c r="B249" s="173" t="s">
        <v>630</v>
      </c>
      <c r="C249" s="188" t="s">
        <v>631</v>
      </c>
      <c r="D249" s="174" t="s">
        <v>379</v>
      </c>
      <c r="E249" s="175">
        <v>24.475000000000001</v>
      </c>
      <c r="F249" s="176"/>
      <c r="G249" s="177">
        <f>ROUND(E249*F249,2)</f>
        <v>0</v>
      </c>
      <c r="H249" s="176"/>
      <c r="I249" s="177">
        <f>ROUND(E249*H249,2)</f>
        <v>0</v>
      </c>
      <c r="J249" s="176"/>
      <c r="K249" s="177">
        <f>ROUND(E249*J249,2)</f>
        <v>0</v>
      </c>
      <c r="L249" s="177">
        <v>12</v>
      </c>
      <c r="M249" s="177">
        <f>G249*(1+L249/100)</f>
        <v>0</v>
      </c>
      <c r="N249" s="175">
        <v>0</v>
      </c>
      <c r="O249" s="175">
        <f>ROUND(E249*N249,2)</f>
        <v>0</v>
      </c>
      <c r="P249" s="175">
        <v>0</v>
      </c>
      <c r="Q249" s="175">
        <f>ROUND(E249*P249,2)</f>
        <v>0</v>
      </c>
      <c r="R249" s="177" t="s">
        <v>625</v>
      </c>
      <c r="S249" s="177" t="s">
        <v>319</v>
      </c>
      <c r="T249" s="178" t="s">
        <v>319</v>
      </c>
      <c r="U249" s="159">
        <v>0.09</v>
      </c>
      <c r="V249" s="159">
        <f>ROUND(E249*U249,2)</f>
        <v>2.2000000000000002</v>
      </c>
      <c r="W249" s="159"/>
      <c r="X249" s="159" t="s">
        <v>399</v>
      </c>
      <c r="Y249" s="159" t="s">
        <v>322</v>
      </c>
      <c r="Z249" s="148"/>
      <c r="AA249" s="148"/>
      <c r="AB249" s="148"/>
      <c r="AC249" s="148"/>
      <c r="AD249" s="148"/>
      <c r="AE249" s="148"/>
      <c r="AF249" s="148"/>
      <c r="AG249" s="148" t="s">
        <v>400</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2" x14ac:dyDescent="0.2">
      <c r="A250" s="155"/>
      <c r="B250" s="156"/>
      <c r="C250" s="195" t="s">
        <v>403</v>
      </c>
      <c r="D250" s="193"/>
      <c r="E250" s="194"/>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404</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3" x14ac:dyDescent="0.2">
      <c r="A251" s="155"/>
      <c r="B251" s="156"/>
      <c r="C251" s="195" t="s">
        <v>632</v>
      </c>
      <c r="D251" s="193"/>
      <c r="E251" s="194"/>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404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3" x14ac:dyDescent="0.2">
      <c r="A252" s="155"/>
      <c r="B252" s="156"/>
      <c r="C252" s="195" t="s">
        <v>633</v>
      </c>
      <c r="D252" s="193"/>
      <c r="E252" s="194">
        <v>24.475000000000001</v>
      </c>
      <c r="F252" s="159"/>
      <c r="G252" s="159"/>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404</v>
      </c>
      <c r="AH252" s="148">
        <v>0</v>
      </c>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
      <c r="A253" s="172">
        <v>61</v>
      </c>
      <c r="B253" s="173" t="s">
        <v>634</v>
      </c>
      <c r="C253" s="188" t="s">
        <v>635</v>
      </c>
      <c r="D253" s="174" t="s">
        <v>379</v>
      </c>
      <c r="E253" s="175">
        <v>3.8</v>
      </c>
      <c r="F253" s="176"/>
      <c r="G253" s="177">
        <f>ROUND(E253*F253,2)</f>
        <v>0</v>
      </c>
      <c r="H253" s="176"/>
      <c r="I253" s="177">
        <f>ROUND(E253*H253,2)</f>
        <v>0</v>
      </c>
      <c r="J253" s="176"/>
      <c r="K253" s="177">
        <f>ROUND(E253*J253,2)</f>
        <v>0</v>
      </c>
      <c r="L253" s="177">
        <v>12</v>
      </c>
      <c r="M253" s="177">
        <f>G253*(1+L253/100)</f>
        <v>0</v>
      </c>
      <c r="N253" s="175">
        <v>0</v>
      </c>
      <c r="O253" s="175">
        <f>ROUND(E253*N253,2)</f>
        <v>0</v>
      </c>
      <c r="P253" s="175">
        <v>0.01</v>
      </c>
      <c r="Q253" s="175">
        <f>ROUND(E253*P253,2)</f>
        <v>0.04</v>
      </c>
      <c r="R253" s="177" t="s">
        <v>636</v>
      </c>
      <c r="S253" s="177" t="s">
        <v>319</v>
      </c>
      <c r="T253" s="178" t="s">
        <v>319</v>
      </c>
      <c r="U253" s="159">
        <v>0.2</v>
      </c>
      <c r="V253" s="159">
        <f>ROUND(E253*U253,2)</f>
        <v>0.76</v>
      </c>
      <c r="W253" s="159"/>
      <c r="X253" s="159" t="s">
        <v>399</v>
      </c>
      <c r="Y253" s="159" t="s">
        <v>322</v>
      </c>
      <c r="Z253" s="148"/>
      <c r="AA253" s="148"/>
      <c r="AB253" s="148"/>
      <c r="AC253" s="148"/>
      <c r="AD253" s="148"/>
      <c r="AE253" s="148"/>
      <c r="AF253" s="148"/>
      <c r="AG253" s="148" t="s">
        <v>400</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5" t="s">
        <v>637</v>
      </c>
      <c r="D254" s="193"/>
      <c r="E254" s="194"/>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404</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5" t="s">
        <v>638</v>
      </c>
      <c r="D255" s="193"/>
      <c r="E255" s="194">
        <v>1</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404</v>
      </c>
      <c r="AH255" s="148">
        <v>5</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5" t="s">
        <v>639</v>
      </c>
      <c r="D256" s="193"/>
      <c r="E256" s="194">
        <v>2.8</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404</v>
      </c>
      <c r="AH256" s="148">
        <v>5</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1" x14ac:dyDescent="0.2">
      <c r="A257" s="172">
        <v>62</v>
      </c>
      <c r="B257" s="173" t="s">
        <v>640</v>
      </c>
      <c r="C257" s="188" t="s">
        <v>641</v>
      </c>
      <c r="D257" s="174" t="s">
        <v>642</v>
      </c>
      <c r="E257" s="175">
        <v>25</v>
      </c>
      <c r="F257" s="176"/>
      <c r="G257" s="177">
        <f>ROUND(E257*F257,2)</f>
        <v>0</v>
      </c>
      <c r="H257" s="176"/>
      <c r="I257" s="177">
        <f>ROUND(E257*H257,2)</f>
        <v>0</v>
      </c>
      <c r="J257" s="176"/>
      <c r="K257" s="177">
        <f>ROUND(E257*J257,2)</f>
        <v>0</v>
      </c>
      <c r="L257" s="177">
        <v>12</v>
      </c>
      <c r="M257" s="177">
        <f>G257*(1+L257/100)</f>
        <v>0</v>
      </c>
      <c r="N257" s="175">
        <v>0</v>
      </c>
      <c r="O257" s="175">
        <f>ROUND(E257*N257,2)</f>
        <v>0</v>
      </c>
      <c r="P257" s="175">
        <v>0</v>
      </c>
      <c r="Q257" s="175">
        <f>ROUND(E257*P257,2)</f>
        <v>0</v>
      </c>
      <c r="R257" s="177"/>
      <c r="S257" s="177" t="s">
        <v>319</v>
      </c>
      <c r="T257" s="178" t="s">
        <v>319</v>
      </c>
      <c r="U257" s="159">
        <v>1</v>
      </c>
      <c r="V257" s="159">
        <f>ROUND(E257*U257,2)</f>
        <v>25</v>
      </c>
      <c r="W257" s="159"/>
      <c r="X257" s="159" t="s">
        <v>399</v>
      </c>
      <c r="Y257" s="159" t="s">
        <v>322</v>
      </c>
      <c r="Z257" s="148"/>
      <c r="AA257" s="148"/>
      <c r="AB257" s="148"/>
      <c r="AC257" s="148"/>
      <c r="AD257" s="148"/>
      <c r="AE257" s="148"/>
      <c r="AF257" s="148"/>
      <c r="AG257" s="148" t="s">
        <v>400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
      <c r="A258" s="155"/>
      <c r="B258" s="156"/>
      <c r="C258" s="195" t="s">
        <v>643</v>
      </c>
      <c r="D258" s="193"/>
      <c r="E258" s="194">
        <v>4</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404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5" t="s">
        <v>644</v>
      </c>
      <c r="D259" s="193"/>
      <c r="E259" s="194">
        <v>1</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404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5" t="s">
        <v>645</v>
      </c>
      <c r="D260" s="193"/>
      <c r="E260" s="194">
        <v>20</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404</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72">
        <v>63</v>
      </c>
      <c r="B261" s="173" t="s">
        <v>646</v>
      </c>
      <c r="C261" s="188" t="s">
        <v>647</v>
      </c>
      <c r="D261" s="174" t="s">
        <v>379</v>
      </c>
      <c r="E261" s="175">
        <v>204.79</v>
      </c>
      <c r="F261" s="176"/>
      <c r="G261" s="177">
        <f>ROUND(E261*F261,2)</f>
        <v>0</v>
      </c>
      <c r="H261" s="176"/>
      <c r="I261" s="177">
        <f>ROUND(E261*H261,2)</f>
        <v>0</v>
      </c>
      <c r="J261" s="176"/>
      <c r="K261" s="177">
        <f>ROUND(E261*J261,2)</f>
        <v>0</v>
      </c>
      <c r="L261" s="177">
        <v>12</v>
      </c>
      <c r="M261" s="177">
        <f>G261*(1+L261/100)</f>
        <v>0</v>
      </c>
      <c r="N261" s="175">
        <v>0</v>
      </c>
      <c r="O261" s="175">
        <f>ROUND(E261*N261,2)</f>
        <v>0</v>
      </c>
      <c r="P261" s="175">
        <v>1.2E-2</v>
      </c>
      <c r="Q261" s="175">
        <f>ROUND(E261*P261,2)</f>
        <v>2.46</v>
      </c>
      <c r="R261" s="177"/>
      <c r="S261" s="177" t="s">
        <v>361</v>
      </c>
      <c r="T261" s="178" t="s">
        <v>369</v>
      </c>
      <c r="U261" s="159">
        <v>0.15</v>
      </c>
      <c r="V261" s="159">
        <f>ROUND(E261*U261,2)</f>
        <v>30.72</v>
      </c>
      <c r="W261" s="159"/>
      <c r="X261" s="159" t="s">
        <v>399</v>
      </c>
      <c r="Y261" s="159" t="s">
        <v>322</v>
      </c>
      <c r="Z261" s="148"/>
      <c r="AA261" s="148"/>
      <c r="AB261" s="148"/>
      <c r="AC261" s="148"/>
      <c r="AD261" s="148"/>
      <c r="AE261" s="148"/>
      <c r="AF261" s="148"/>
      <c r="AG261" s="148" t="s">
        <v>400</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2" x14ac:dyDescent="0.2">
      <c r="A262" s="155"/>
      <c r="B262" s="156"/>
      <c r="C262" s="195" t="s">
        <v>429</v>
      </c>
      <c r="D262" s="193"/>
      <c r="E262" s="194"/>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404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3" x14ac:dyDescent="0.2">
      <c r="A263" s="155"/>
      <c r="B263" s="156"/>
      <c r="C263" s="195" t="s">
        <v>585</v>
      </c>
      <c r="D263" s="193"/>
      <c r="E263" s="194"/>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404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5" t="s">
        <v>580</v>
      </c>
      <c r="D264" s="193"/>
      <c r="E264" s="194">
        <v>131.53</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404</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5" t="s">
        <v>581</v>
      </c>
      <c r="D265" s="193"/>
      <c r="E265" s="194">
        <v>73.260000000000005</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404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
      <c r="A266" s="172">
        <v>64</v>
      </c>
      <c r="B266" s="173" t="s">
        <v>648</v>
      </c>
      <c r="C266" s="188" t="s">
        <v>649</v>
      </c>
      <c r="D266" s="174" t="s">
        <v>442</v>
      </c>
      <c r="E266" s="175">
        <v>1</v>
      </c>
      <c r="F266" s="176"/>
      <c r="G266" s="177">
        <f>ROUND(E266*F266,2)</f>
        <v>0</v>
      </c>
      <c r="H266" s="176"/>
      <c r="I266" s="177">
        <f>ROUND(E266*H266,2)</f>
        <v>0</v>
      </c>
      <c r="J266" s="176"/>
      <c r="K266" s="177">
        <f>ROUND(E266*J266,2)</f>
        <v>0</v>
      </c>
      <c r="L266" s="177">
        <v>12</v>
      </c>
      <c r="M266" s="177">
        <f>G266*(1+L266/100)</f>
        <v>0</v>
      </c>
      <c r="N266" s="175">
        <v>1.6000000000000001E-4</v>
      </c>
      <c r="O266" s="175">
        <f>ROUND(E266*N266,2)</f>
        <v>0</v>
      </c>
      <c r="P266" s="175">
        <v>0.1</v>
      </c>
      <c r="Q266" s="175">
        <f>ROUND(E266*P266,2)</f>
        <v>0.1</v>
      </c>
      <c r="R266" s="177"/>
      <c r="S266" s="177" t="s">
        <v>361</v>
      </c>
      <c r="T266" s="178" t="s">
        <v>369</v>
      </c>
      <c r="U266" s="159">
        <v>3</v>
      </c>
      <c r="V266" s="159">
        <f>ROUND(E266*U266,2)</f>
        <v>3</v>
      </c>
      <c r="W266" s="159"/>
      <c r="X266" s="159" t="s">
        <v>399</v>
      </c>
      <c r="Y266" s="159" t="s">
        <v>322</v>
      </c>
      <c r="Z266" s="148"/>
      <c r="AA266" s="148"/>
      <c r="AB266" s="148"/>
      <c r="AC266" s="148"/>
      <c r="AD266" s="148"/>
      <c r="AE266" s="148"/>
      <c r="AF266" s="148"/>
      <c r="AG266" s="148" t="s">
        <v>400</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2" x14ac:dyDescent="0.2">
      <c r="A267" s="155"/>
      <c r="B267" s="156"/>
      <c r="C267" s="195" t="s">
        <v>403</v>
      </c>
      <c r="D267" s="193"/>
      <c r="E267" s="194"/>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404</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5" t="s">
        <v>650</v>
      </c>
      <c r="D268" s="193"/>
      <c r="E268" s="194"/>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404</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5" t="s">
        <v>651</v>
      </c>
      <c r="D269" s="193"/>
      <c r="E269" s="194">
        <v>1</v>
      </c>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404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ht="22.5" outlineLevel="1" x14ac:dyDescent="0.2">
      <c r="A270" s="172">
        <v>65</v>
      </c>
      <c r="B270" s="173" t="s">
        <v>652</v>
      </c>
      <c r="C270" s="188" t="s">
        <v>653</v>
      </c>
      <c r="D270" s="174" t="s">
        <v>442</v>
      </c>
      <c r="E270" s="175">
        <v>3</v>
      </c>
      <c r="F270" s="176"/>
      <c r="G270" s="177">
        <f>ROUND(E270*F270,2)</f>
        <v>0</v>
      </c>
      <c r="H270" s="176"/>
      <c r="I270" s="177">
        <f>ROUND(E270*H270,2)</f>
        <v>0</v>
      </c>
      <c r="J270" s="176"/>
      <c r="K270" s="177">
        <f>ROUND(E270*J270,2)</f>
        <v>0</v>
      </c>
      <c r="L270" s="177">
        <v>12</v>
      </c>
      <c r="M270" s="177">
        <f>G270*(1+L270/100)</f>
        <v>0</v>
      </c>
      <c r="N270" s="175">
        <v>2.1900000000000001E-3</v>
      </c>
      <c r="O270" s="175">
        <f>ROUND(E270*N270,2)</f>
        <v>0.01</v>
      </c>
      <c r="P270" s="175">
        <v>0.1</v>
      </c>
      <c r="Q270" s="175">
        <f>ROUND(E270*P270,2)</f>
        <v>0.3</v>
      </c>
      <c r="R270" s="177"/>
      <c r="S270" s="177" t="s">
        <v>361</v>
      </c>
      <c r="T270" s="178" t="s">
        <v>369</v>
      </c>
      <c r="U270" s="159">
        <v>5</v>
      </c>
      <c r="V270" s="159">
        <f>ROUND(E270*U270,2)</f>
        <v>15</v>
      </c>
      <c r="W270" s="159"/>
      <c r="X270" s="159" t="s">
        <v>399</v>
      </c>
      <c r="Y270" s="159" t="s">
        <v>322</v>
      </c>
      <c r="Z270" s="148"/>
      <c r="AA270" s="148"/>
      <c r="AB270" s="148"/>
      <c r="AC270" s="148"/>
      <c r="AD270" s="148"/>
      <c r="AE270" s="148"/>
      <c r="AF270" s="148"/>
      <c r="AG270" s="148" t="s">
        <v>400</v>
      </c>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ht="22.5" outlineLevel="2" x14ac:dyDescent="0.2">
      <c r="A271" s="155"/>
      <c r="B271" s="156"/>
      <c r="C271" s="263" t="s">
        <v>654</v>
      </c>
      <c r="D271" s="264"/>
      <c r="E271" s="264"/>
      <c r="F271" s="264"/>
      <c r="G271" s="264"/>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325</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79" t="str">
        <f>C271</f>
        <v>Montáž střešní části světlovodu v krytině střechy, vytvoření prostupu v tepelné izolaci stropu a v podhledu sádrokartonovém a montáž světlovodu v podhledu.</v>
      </c>
      <c r="BB271" s="148"/>
      <c r="BC271" s="148"/>
      <c r="BD271" s="148"/>
      <c r="BE271" s="148"/>
      <c r="BF271" s="148"/>
      <c r="BG271" s="148"/>
      <c r="BH271" s="148"/>
    </row>
    <row r="272" spans="1:60" outlineLevel="3" x14ac:dyDescent="0.2">
      <c r="A272" s="155"/>
      <c r="B272" s="156"/>
      <c r="C272" s="261" t="s">
        <v>655</v>
      </c>
      <c r="D272" s="262"/>
      <c r="E272" s="262"/>
      <c r="F272" s="262"/>
      <c r="G272" s="262"/>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325</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2" x14ac:dyDescent="0.2">
      <c r="A273" s="155"/>
      <c r="B273" s="156"/>
      <c r="C273" s="195" t="s">
        <v>429</v>
      </c>
      <c r="D273" s="193"/>
      <c r="E273" s="194"/>
      <c r="F273" s="159"/>
      <c r="G273" s="159"/>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404</v>
      </c>
      <c r="AH273" s="148">
        <v>0</v>
      </c>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3" x14ac:dyDescent="0.2">
      <c r="A274" s="155"/>
      <c r="B274" s="156"/>
      <c r="C274" s="195" t="s">
        <v>656</v>
      </c>
      <c r="D274" s="193"/>
      <c r="E274" s="194">
        <v>3</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404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1" x14ac:dyDescent="0.2">
      <c r="A275" s="172">
        <v>66</v>
      </c>
      <c r="B275" s="173" t="s">
        <v>657</v>
      </c>
      <c r="C275" s="188" t="s">
        <v>658</v>
      </c>
      <c r="D275" s="174" t="s">
        <v>379</v>
      </c>
      <c r="E275" s="175">
        <v>51.66</v>
      </c>
      <c r="F275" s="176"/>
      <c r="G275" s="177">
        <f>ROUND(E275*F275,2)</f>
        <v>0</v>
      </c>
      <c r="H275" s="176"/>
      <c r="I275" s="177">
        <f>ROUND(E275*H275,2)</f>
        <v>0</v>
      </c>
      <c r="J275" s="176"/>
      <c r="K275" s="177">
        <f>ROUND(E275*J275,2)</f>
        <v>0</v>
      </c>
      <c r="L275" s="177">
        <v>12</v>
      </c>
      <c r="M275" s="177">
        <f>G275*(1+L275/100)</f>
        <v>0</v>
      </c>
      <c r="N275" s="175">
        <v>0</v>
      </c>
      <c r="O275" s="175">
        <f>ROUND(E275*N275,2)</f>
        <v>0</v>
      </c>
      <c r="P275" s="175">
        <v>2.5000000000000001E-2</v>
      </c>
      <c r="Q275" s="175">
        <f>ROUND(E275*P275,2)</f>
        <v>1.29</v>
      </c>
      <c r="R275" s="177"/>
      <c r="S275" s="177" t="s">
        <v>361</v>
      </c>
      <c r="T275" s="178" t="s">
        <v>369</v>
      </c>
      <c r="U275" s="159">
        <v>0.39100000000000001</v>
      </c>
      <c r="V275" s="159">
        <f>ROUND(E275*U275,2)</f>
        <v>20.2</v>
      </c>
      <c r="W275" s="159"/>
      <c r="X275" s="159" t="s">
        <v>399</v>
      </c>
      <c r="Y275" s="159" t="s">
        <v>322</v>
      </c>
      <c r="Z275" s="148"/>
      <c r="AA275" s="148"/>
      <c r="AB275" s="148"/>
      <c r="AC275" s="148"/>
      <c r="AD275" s="148"/>
      <c r="AE275" s="148"/>
      <c r="AF275" s="148"/>
      <c r="AG275" s="148" t="s">
        <v>400</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2" x14ac:dyDescent="0.2">
      <c r="A276" s="155"/>
      <c r="B276" s="156"/>
      <c r="C276" s="195" t="s">
        <v>595</v>
      </c>
      <c r="D276" s="193"/>
      <c r="E276" s="194"/>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404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5" t="s">
        <v>659</v>
      </c>
      <c r="D277" s="193"/>
      <c r="E277" s="194">
        <v>51.66</v>
      </c>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404</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1" x14ac:dyDescent="0.2">
      <c r="A278" s="172">
        <v>67</v>
      </c>
      <c r="B278" s="173" t="s">
        <v>660</v>
      </c>
      <c r="C278" s="188" t="s">
        <v>661</v>
      </c>
      <c r="D278" s="174" t="s">
        <v>442</v>
      </c>
      <c r="E278" s="175">
        <v>2</v>
      </c>
      <c r="F278" s="176"/>
      <c r="G278" s="177">
        <f>ROUND(E278*F278,2)</f>
        <v>0</v>
      </c>
      <c r="H278" s="176"/>
      <c r="I278" s="177">
        <f>ROUND(E278*H278,2)</f>
        <v>0</v>
      </c>
      <c r="J278" s="176"/>
      <c r="K278" s="177">
        <f>ROUND(E278*J278,2)</f>
        <v>0</v>
      </c>
      <c r="L278" s="177">
        <v>12</v>
      </c>
      <c r="M278" s="177">
        <f>G278*(1+L278/100)</f>
        <v>0</v>
      </c>
      <c r="N278" s="175">
        <v>0</v>
      </c>
      <c r="O278" s="175">
        <f>ROUND(E278*N278,2)</f>
        <v>0</v>
      </c>
      <c r="P278" s="175">
        <v>0.05</v>
      </c>
      <c r="Q278" s="175">
        <f>ROUND(E278*P278,2)</f>
        <v>0.1</v>
      </c>
      <c r="R278" s="177"/>
      <c r="S278" s="177" t="s">
        <v>361</v>
      </c>
      <c r="T278" s="178" t="s">
        <v>369</v>
      </c>
      <c r="U278" s="159">
        <v>2</v>
      </c>
      <c r="V278" s="159">
        <f>ROUND(E278*U278,2)</f>
        <v>4</v>
      </c>
      <c r="W278" s="159"/>
      <c r="X278" s="159" t="s">
        <v>399</v>
      </c>
      <c r="Y278" s="159" t="s">
        <v>322</v>
      </c>
      <c r="Z278" s="148"/>
      <c r="AA278" s="148"/>
      <c r="AB278" s="148"/>
      <c r="AC278" s="148"/>
      <c r="AD278" s="148"/>
      <c r="AE278" s="148"/>
      <c r="AF278" s="148"/>
      <c r="AG278" s="148" t="s">
        <v>400</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2" x14ac:dyDescent="0.2">
      <c r="A279" s="155"/>
      <c r="B279" s="156"/>
      <c r="C279" s="195" t="s">
        <v>595</v>
      </c>
      <c r="D279" s="193"/>
      <c r="E279" s="194"/>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404</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5" t="s">
        <v>662</v>
      </c>
      <c r="D280" s="193"/>
      <c r="E280" s="194">
        <v>2</v>
      </c>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404</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1" x14ac:dyDescent="0.2">
      <c r="A281" s="172">
        <v>68</v>
      </c>
      <c r="B281" s="173" t="s">
        <v>663</v>
      </c>
      <c r="C281" s="188" t="s">
        <v>664</v>
      </c>
      <c r="D281" s="174" t="s">
        <v>379</v>
      </c>
      <c r="E281" s="175">
        <v>6.226</v>
      </c>
      <c r="F281" s="176"/>
      <c r="G281" s="177">
        <f>ROUND(E281*F281,2)</f>
        <v>0</v>
      </c>
      <c r="H281" s="176"/>
      <c r="I281" s="177">
        <f>ROUND(E281*H281,2)</f>
        <v>0</v>
      </c>
      <c r="J281" s="176"/>
      <c r="K281" s="177">
        <f>ROUND(E281*J281,2)</f>
        <v>0</v>
      </c>
      <c r="L281" s="177">
        <v>12</v>
      </c>
      <c r="M281" s="177">
        <f>G281*(1+L281/100)</f>
        <v>0</v>
      </c>
      <c r="N281" s="175">
        <v>4.8000000000000001E-4</v>
      </c>
      <c r="O281" s="175">
        <f>ROUND(E281*N281,2)</f>
        <v>0</v>
      </c>
      <c r="P281" s="175">
        <v>0.23519999999999999</v>
      </c>
      <c r="Q281" s="175">
        <f>ROUND(E281*P281,2)</f>
        <v>1.46</v>
      </c>
      <c r="R281" s="177"/>
      <c r="S281" s="177" t="s">
        <v>361</v>
      </c>
      <c r="T281" s="178" t="s">
        <v>369</v>
      </c>
      <c r="U281" s="159">
        <v>2.5179999999999998</v>
      </c>
      <c r="V281" s="159">
        <f>ROUND(E281*U281,2)</f>
        <v>15.68</v>
      </c>
      <c r="W281" s="159"/>
      <c r="X281" s="159" t="s">
        <v>399</v>
      </c>
      <c r="Y281" s="159" t="s">
        <v>322</v>
      </c>
      <c r="Z281" s="148"/>
      <c r="AA281" s="148"/>
      <c r="AB281" s="148"/>
      <c r="AC281" s="148"/>
      <c r="AD281" s="148"/>
      <c r="AE281" s="148"/>
      <c r="AF281" s="148"/>
      <c r="AG281" s="148" t="s">
        <v>400</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2" x14ac:dyDescent="0.2">
      <c r="A282" s="155"/>
      <c r="B282" s="156"/>
      <c r="C282" s="195" t="s">
        <v>429</v>
      </c>
      <c r="D282" s="193"/>
      <c r="E282" s="194"/>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404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5" t="s">
        <v>665</v>
      </c>
      <c r="D283" s="193"/>
      <c r="E283" s="194">
        <v>6.226</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404</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x14ac:dyDescent="0.2">
      <c r="A284" s="162" t="s">
        <v>314</v>
      </c>
      <c r="B284" s="163" t="s">
        <v>194</v>
      </c>
      <c r="C284" s="187" t="s">
        <v>195</v>
      </c>
      <c r="D284" s="164"/>
      <c r="E284" s="165"/>
      <c r="F284" s="166"/>
      <c r="G284" s="166">
        <f>SUMIF(AG285:AG289,"&lt;&gt;NOR",G285:G289)</f>
        <v>0</v>
      </c>
      <c r="H284" s="166"/>
      <c r="I284" s="166">
        <f>SUM(I285:I289)</f>
        <v>0</v>
      </c>
      <c r="J284" s="166"/>
      <c r="K284" s="166">
        <f>SUM(K285:K289)</f>
        <v>0</v>
      </c>
      <c r="L284" s="166"/>
      <c r="M284" s="166">
        <f>SUM(M285:M289)</f>
        <v>0</v>
      </c>
      <c r="N284" s="165"/>
      <c r="O284" s="165">
        <f>SUM(O285:O289)</f>
        <v>0</v>
      </c>
      <c r="P284" s="165"/>
      <c r="Q284" s="165">
        <f>SUM(Q285:Q289)</f>
        <v>0</v>
      </c>
      <c r="R284" s="166"/>
      <c r="S284" s="166"/>
      <c r="T284" s="167"/>
      <c r="U284" s="161"/>
      <c r="V284" s="161">
        <f>SUM(V285:V289)</f>
        <v>0.66</v>
      </c>
      <c r="W284" s="161"/>
      <c r="X284" s="161"/>
      <c r="Y284" s="161"/>
      <c r="AG284" t="s">
        <v>315</v>
      </c>
    </row>
    <row r="285" spans="1:60" ht="22.5" outlineLevel="1" x14ac:dyDescent="0.2">
      <c r="A285" s="172">
        <v>69</v>
      </c>
      <c r="B285" s="173" t="s">
        <v>666</v>
      </c>
      <c r="C285" s="188" t="s">
        <v>667</v>
      </c>
      <c r="D285" s="174" t="s">
        <v>411</v>
      </c>
      <c r="E285" s="175">
        <v>0.35078999999999999</v>
      </c>
      <c r="F285" s="176"/>
      <c r="G285" s="177">
        <f>ROUND(E285*F285,2)</f>
        <v>0</v>
      </c>
      <c r="H285" s="176"/>
      <c r="I285" s="177">
        <f>ROUND(E285*H285,2)</f>
        <v>0</v>
      </c>
      <c r="J285" s="176"/>
      <c r="K285" s="177">
        <f>ROUND(E285*J285,2)</f>
        <v>0</v>
      </c>
      <c r="L285" s="177">
        <v>12</v>
      </c>
      <c r="M285" s="177">
        <f>G285*(1+L285/100)</f>
        <v>0</v>
      </c>
      <c r="N285" s="175">
        <v>0</v>
      </c>
      <c r="O285" s="175">
        <f>ROUND(E285*N285,2)</f>
        <v>0</v>
      </c>
      <c r="P285" s="175">
        <v>0</v>
      </c>
      <c r="Q285" s="175">
        <f>ROUND(E285*P285,2)</f>
        <v>0</v>
      </c>
      <c r="R285" s="177" t="s">
        <v>421</v>
      </c>
      <c r="S285" s="177" t="s">
        <v>319</v>
      </c>
      <c r="T285" s="178" t="s">
        <v>319</v>
      </c>
      <c r="U285" s="159">
        <v>1.8919999999999999</v>
      </c>
      <c r="V285" s="159">
        <f>ROUND(E285*U285,2)</f>
        <v>0.66</v>
      </c>
      <c r="W285" s="159"/>
      <c r="X285" s="159" t="s">
        <v>668</v>
      </c>
      <c r="Y285" s="159" t="s">
        <v>322</v>
      </c>
      <c r="Z285" s="148"/>
      <c r="AA285" s="148"/>
      <c r="AB285" s="148"/>
      <c r="AC285" s="148"/>
      <c r="AD285" s="148"/>
      <c r="AE285" s="148"/>
      <c r="AF285" s="148"/>
      <c r="AG285" s="148" t="s">
        <v>669</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2" x14ac:dyDescent="0.2">
      <c r="A286" s="155"/>
      <c r="B286" s="156"/>
      <c r="C286" s="272" t="s">
        <v>670</v>
      </c>
      <c r="D286" s="273"/>
      <c r="E286" s="273"/>
      <c r="F286" s="273"/>
      <c r="G286" s="273"/>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402</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2" x14ac:dyDescent="0.2">
      <c r="A287" s="155"/>
      <c r="B287" s="156"/>
      <c r="C287" s="195" t="s">
        <v>671</v>
      </c>
      <c r="D287" s="193"/>
      <c r="E287" s="194"/>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404</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ht="22.5" outlineLevel="3" x14ac:dyDescent="0.2">
      <c r="A288" s="155"/>
      <c r="B288" s="156"/>
      <c r="C288" s="195" t="s">
        <v>672</v>
      </c>
      <c r="D288" s="193"/>
      <c r="E288" s="194"/>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404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5" t="s">
        <v>673</v>
      </c>
      <c r="D289" s="193"/>
      <c r="E289" s="194">
        <v>0.35078999999999999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404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x14ac:dyDescent="0.2">
      <c r="A290" s="162" t="s">
        <v>314</v>
      </c>
      <c r="B290" s="163" t="s">
        <v>280</v>
      </c>
      <c r="C290" s="187" t="s">
        <v>281</v>
      </c>
      <c r="D290" s="164"/>
      <c r="E290" s="165"/>
      <c r="F290" s="166"/>
      <c r="G290" s="166">
        <f>SUMIF(AG291:AG378,"&lt;&gt;NOR",G291:G378)</f>
        <v>0</v>
      </c>
      <c r="H290" s="166"/>
      <c r="I290" s="166">
        <f>SUM(I291:I378)</f>
        <v>0</v>
      </c>
      <c r="J290" s="166"/>
      <c r="K290" s="166">
        <f>SUM(K291:K378)</f>
        <v>0</v>
      </c>
      <c r="L290" s="166"/>
      <c r="M290" s="166">
        <f>SUM(M291:M378)</f>
        <v>0</v>
      </c>
      <c r="N290" s="165"/>
      <c r="O290" s="165">
        <f>SUM(O291:O378)</f>
        <v>0</v>
      </c>
      <c r="P290" s="165"/>
      <c r="Q290" s="165">
        <f>SUM(Q291:Q378)</f>
        <v>0</v>
      </c>
      <c r="R290" s="166"/>
      <c r="S290" s="166"/>
      <c r="T290" s="167"/>
      <c r="U290" s="161"/>
      <c r="V290" s="161">
        <f>SUM(V291:V378)</f>
        <v>223.28000000000003</v>
      </c>
      <c r="W290" s="161"/>
      <c r="X290" s="161"/>
      <c r="Y290" s="161"/>
      <c r="AG290" t="s">
        <v>315</v>
      </c>
    </row>
    <row r="291" spans="1:60" outlineLevel="1" x14ac:dyDescent="0.2">
      <c r="A291" s="172">
        <v>70</v>
      </c>
      <c r="B291" s="173" t="s">
        <v>674</v>
      </c>
      <c r="C291" s="188" t="s">
        <v>675</v>
      </c>
      <c r="D291" s="174" t="s">
        <v>411</v>
      </c>
      <c r="E291" s="175">
        <v>0.03</v>
      </c>
      <c r="F291" s="176"/>
      <c r="G291" s="177">
        <f>ROUND(E291*F291,2)</f>
        <v>0</v>
      </c>
      <c r="H291" s="176"/>
      <c r="I291" s="177">
        <f>ROUND(E291*H291,2)</f>
        <v>0</v>
      </c>
      <c r="J291" s="176"/>
      <c r="K291" s="177">
        <f>ROUND(E291*J291,2)</f>
        <v>0</v>
      </c>
      <c r="L291" s="177">
        <v>12</v>
      </c>
      <c r="M291" s="177">
        <f>G291*(1+L291/100)</f>
        <v>0</v>
      </c>
      <c r="N291" s="175">
        <v>0</v>
      </c>
      <c r="O291" s="175">
        <f>ROUND(E291*N291,2)</f>
        <v>0</v>
      </c>
      <c r="P291" s="175">
        <v>0</v>
      </c>
      <c r="Q291" s="175">
        <f>ROUND(E291*P291,2)</f>
        <v>0</v>
      </c>
      <c r="R291" s="177" t="s">
        <v>412</v>
      </c>
      <c r="S291" s="177" t="s">
        <v>319</v>
      </c>
      <c r="T291" s="178" t="s">
        <v>319</v>
      </c>
      <c r="U291" s="159">
        <v>0</v>
      </c>
      <c r="V291" s="159">
        <f>ROUND(E291*U291,2)</f>
        <v>0</v>
      </c>
      <c r="W291" s="159"/>
      <c r="X291" s="159" t="s">
        <v>399</v>
      </c>
      <c r="Y291" s="159" t="s">
        <v>322</v>
      </c>
      <c r="Z291" s="148"/>
      <c r="AA291" s="148"/>
      <c r="AB291" s="148"/>
      <c r="AC291" s="148"/>
      <c r="AD291" s="148"/>
      <c r="AE291" s="148"/>
      <c r="AF291" s="148"/>
      <c r="AG291" s="148" t="s">
        <v>400</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ht="22.5" outlineLevel="2" x14ac:dyDescent="0.2">
      <c r="A292" s="155"/>
      <c r="B292" s="156"/>
      <c r="C292" s="263" t="s">
        <v>676</v>
      </c>
      <c r="D292" s="264"/>
      <c r="E292" s="264"/>
      <c r="F292" s="264"/>
      <c r="G292" s="264"/>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325</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79" t="str">
        <f>C292</f>
        <v>Pro vyjádření výnosu ve prospěch zhotovitele je nutné jednotkovou cenu uvést se záporným znaménkem. (Získaná částka ponižuje náklad stavby.)</v>
      </c>
      <c r="BB292" s="148"/>
      <c r="BC292" s="148"/>
      <c r="BD292" s="148"/>
      <c r="BE292" s="148"/>
      <c r="BF292" s="148"/>
      <c r="BG292" s="148"/>
      <c r="BH292" s="148"/>
    </row>
    <row r="293" spans="1:60" outlineLevel="2" x14ac:dyDescent="0.2">
      <c r="A293" s="155"/>
      <c r="B293" s="156"/>
      <c r="C293" s="195" t="s">
        <v>403</v>
      </c>
      <c r="D293" s="193"/>
      <c r="E293" s="194"/>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404</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5" t="s">
        <v>463</v>
      </c>
      <c r="D294" s="193"/>
      <c r="E294" s="194"/>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404</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5" t="s">
        <v>677</v>
      </c>
      <c r="D295" s="193"/>
      <c r="E295" s="194">
        <v>0.03</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404</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72">
        <v>71</v>
      </c>
      <c r="B296" s="173" t="s">
        <v>678</v>
      </c>
      <c r="C296" s="188" t="s">
        <v>679</v>
      </c>
      <c r="D296" s="174" t="s">
        <v>411</v>
      </c>
      <c r="E296" s="175">
        <v>0.28997000000000001</v>
      </c>
      <c r="F296" s="176"/>
      <c r="G296" s="177">
        <f>ROUND(E296*F296,2)</f>
        <v>0</v>
      </c>
      <c r="H296" s="176"/>
      <c r="I296" s="177">
        <f>ROUND(E296*H296,2)</f>
        <v>0</v>
      </c>
      <c r="J296" s="176"/>
      <c r="K296" s="177">
        <f>ROUND(E296*J296,2)</f>
        <v>0</v>
      </c>
      <c r="L296" s="177">
        <v>12</v>
      </c>
      <c r="M296" s="177">
        <f>G296*(1+L296/100)</f>
        <v>0</v>
      </c>
      <c r="N296" s="175">
        <v>0</v>
      </c>
      <c r="O296" s="175">
        <f>ROUND(E296*N296,2)</f>
        <v>0</v>
      </c>
      <c r="P296" s="175">
        <v>0</v>
      </c>
      <c r="Q296" s="175">
        <f>ROUND(E296*P296,2)</f>
        <v>0</v>
      </c>
      <c r="R296" s="177" t="s">
        <v>412</v>
      </c>
      <c r="S296" s="177" t="s">
        <v>319</v>
      </c>
      <c r="T296" s="178" t="s">
        <v>319</v>
      </c>
      <c r="U296" s="159">
        <v>0</v>
      </c>
      <c r="V296" s="159">
        <f>ROUND(E296*U296,2)</f>
        <v>0</v>
      </c>
      <c r="W296" s="159"/>
      <c r="X296" s="159" t="s">
        <v>399</v>
      </c>
      <c r="Y296" s="159" t="s">
        <v>322</v>
      </c>
      <c r="Z296" s="148"/>
      <c r="AA296" s="148"/>
      <c r="AB296" s="148"/>
      <c r="AC296" s="148"/>
      <c r="AD296" s="148"/>
      <c r="AE296" s="148"/>
      <c r="AF296" s="148"/>
      <c r="AG296" s="148" t="s">
        <v>400</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2.5" outlineLevel="2" x14ac:dyDescent="0.2">
      <c r="A297" s="155"/>
      <c r="B297" s="156"/>
      <c r="C297" s="263" t="s">
        <v>676</v>
      </c>
      <c r="D297" s="264"/>
      <c r="E297" s="264"/>
      <c r="F297" s="264"/>
      <c r="G297" s="264"/>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325</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79" t="str">
        <f>C297</f>
        <v>Pro vyjádření výnosu ve prospěch zhotovitele je nutné jednotkovou cenu uvést se záporným znaménkem. (Získaná částka ponižuje náklad stavby.)</v>
      </c>
      <c r="BB297" s="148"/>
      <c r="BC297" s="148"/>
      <c r="BD297" s="148"/>
      <c r="BE297" s="148"/>
      <c r="BF297" s="148"/>
      <c r="BG297" s="148"/>
      <c r="BH297" s="148"/>
    </row>
    <row r="298" spans="1:60" outlineLevel="2" x14ac:dyDescent="0.2">
      <c r="A298" s="155"/>
      <c r="B298" s="156"/>
      <c r="C298" s="195" t="s">
        <v>680</v>
      </c>
      <c r="D298" s="193"/>
      <c r="E298" s="194">
        <v>0.28997000000000001</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404</v>
      </c>
      <c r="AH298" s="148">
        <v>7</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1" x14ac:dyDescent="0.2">
      <c r="A299" s="172">
        <v>72</v>
      </c>
      <c r="B299" s="173" t="s">
        <v>681</v>
      </c>
      <c r="C299" s="188" t="s">
        <v>682</v>
      </c>
      <c r="D299" s="174" t="s">
        <v>411</v>
      </c>
      <c r="E299" s="175">
        <v>0.34533999999999998</v>
      </c>
      <c r="F299" s="176"/>
      <c r="G299" s="177">
        <f>ROUND(E299*F299,2)</f>
        <v>0</v>
      </c>
      <c r="H299" s="176"/>
      <c r="I299" s="177">
        <f>ROUND(E299*H299,2)</f>
        <v>0</v>
      </c>
      <c r="J299" s="176"/>
      <c r="K299" s="177">
        <f>ROUND(E299*J299,2)</f>
        <v>0</v>
      </c>
      <c r="L299" s="177">
        <v>12</v>
      </c>
      <c r="M299" s="177">
        <f>G299*(1+L299/100)</f>
        <v>0</v>
      </c>
      <c r="N299" s="175">
        <v>0</v>
      </c>
      <c r="O299" s="175">
        <f>ROUND(E299*N299,2)</f>
        <v>0</v>
      </c>
      <c r="P299" s="175">
        <v>0</v>
      </c>
      <c r="Q299" s="175">
        <f>ROUND(E299*P299,2)</f>
        <v>0</v>
      </c>
      <c r="R299" s="177" t="s">
        <v>412</v>
      </c>
      <c r="S299" s="177" t="s">
        <v>319</v>
      </c>
      <c r="T299" s="178" t="s">
        <v>319</v>
      </c>
      <c r="U299" s="159">
        <v>0</v>
      </c>
      <c r="V299" s="159">
        <f>ROUND(E299*U299,2)</f>
        <v>0</v>
      </c>
      <c r="W299" s="159"/>
      <c r="X299" s="159" t="s">
        <v>399</v>
      </c>
      <c r="Y299" s="159" t="s">
        <v>322</v>
      </c>
      <c r="Z299" s="148"/>
      <c r="AA299" s="148"/>
      <c r="AB299" s="148"/>
      <c r="AC299" s="148"/>
      <c r="AD299" s="148"/>
      <c r="AE299" s="148"/>
      <c r="AF299" s="148"/>
      <c r="AG299" s="148" t="s">
        <v>400</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2.5" outlineLevel="2" x14ac:dyDescent="0.2">
      <c r="A300" s="155"/>
      <c r="B300" s="156"/>
      <c r="C300" s="263" t="s">
        <v>676</v>
      </c>
      <c r="D300" s="264"/>
      <c r="E300" s="264"/>
      <c r="F300" s="264"/>
      <c r="G300" s="264"/>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325</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79" t="str">
        <f>C300</f>
        <v>Pro vyjádření výnosu ve prospěch zhotovitele je nutné jednotkovou cenu uvést se záporným znaménkem. (Získaná částka ponižuje náklad stavby.)</v>
      </c>
      <c r="BB300" s="148"/>
      <c r="BC300" s="148"/>
      <c r="BD300" s="148"/>
      <c r="BE300" s="148"/>
      <c r="BF300" s="148"/>
      <c r="BG300" s="148"/>
      <c r="BH300" s="148"/>
    </row>
    <row r="301" spans="1:60" outlineLevel="2" x14ac:dyDescent="0.2">
      <c r="A301" s="155"/>
      <c r="B301" s="156"/>
      <c r="C301" s="195" t="s">
        <v>683</v>
      </c>
      <c r="D301" s="193"/>
      <c r="E301" s="194">
        <v>0.13105</v>
      </c>
      <c r="F301" s="159"/>
      <c r="G301" s="159"/>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404</v>
      </c>
      <c r="AH301" s="148">
        <v>7</v>
      </c>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195" t="s">
        <v>684</v>
      </c>
      <c r="D302" s="193"/>
      <c r="E302" s="194">
        <v>0.13507</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404</v>
      </c>
      <c r="AH302" s="148">
        <v>7</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
      <c r="A303" s="155"/>
      <c r="B303" s="156"/>
      <c r="C303" s="195" t="s">
        <v>685</v>
      </c>
      <c r="D303" s="193"/>
      <c r="E303" s="194">
        <v>1.2880000000000001E-2</v>
      </c>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404</v>
      </c>
      <c r="AH303" s="148">
        <v>7</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5" t="s">
        <v>686</v>
      </c>
      <c r="D304" s="193"/>
      <c r="E304" s="194">
        <v>4.0499999999999998E-3</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404</v>
      </c>
      <c r="AH304" s="148">
        <v>7</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5" t="s">
        <v>687</v>
      </c>
      <c r="D305" s="193"/>
      <c r="E305" s="194">
        <v>3.2770000000000001E-2</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404</v>
      </c>
      <c r="AH305" s="148">
        <v>7</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
      <c r="A306" s="155"/>
      <c r="B306" s="156"/>
      <c r="C306" s="195" t="s">
        <v>688</v>
      </c>
      <c r="D306" s="193"/>
      <c r="E306" s="194">
        <v>2.9520000000000001E-2</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404</v>
      </c>
      <c r="AH306" s="148">
        <v>7</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1" x14ac:dyDescent="0.2">
      <c r="A307" s="172">
        <v>73</v>
      </c>
      <c r="B307" s="173" t="s">
        <v>689</v>
      </c>
      <c r="C307" s="188" t="s">
        <v>690</v>
      </c>
      <c r="D307" s="174" t="s">
        <v>411</v>
      </c>
      <c r="E307" s="175">
        <v>0.56122000000000005</v>
      </c>
      <c r="F307" s="176"/>
      <c r="G307" s="177">
        <f>ROUND(E307*F307,2)</f>
        <v>0</v>
      </c>
      <c r="H307" s="176"/>
      <c r="I307" s="177">
        <f>ROUND(E307*H307,2)</f>
        <v>0</v>
      </c>
      <c r="J307" s="176"/>
      <c r="K307" s="177">
        <f>ROUND(E307*J307,2)</f>
        <v>0</v>
      </c>
      <c r="L307" s="177">
        <v>12</v>
      </c>
      <c r="M307" s="177">
        <f>G307*(1+L307/100)</f>
        <v>0</v>
      </c>
      <c r="N307" s="175">
        <v>0</v>
      </c>
      <c r="O307" s="175">
        <f>ROUND(E307*N307,2)</f>
        <v>0</v>
      </c>
      <c r="P307" s="175">
        <v>0</v>
      </c>
      <c r="Q307" s="175">
        <f>ROUND(E307*P307,2)</f>
        <v>0</v>
      </c>
      <c r="R307" s="177" t="s">
        <v>412</v>
      </c>
      <c r="S307" s="177" t="s">
        <v>319</v>
      </c>
      <c r="T307" s="178" t="s">
        <v>319</v>
      </c>
      <c r="U307" s="159">
        <v>0</v>
      </c>
      <c r="V307" s="159">
        <f>ROUND(E307*U307,2)</f>
        <v>0</v>
      </c>
      <c r="W307" s="159"/>
      <c r="X307" s="159" t="s">
        <v>399</v>
      </c>
      <c r="Y307" s="159" t="s">
        <v>322</v>
      </c>
      <c r="Z307" s="148"/>
      <c r="AA307" s="148"/>
      <c r="AB307" s="148"/>
      <c r="AC307" s="148"/>
      <c r="AD307" s="148"/>
      <c r="AE307" s="148"/>
      <c r="AF307" s="148"/>
      <c r="AG307" s="148" t="s">
        <v>400</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
      <c r="A308" s="155"/>
      <c r="B308" s="156"/>
      <c r="C308" s="263" t="s">
        <v>691</v>
      </c>
      <c r="D308" s="264"/>
      <c r="E308" s="264"/>
      <c r="F308" s="264"/>
      <c r="G308" s="264"/>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325</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22.5" outlineLevel="3" x14ac:dyDescent="0.2">
      <c r="A309" s="155"/>
      <c r="B309" s="156"/>
      <c r="C309" s="261" t="s">
        <v>692</v>
      </c>
      <c r="D309" s="262"/>
      <c r="E309" s="262"/>
      <c r="F309" s="262"/>
      <c r="G309" s="262"/>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325</v>
      </c>
      <c r="AH309" s="148"/>
      <c r="AI309" s="148"/>
      <c r="AJ309" s="148"/>
      <c r="AK309" s="148"/>
      <c r="AL309" s="148"/>
      <c r="AM309" s="148"/>
      <c r="AN309" s="148"/>
      <c r="AO309" s="148"/>
      <c r="AP309" s="148"/>
      <c r="AQ309" s="148"/>
      <c r="AR309" s="148"/>
      <c r="AS309" s="148"/>
      <c r="AT309" s="148"/>
      <c r="AU309" s="148"/>
      <c r="AV309" s="148"/>
      <c r="AW309" s="148"/>
      <c r="AX309" s="148"/>
      <c r="AY309" s="148"/>
      <c r="AZ309" s="148"/>
      <c r="BA309" s="179" t="str">
        <f>C309</f>
        <v>Příplatek k základnímu poplatku za uložení stavební suti/vybouraných hmot – za zvýšenou obtížnost manipulace, příměsi, znečištění nebo třídění dle charakteru odpadu.</v>
      </c>
      <c r="BB309" s="148"/>
      <c r="BC309" s="148"/>
      <c r="BD309" s="148"/>
      <c r="BE309" s="148"/>
      <c r="BF309" s="148"/>
      <c r="BG309" s="148"/>
      <c r="BH309" s="148"/>
    </row>
    <row r="310" spans="1:60" outlineLevel="2" x14ac:dyDescent="0.2">
      <c r="A310" s="155"/>
      <c r="B310" s="156"/>
      <c r="C310" s="195" t="s">
        <v>693</v>
      </c>
      <c r="D310" s="193"/>
      <c r="E310" s="194">
        <v>0.56122000000000005</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404</v>
      </c>
      <c r="AH310" s="148">
        <v>7</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1" x14ac:dyDescent="0.2">
      <c r="A311" s="172">
        <v>74</v>
      </c>
      <c r="B311" s="173" t="s">
        <v>694</v>
      </c>
      <c r="C311" s="188" t="s">
        <v>695</v>
      </c>
      <c r="D311" s="174" t="s">
        <v>411</v>
      </c>
      <c r="E311" s="175">
        <v>9.7650000000000001E-2</v>
      </c>
      <c r="F311" s="176"/>
      <c r="G311" s="177">
        <f>ROUND(E311*F311,2)</f>
        <v>0</v>
      </c>
      <c r="H311" s="176"/>
      <c r="I311" s="177">
        <f>ROUND(E311*H311,2)</f>
        <v>0</v>
      </c>
      <c r="J311" s="176"/>
      <c r="K311" s="177">
        <f>ROUND(E311*J311,2)</f>
        <v>0</v>
      </c>
      <c r="L311" s="177">
        <v>12</v>
      </c>
      <c r="M311" s="177">
        <f>G311*(1+L311/100)</f>
        <v>0</v>
      </c>
      <c r="N311" s="175">
        <v>0</v>
      </c>
      <c r="O311" s="175">
        <f>ROUND(E311*N311,2)</f>
        <v>0</v>
      </c>
      <c r="P311" s="175">
        <v>0</v>
      </c>
      <c r="Q311" s="175">
        <f>ROUND(E311*P311,2)</f>
        <v>0</v>
      </c>
      <c r="R311" s="177" t="s">
        <v>412</v>
      </c>
      <c r="S311" s="177" t="s">
        <v>319</v>
      </c>
      <c r="T311" s="178" t="s">
        <v>319</v>
      </c>
      <c r="U311" s="159">
        <v>0</v>
      </c>
      <c r="V311" s="159">
        <f>ROUND(E311*U311,2)</f>
        <v>0</v>
      </c>
      <c r="W311" s="159"/>
      <c r="X311" s="159" t="s">
        <v>399</v>
      </c>
      <c r="Y311" s="159" t="s">
        <v>322</v>
      </c>
      <c r="Z311" s="148"/>
      <c r="AA311" s="148"/>
      <c r="AB311" s="148"/>
      <c r="AC311" s="148"/>
      <c r="AD311" s="148"/>
      <c r="AE311" s="148"/>
      <c r="AF311" s="148"/>
      <c r="AG311" s="148" t="s">
        <v>400</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2" x14ac:dyDescent="0.2">
      <c r="A312" s="155"/>
      <c r="B312" s="156"/>
      <c r="C312" s="263" t="s">
        <v>696</v>
      </c>
      <c r="D312" s="264"/>
      <c r="E312" s="264"/>
      <c r="F312" s="264"/>
      <c r="G312" s="264"/>
      <c r="H312" s="159"/>
      <c r="I312" s="159"/>
      <c r="J312" s="159"/>
      <c r="K312" s="159"/>
      <c r="L312" s="159"/>
      <c r="M312" s="159"/>
      <c r="N312" s="158"/>
      <c r="O312" s="158"/>
      <c r="P312" s="158"/>
      <c r="Q312" s="158"/>
      <c r="R312" s="159"/>
      <c r="S312" s="159"/>
      <c r="T312" s="159"/>
      <c r="U312" s="159"/>
      <c r="V312" s="159"/>
      <c r="W312" s="159"/>
      <c r="X312" s="159"/>
      <c r="Y312" s="159"/>
      <c r="Z312" s="148"/>
      <c r="AA312" s="148"/>
      <c r="AB312" s="148"/>
      <c r="AC312" s="148"/>
      <c r="AD312" s="148"/>
      <c r="AE312" s="148"/>
      <c r="AF312" s="148"/>
      <c r="AG312" s="148" t="s">
        <v>325</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22.5" outlineLevel="3" x14ac:dyDescent="0.2">
      <c r="A313" s="155"/>
      <c r="B313" s="156"/>
      <c r="C313" s="261" t="s">
        <v>692</v>
      </c>
      <c r="D313" s="262"/>
      <c r="E313" s="262"/>
      <c r="F313" s="262"/>
      <c r="G313" s="262"/>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325</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Příplatek k základnímu poplatku za uložení stavební suti/vybouraných hmot – za zvýšenou obtížnost manipulace, příměsi, znečištění nebo třídění dle charakteru odpadu.</v>
      </c>
      <c r="BB313" s="148"/>
      <c r="BC313" s="148"/>
      <c r="BD313" s="148"/>
      <c r="BE313" s="148"/>
      <c r="BF313" s="148"/>
      <c r="BG313" s="148"/>
      <c r="BH313" s="148"/>
    </row>
    <row r="314" spans="1:60" outlineLevel="2" x14ac:dyDescent="0.2">
      <c r="A314" s="155"/>
      <c r="B314" s="156"/>
      <c r="C314" s="195" t="s">
        <v>697</v>
      </c>
      <c r="D314" s="193"/>
      <c r="E314" s="194">
        <v>9.7650000000000001E-2</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404</v>
      </c>
      <c r="AH314" s="148">
        <v>7</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72">
        <v>75</v>
      </c>
      <c r="B315" s="173" t="s">
        <v>698</v>
      </c>
      <c r="C315" s="188" t="s">
        <v>699</v>
      </c>
      <c r="D315" s="174" t="s">
        <v>411</v>
      </c>
      <c r="E315" s="175">
        <v>2.4574799999999999</v>
      </c>
      <c r="F315" s="176"/>
      <c r="G315" s="177">
        <f>ROUND(E315*F315,2)</f>
        <v>0</v>
      </c>
      <c r="H315" s="176"/>
      <c r="I315" s="177">
        <f>ROUND(E315*H315,2)</f>
        <v>0</v>
      </c>
      <c r="J315" s="176"/>
      <c r="K315" s="177">
        <f>ROUND(E315*J315,2)</f>
        <v>0</v>
      </c>
      <c r="L315" s="177">
        <v>12</v>
      </c>
      <c r="M315" s="177">
        <f>G315*(1+L315/100)</f>
        <v>0</v>
      </c>
      <c r="N315" s="175">
        <v>0</v>
      </c>
      <c r="O315" s="175">
        <f>ROUND(E315*N315,2)</f>
        <v>0</v>
      </c>
      <c r="P315" s="175">
        <v>0</v>
      </c>
      <c r="Q315" s="175">
        <f>ROUND(E315*P315,2)</f>
        <v>0</v>
      </c>
      <c r="R315" s="177" t="s">
        <v>412</v>
      </c>
      <c r="S315" s="177" t="s">
        <v>319</v>
      </c>
      <c r="T315" s="178" t="s">
        <v>319</v>
      </c>
      <c r="U315" s="159">
        <v>0</v>
      </c>
      <c r="V315" s="159">
        <f>ROUND(E315*U315,2)</f>
        <v>0</v>
      </c>
      <c r="W315" s="159"/>
      <c r="X315" s="159" t="s">
        <v>399</v>
      </c>
      <c r="Y315" s="159" t="s">
        <v>322</v>
      </c>
      <c r="Z315" s="148"/>
      <c r="AA315" s="148"/>
      <c r="AB315" s="148"/>
      <c r="AC315" s="148"/>
      <c r="AD315" s="148"/>
      <c r="AE315" s="148"/>
      <c r="AF315" s="148"/>
      <c r="AG315" s="148" t="s">
        <v>400</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2" x14ac:dyDescent="0.2">
      <c r="A316" s="155"/>
      <c r="B316" s="156"/>
      <c r="C316" s="263" t="s">
        <v>700</v>
      </c>
      <c r="D316" s="264"/>
      <c r="E316" s="264"/>
      <c r="F316" s="264"/>
      <c r="G316" s="264"/>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325</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22.5" outlineLevel="3" x14ac:dyDescent="0.2">
      <c r="A317" s="155"/>
      <c r="B317" s="156"/>
      <c r="C317" s="261" t="s">
        <v>692</v>
      </c>
      <c r="D317" s="262"/>
      <c r="E317" s="262"/>
      <c r="F317" s="262"/>
      <c r="G317" s="262"/>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325</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79" t="str">
        <f>C317</f>
        <v>Příplatek k základnímu poplatku za uložení stavební suti/vybouraných hmot – za zvýšenou obtížnost manipulace, příměsi, znečištění nebo třídění dle charakteru odpadu.</v>
      </c>
      <c r="BB317" s="148"/>
      <c r="BC317" s="148"/>
      <c r="BD317" s="148"/>
      <c r="BE317" s="148"/>
      <c r="BF317" s="148"/>
      <c r="BG317" s="148"/>
      <c r="BH317" s="148"/>
    </row>
    <row r="318" spans="1:60" outlineLevel="2" x14ac:dyDescent="0.2">
      <c r="A318" s="155"/>
      <c r="B318" s="156"/>
      <c r="C318" s="195" t="s">
        <v>701</v>
      </c>
      <c r="D318" s="193"/>
      <c r="E318" s="194">
        <v>2.4574799999999999</v>
      </c>
      <c r="F318" s="159"/>
      <c r="G318" s="159"/>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404</v>
      </c>
      <c r="AH318" s="148">
        <v>7</v>
      </c>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1" x14ac:dyDescent="0.2">
      <c r="A319" s="172">
        <v>76</v>
      </c>
      <c r="B319" s="173" t="s">
        <v>702</v>
      </c>
      <c r="C319" s="188" t="s">
        <v>703</v>
      </c>
      <c r="D319" s="174" t="s">
        <v>411</v>
      </c>
      <c r="E319" s="175">
        <v>15.80354</v>
      </c>
      <c r="F319" s="176"/>
      <c r="G319" s="177">
        <f>ROUND(E319*F319,2)</f>
        <v>0</v>
      </c>
      <c r="H319" s="176"/>
      <c r="I319" s="177">
        <f>ROUND(E319*H319,2)</f>
        <v>0</v>
      </c>
      <c r="J319" s="176"/>
      <c r="K319" s="177">
        <f>ROUND(E319*J319,2)</f>
        <v>0</v>
      </c>
      <c r="L319" s="177">
        <v>12</v>
      </c>
      <c r="M319" s="177">
        <f>G319*(1+L319/100)</f>
        <v>0</v>
      </c>
      <c r="N319" s="175">
        <v>0</v>
      </c>
      <c r="O319" s="175">
        <f>ROUND(E319*N319,2)</f>
        <v>0</v>
      </c>
      <c r="P319" s="175">
        <v>0</v>
      </c>
      <c r="Q319" s="175">
        <f>ROUND(E319*P319,2)</f>
        <v>0</v>
      </c>
      <c r="R319" s="177" t="s">
        <v>412</v>
      </c>
      <c r="S319" s="177" t="s">
        <v>319</v>
      </c>
      <c r="T319" s="178" t="s">
        <v>319</v>
      </c>
      <c r="U319" s="159">
        <v>0</v>
      </c>
      <c r="V319" s="159">
        <f>ROUND(E319*U319,2)</f>
        <v>0</v>
      </c>
      <c r="W319" s="159"/>
      <c r="X319" s="159" t="s">
        <v>399</v>
      </c>
      <c r="Y319" s="159" t="s">
        <v>322</v>
      </c>
      <c r="Z319" s="148"/>
      <c r="AA319" s="148"/>
      <c r="AB319" s="148"/>
      <c r="AC319" s="148"/>
      <c r="AD319" s="148"/>
      <c r="AE319" s="148"/>
      <c r="AF319" s="148"/>
      <c r="AG319" s="148" t="s">
        <v>400</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2" x14ac:dyDescent="0.2">
      <c r="A320" s="155"/>
      <c r="B320" s="156"/>
      <c r="C320" s="263" t="s">
        <v>704</v>
      </c>
      <c r="D320" s="264"/>
      <c r="E320" s="264"/>
      <c r="F320" s="264"/>
      <c r="G320" s="264"/>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325</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ht="22.5" outlineLevel="3" x14ac:dyDescent="0.2">
      <c r="A321" s="155"/>
      <c r="B321" s="156"/>
      <c r="C321" s="261" t="s">
        <v>692</v>
      </c>
      <c r="D321" s="262"/>
      <c r="E321" s="262"/>
      <c r="F321" s="262"/>
      <c r="G321" s="262"/>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325</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79" t="str">
        <f>C321</f>
        <v>Příplatek k základnímu poplatku za uložení stavební suti/vybouraných hmot – za zvýšenou obtížnost manipulace, příměsi, znečištění nebo třídění dle charakteru odpadu.</v>
      </c>
      <c r="BB321" s="148"/>
      <c r="BC321" s="148"/>
      <c r="BD321" s="148"/>
      <c r="BE321" s="148"/>
      <c r="BF321" s="148"/>
      <c r="BG321" s="148"/>
      <c r="BH321" s="148"/>
    </row>
    <row r="322" spans="1:60" outlineLevel="2" x14ac:dyDescent="0.2">
      <c r="A322" s="155"/>
      <c r="B322" s="156"/>
      <c r="C322" s="195" t="s">
        <v>705</v>
      </c>
      <c r="D322" s="193"/>
      <c r="E322" s="194">
        <v>1.4999999999999999E-2</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404</v>
      </c>
      <c r="AH322" s="148">
        <v>7</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195" t="s">
        <v>706</v>
      </c>
      <c r="D323" s="193"/>
      <c r="E323" s="194">
        <v>3.3390000000000003E-2</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404</v>
      </c>
      <c r="AH323" s="148">
        <v>7</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5" t="s">
        <v>707</v>
      </c>
      <c r="D324" s="193"/>
      <c r="E324" s="194">
        <v>0.42133999999999999</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404</v>
      </c>
      <c r="AH324" s="148">
        <v>7</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5" t="s">
        <v>708</v>
      </c>
      <c r="D325" s="193"/>
      <c r="E325" s="194">
        <v>0.11704000000000001</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404</v>
      </c>
      <c r="AH325" s="148">
        <v>7</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
      <c r="A326" s="155"/>
      <c r="B326" s="156"/>
      <c r="C326" s="195" t="s">
        <v>709</v>
      </c>
      <c r="D326" s="193"/>
      <c r="E326" s="194">
        <v>4.752E-2</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404</v>
      </c>
      <c r="AH326" s="148">
        <v>7</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3" x14ac:dyDescent="0.2">
      <c r="A327" s="155"/>
      <c r="B327" s="156"/>
      <c r="C327" s="195" t="s">
        <v>710</v>
      </c>
      <c r="D327" s="193"/>
      <c r="E327" s="194">
        <v>0.11801</v>
      </c>
      <c r="F327" s="159"/>
      <c r="G327" s="159"/>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404</v>
      </c>
      <c r="AH327" s="148">
        <v>7</v>
      </c>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3" x14ac:dyDescent="0.2">
      <c r="A328" s="155"/>
      <c r="B328" s="156"/>
      <c r="C328" s="195" t="s">
        <v>711</v>
      </c>
      <c r="D328" s="193"/>
      <c r="E328" s="194">
        <v>1.79115</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404</v>
      </c>
      <c r="AH328" s="148">
        <v>7</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5" t="s">
        <v>712</v>
      </c>
      <c r="D329" s="193"/>
      <c r="E329" s="194">
        <v>0.51942999999999995</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404</v>
      </c>
      <c r="AH329" s="148">
        <v>7</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5" t="s">
        <v>713</v>
      </c>
      <c r="D330" s="193"/>
      <c r="E330" s="194">
        <v>7.1676500000000001</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404</v>
      </c>
      <c r="AH330" s="148">
        <v>7</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5" t="s">
        <v>714</v>
      </c>
      <c r="D331" s="193"/>
      <c r="E331" s="194">
        <v>5.5730000000000004</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404</v>
      </c>
      <c r="AH331" s="148">
        <v>7</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1" x14ac:dyDescent="0.2">
      <c r="A332" s="172">
        <v>77</v>
      </c>
      <c r="B332" s="173" t="s">
        <v>715</v>
      </c>
      <c r="C332" s="188" t="s">
        <v>716</v>
      </c>
      <c r="D332" s="174" t="s">
        <v>411</v>
      </c>
      <c r="E332" s="175">
        <v>0.10778</v>
      </c>
      <c r="F332" s="176"/>
      <c r="G332" s="177">
        <f>ROUND(E332*F332,2)</f>
        <v>0</v>
      </c>
      <c r="H332" s="176"/>
      <c r="I332" s="177">
        <f>ROUND(E332*H332,2)</f>
        <v>0</v>
      </c>
      <c r="J332" s="176"/>
      <c r="K332" s="177">
        <f>ROUND(E332*J332,2)</f>
        <v>0</v>
      </c>
      <c r="L332" s="177">
        <v>12</v>
      </c>
      <c r="M332" s="177">
        <f>G332*(1+L332/100)</f>
        <v>0</v>
      </c>
      <c r="N332" s="175">
        <v>0</v>
      </c>
      <c r="O332" s="175">
        <f>ROUND(E332*N332,2)</f>
        <v>0</v>
      </c>
      <c r="P332" s="175">
        <v>0</v>
      </c>
      <c r="Q332" s="175">
        <f>ROUND(E332*P332,2)</f>
        <v>0</v>
      </c>
      <c r="R332" s="177" t="s">
        <v>412</v>
      </c>
      <c r="S332" s="177" t="s">
        <v>319</v>
      </c>
      <c r="T332" s="178" t="s">
        <v>319</v>
      </c>
      <c r="U332" s="159">
        <v>0</v>
      </c>
      <c r="V332" s="159">
        <f>ROUND(E332*U332,2)</f>
        <v>0</v>
      </c>
      <c r="W332" s="159"/>
      <c r="X332" s="159" t="s">
        <v>399</v>
      </c>
      <c r="Y332" s="159" t="s">
        <v>322</v>
      </c>
      <c r="Z332" s="148"/>
      <c r="AA332" s="148"/>
      <c r="AB332" s="148"/>
      <c r="AC332" s="148"/>
      <c r="AD332" s="148"/>
      <c r="AE332" s="148"/>
      <c r="AF332" s="148"/>
      <c r="AG332" s="148" t="s">
        <v>400</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2" x14ac:dyDescent="0.2">
      <c r="A333" s="155"/>
      <c r="B333" s="156"/>
      <c r="C333" s="263" t="s">
        <v>696</v>
      </c>
      <c r="D333" s="264"/>
      <c r="E333" s="264"/>
      <c r="F333" s="264"/>
      <c r="G333" s="264"/>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325</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ht="22.5" outlineLevel="3" x14ac:dyDescent="0.2">
      <c r="A334" s="155"/>
      <c r="B334" s="156"/>
      <c r="C334" s="261" t="s">
        <v>692</v>
      </c>
      <c r="D334" s="262"/>
      <c r="E334" s="262"/>
      <c r="F334" s="262"/>
      <c r="G334" s="262"/>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325</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79" t="str">
        <f>C334</f>
        <v>Příplatek k základnímu poplatku za uložení stavební suti/vybouraných hmot – za zvýšenou obtížnost manipulace, příměsi, znečištění nebo třídění dle charakteru odpadu.</v>
      </c>
      <c r="BB334" s="148"/>
      <c r="BC334" s="148"/>
      <c r="BD334" s="148"/>
      <c r="BE334" s="148"/>
      <c r="BF334" s="148"/>
      <c r="BG334" s="148"/>
      <c r="BH334" s="148"/>
    </row>
    <row r="335" spans="1:60" outlineLevel="2" x14ac:dyDescent="0.2">
      <c r="A335" s="155"/>
      <c r="B335" s="156"/>
      <c r="C335" s="195" t="s">
        <v>717</v>
      </c>
      <c r="D335" s="193"/>
      <c r="E335" s="194">
        <v>0.01</v>
      </c>
      <c r="F335" s="159"/>
      <c r="G335" s="159"/>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404</v>
      </c>
      <c r="AH335" s="148">
        <v>7</v>
      </c>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3" x14ac:dyDescent="0.2">
      <c r="A336" s="155"/>
      <c r="B336" s="156"/>
      <c r="C336" s="195" t="s">
        <v>718</v>
      </c>
      <c r="D336" s="193"/>
      <c r="E336" s="194">
        <v>9.7780000000000006E-2</v>
      </c>
      <c r="F336" s="159"/>
      <c r="G336" s="159"/>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404</v>
      </c>
      <c r="AH336" s="148">
        <v>7</v>
      </c>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1" x14ac:dyDescent="0.2">
      <c r="A337" s="172">
        <v>78</v>
      </c>
      <c r="B337" s="173" t="s">
        <v>719</v>
      </c>
      <c r="C337" s="188" t="s">
        <v>720</v>
      </c>
      <c r="D337" s="174" t="s">
        <v>411</v>
      </c>
      <c r="E337" s="175">
        <v>8.2040000000000002E-2</v>
      </c>
      <c r="F337" s="176"/>
      <c r="G337" s="177">
        <f>ROUND(E337*F337,2)</f>
        <v>0</v>
      </c>
      <c r="H337" s="176"/>
      <c r="I337" s="177">
        <f>ROUND(E337*H337,2)</f>
        <v>0</v>
      </c>
      <c r="J337" s="176"/>
      <c r="K337" s="177">
        <f>ROUND(E337*J337,2)</f>
        <v>0</v>
      </c>
      <c r="L337" s="177">
        <v>12</v>
      </c>
      <c r="M337" s="177">
        <f>G337*(1+L337/100)</f>
        <v>0</v>
      </c>
      <c r="N337" s="175">
        <v>0</v>
      </c>
      <c r="O337" s="175">
        <f>ROUND(E337*N337,2)</f>
        <v>0</v>
      </c>
      <c r="P337" s="175">
        <v>0</v>
      </c>
      <c r="Q337" s="175">
        <f>ROUND(E337*P337,2)</f>
        <v>0</v>
      </c>
      <c r="R337" s="177" t="s">
        <v>412</v>
      </c>
      <c r="S337" s="177" t="s">
        <v>319</v>
      </c>
      <c r="T337" s="178" t="s">
        <v>319</v>
      </c>
      <c r="U337" s="159">
        <v>0</v>
      </c>
      <c r="V337" s="159">
        <f>ROUND(E337*U337,2)</f>
        <v>0</v>
      </c>
      <c r="W337" s="159"/>
      <c r="X337" s="159" t="s">
        <v>399</v>
      </c>
      <c r="Y337" s="159" t="s">
        <v>322</v>
      </c>
      <c r="Z337" s="148"/>
      <c r="AA337" s="148"/>
      <c r="AB337" s="148"/>
      <c r="AC337" s="148"/>
      <c r="AD337" s="148"/>
      <c r="AE337" s="148"/>
      <c r="AF337" s="148"/>
      <c r="AG337" s="148" t="s">
        <v>400</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2" x14ac:dyDescent="0.2">
      <c r="A338" s="155"/>
      <c r="B338" s="156"/>
      <c r="C338" s="263" t="s">
        <v>721</v>
      </c>
      <c r="D338" s="264"/>
      <c r="E338" s="264"/>
      <c r="F338" s="264"/>
      <c r="G338" s="264"/>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325</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ht="22.5" outlineLevel="3" x14ac:dyDescent="0.2">
      <c r="A339" s="155"/>
      <c r="B339" s="156"/>
      <c r="C339" s="261" t="s">
        <v>692</v>
      </c>
      <c r="D339" s="262"/>
      <c r="E339" s="262"/>
      <c r="F339" s="262"/>
      <c r="G339" s="262"/>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325</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79" t="str">
        <f>C339</f>
        <v>Příplatek k základnímu poplatku za uložení stavební suti/vybouraných hmot – za zvýšenou obtížnost manipulace, příměsi, znečištění nebo třídění dle charakteru odpadu.</v>
      </c>
      <c r="BB339" s="148"/>
      <c r="BC339" s="148"/>
      <c r="BD339" s="148"/>
      <c r="BE339" s="148"/>
      <c r="BF339" s="148"/>
      <c r="BG339" s="148"/>
      <c r="BH339" s="148"/>
    </row>
    <row r="340" spans="1:60" outlineLevel="2" x14ac:dyDescent="0.2">
      <c r="A340" s="155"/>
      <c r="B340" s="156"/>
      <c r="C340" s="195" t="s">
        <v>722</v>
      </c>
      <c r="D340" s="193"/>
      <c r="E340" s="194">
        <v>8.2040000000000002E-2</v>
      </c>
      <c r="F340" s="159"/>
      <c r="G340" s="159"/>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404</v>
      </c>
      <c r="AH340" s="148">
        <v>7</v>
      </c>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22.5" outlineLevel="1" x14ac:dyDescent="0.2">
      <c r="A341" s="172">
        <v>79</v>
      </c>
      <c r="B341" s="173" t="s">
        <v>723</v>
      </c>
      <c r="C341" s="188" t="s">
        <v>724</v>
      </c>
      <c r="D341" s="174" t="s">
        <v>411</v>
      </c>
      <c r="E341" s="175">
        <v>80.174049999999994</v>
      </c>
      <c r="F341" s="176"/>
      <c r="G341" s="177">
        <f>ROUND(E341*F341,2)</f>
        <v>0</v>
      </c>
      <c r="H341" s="176"/>
      <c r="I341" s="177">
        <f>ROUND(E341*H341,2)</f>
        <v>0</v>
      </c>
      <c r="J341" s="176"/>
      <c r="K341" s="177">
        <f>ROUND(E341*J341,2)</f>
        <v>0</v>
      </c>
      <c r="L341" s="177">
        <v>12</v>
      </c>
      <c r="M341" s="177">
        <f>G341*(1+L341/100)</f>
        <v>0</v>
      </c>
      <c r="N341" s="175">
        <v>0</v>
      </c>
      <c r="O341" s="175">
        <f>ROUND(E341*N341,2)</f>
        <v>0</v>
      </c>
      <c r="P341" s="175">
        <v>0</v>
      </c>
      <c r="Q341" s="175">
        <f>ROUND(E341*P341,2)</f>
        <v>0</v>
      </c>
      <c r="R341" s="177" t="s">
        <v>412</v>
      </c>
      <c r="S341" s="177" t="s">
        <v>319</v>
      </c>
      <c r="T341" s="178" t="s">
        <v>319</v>
      </c>
      <c r="U341" s="159">
        <v>0.93300000000000005</v>
      </c>
      <c r="V341" s="159">
        <f>ROUND(E341*U341,2)</f>
        <v>74.8</v>
      </c>
      <c r="W341" s="159"/>
      <c r="X341" s="159" t="s">
        <v>725</v>
      </c>
      <c r="Y341" s="159" t="s">
        <v>322</v>
      </c>
      <c r="Z341" s="148"/>
      <c r="AA341" s="148"/>
      <c r="AB341" s="148"/>
      <c r="AC341" s="148"/>
      <c r="AD341" s="148"/>
      <c r="AE341" s="148"/>
      <c r="AF341" s="148"/>
      <c r="AG341" s="148" t="s">
        <v>726</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
      <c r="A342" s="155"/>
      <c r="B342" s="156"/>
      <c r="C342" s="195" t="s">
        <v>727</v>
      </c>
      <c r="D342" s="193"/>
      <c r="E342" s="194"/>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404</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ht="22.5" outlineLevel="3" x14ac:dyDescent="0.2">
      <c r="A343" s="155"/>
      <c r="B343" s="156"/>
      <c r="C343" s="195" t="s">
        <v>728</v>
      </c>
      <c r="D343" s="193"/>
      <c r="E343" s="194"/>
      <c r="F343" s="159"/>
      <c r="G343" s="159"/>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404</v>
      </c>
      <c r="AH343" s="148">
        <v>0</v>
      </c>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3" x14ac:dyDescent="0.2">
      <c r="A344" s="155"/>
      <c r="B344" s="156"/>
      <c r="C344" s="195" t="s">
        <v>729</v>
      </c>
      <c r="D344" s="193"/>
      <c r="E344" s="194"/>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404</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3" x14ac:dyDescent="0.2">
      <c r="A345" s="155"/>
      <c r="B345" s="156"/>
      <c r="C345" s="195" t="s">
        <v>730</v>
      </c>
      <c r="D345" s="193"/>
      <c r="E345" s="194">
        <v>80.174049999999994</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404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1" x14ac:dyDescent="0.2">
      <c r="A346" s="172">
        <v>80</v>
      </c>
      <c r="B346" s="173" t="s">
        <v>731</v>
      </c>
      <c r="C346" s="188" t="s">
        <v>732</v>
      </c>
      <c r="D346" s="174" t="s">
        <v>411</v>
      </c>
      <c r="E346" s="175">
        <v>80.174049999999994</v>
      </c>
      <c r="F346" s="176"/>
      <c r="G346" s="177">
        <f>ROUND(E346*F346,2)</f>
        <v>0</v>
      </c>
      <c r="H346" s="176"/>
      <c r="I346" s="177">
        <f>ROUND(E346*H346,2)</f>
        <v>0</v>
      </c>
      <c r="J346" s="176"/>
      <c r="K346" s="177">
        <f>ROUND(E346*J346,2)</f>
        <v>0</v>
      </c>
      <c r="L346" s="177">
        <v>12</v>
      </c>
      <c r="M346" s="177">
        <f>G346*(1+L346/100)</f>
        <v>0</v>
      </c>
      <c r="N346" s="175">
        <v>0</v>
      </c>
      <c r="O346" s="175">
        <f>ROUND(E346*N346,2)</f>
        <v>0</v>
      </c>
      <c r="P346" s="175">
        <v>0</v>
      </c>
      <c r="Q346" s="175">
        <f>ROUND(E346*P346,2)</f>
        <v>0</v>
      </c>
      <c r="R346" s="177" t="s">
        <v>412</v>
      </c>
      <c r="S346" s="177" t="s">
        <v>319</v>
      </c>
      <c r="T346" s="178" t="s">
        <v>319</v>
      </c>
      <c r="U346" s="159">
        <v>0.49</v>
      </c>
      <c r="V346" s="159">
        <f>ROUND(E346*U346,2)</f>
        <v>39.29</v>
      </c>
      <c r="W346" s="159"/>
      <c r="X346" s="159" t="s">
        <v>725</v>
      </c>
      <c r="Y346" s="159" t="s">
        <v>322</v>
      </c>
      <c r="Z346" s="148"/>
      <c r="AA346" s="148"/>
      <c r="AB346" s="148"/>
      <c r="AC346" s="148"/>
      <c r="AD346" s="148"/>
      <c r="AE346" s="148"/>
      <c r="AF346" s="148"/>
      <c r="AG346" s="148" t="s">
        <v>726</v>
      </c>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2" x14ac:dyDescent="0.2">
      <c r="A347" s="155"/>
      <c r="B347" s="156"/>
      <c r="C347" s="263" t="s">
        <v>733</v>
      </c>
      <c r="D347" s="264"/>
      <c r="E347" s="264"/>
      <c r="F347" s="264"/>
      <c r="G347" s="264"/>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325</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
      <c r="A348" s="155"/>
      <c r="B348" s="156"/>
      <c r="C348" s="195" t="s">
        <v>727</v>
      </c>
      <c r="D348" s="193"/>
      <c r="E348" s="194"/>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404</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ht="22.5" outlineLevel="3" x14ac:dyDescent="0.2">
      <c r="A349" s="155"/>
      <c r="B349" s="156"/>
      <c r="C349" s="195" t="s">
        <v>728</v>
      </c>
      <c r="D349" s="193"/>
      <c r="E349" s="194"/>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404</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5" t="s">
        <v>729</v>
      </c>
      <c r="D350" s="193"/>
      <c r="E350" s="194"/>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404</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195" t="s">
        <v>730</v>
      </c>
      <c r="D351" s="193"/>
      <c r="E351" s="194">
        <v>80.174049999999994</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404</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1" x14ac:dyDescent="0.2">
      <c r="A352" s="172">
        <v>81</v>
      </c>
      <c r="B352" s="173" t="s">
        <v>734</v>
      </c>
      <c r="C352" s="188" t="s">
        <v>735</v>
      </c>
      <c r="D352" s="174" t="s">
        <v>411</v>
      </c>
      <c r="E352" s="175">
        <v>2325.04738</v>
      </c>
      <c r="F352" s="176"/>
      <c r="G352" s="177">
        <f>ROUND(E352*F352,2)</f>
        <v>0</v>
      </c>
      <c r="H352" s="176"/>
      <c r="I352" s="177">
        <f>ROUND(E352*H352,2)</f>
        <v>0</v>
      </c>
      <c r="J352" s="176"/>
      <c r="K352" s="177">
        <f>ROUND(E352*J352,2)</f>
        <v>0</v>
      </c>
      <c r="L352" s="177">
        <v>12</v>
      </c>
      <c r="M352" s="177">
        <f>G352*(1+L352/100)</f>
        <v>0</v>
      </c>
      <c r="N352" s="175">
        <v>0</v>
      </c>
      <c r="O352" s="175">
        <f>ROUND(E352*N352,2)</f>
        <v>0</v>
      </c>
      <c r="P352" s="175">
        <v>0</v>
      </c>
      <c r="Q352" s="175">
        <f>ROUND(E352*P352,2)</f>
        <v>0</v>
      </c>
      <c r="R352" s="177" t="s">
        <v>412</v>
      </c>
      <c r="S352" s="177" t="s">
        <v>319</v>
      </c>
      <c r="T352" s="178" t="s">
        <v>319</v>
      </c>
      <c r="U352" s="159">
        <v>0</v>
      </c>
      <c r="V352" s="159">
        <f>ROUND(E352*U352,2)</f>
        <v>0</v>
      </c>
      <c r="W352" s="159"/>
      <c r="X352" s="159" t="s">
        <v>725</v>
      </c>
      <c r="Y352" s="159" t="s">
        <v>322</v>
      </c>
      <c r="Z352" s="148"/>
      <c r="AA352" s="148"/>
      <c r="AB352" s="148"/>
      <c r="AC352" s="148"/>
      <c r="AD352" s="148"/>
      <c r="AE352" s="148"/>
      <c r="AF352" s="148"/>
      <c r="AG352" s="148" t="s">
        <v>726</v>
      </c>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2" x14ac:dyDescent="0.2">
      <c r="A353" s="155"/>
      <c r="B353" s="156"/>
      <c r="C353" s="195" t="s">
        <v>727</v>
      </c>
      <c r="D353" s="193"/>
      <c r="E353" s="194"/>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404</v>
      </c>
      <c r="AH353" s="148">
        <v>0</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ht="22.5" outlineLevel="3" x14ac:dyDescent="0.2">
      <c r="A354" s="155"/>
      <c r="B354" s="156"/>
      <c r="C354" s="195" t="s">
        <v>728</v>
      </c>
      <c r="D354" s="193"/>
      <c r="E354" s="194"/>
      <c r="F354" s="159"/>
      <c r="G354" s="159"/>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404</v>
      </c>
      <c r="AH354" s="148">
        <v>0</v>
      </c>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
      <c r="A355" s="155"/>
      <c r="B355" s="156"/>
      <c r="C355" s="195" t="s">
        <v>729</v>
      </c>
      <c r="D355" s="193"/>
      <c r="E355" s="194"/>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404</v>
      </c>
      <c r="AH355" s="148">
        <v>0</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
      <c r="A356" s="155"/>
      <c r="B356" s="156"/>
      <c r="C356" s="195" t="s">
        <v>736</v>
      </c>
      <c r="D356" s="193"/>
      <c r="E356" s="194">
        <v>2325.04738</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404</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1" x14ac:dyDescent="0.2">
      <c r="A357" s="172">
        <v>82</v>
      </c>
      <c r="B357" s="173" t="s">
        <v>737</v>
      </c>
      <c r="C357" s="188" t="s">
        <v>738</v>
      </c>
      <c r="D357" s="174" t="s">
        <v>411</v>
      </c>
      <c r="E357" s="175">
        <v>80.174049999999994</v>
      </c>
      <c r="F357" s="176"/>
      <c r="G357" s="177">
        <f>ROUND(E357*F357,2)</f>
        <v>0</v>
      </c>
      <c r="H357" s="176"/>
      <c r="I357" s="177">
        <f>ROUND(E357*H357,2)</f>
        <v>0</v>
      </c>
      <c r="J357" s="176"/>
      <c r="K357" s="177">
        <f>ROUND(E357*J357,2)</f>
        <v>0</v>
      </c>
      <c r="L357" s="177">
        <v>12</v>
      </c>
      <c r="M357" s="177">
        <f>G357*(1+L357/100)</f>
        <v>0</v>
      </c>
      <c r="N357" s="175">
        <v>0</v>
      </c>
      <c r="O357" s="175">
        <f>ROUND(E357*N357,2)</f>
        <v>0</v>
      </c>
      <c r="P357" s="175">
        <v>0</v>
      </c>
      <c r="Q357" s="175">
        <f>ROUND(E357*P357,2)</f>
        <v>0</v>
      </c>
      <c r="R357" s="177" t="s">
        <v>412</v>
      </c>
      <c r="S357" s="177" t="s">
        <v>319</v>
      </c>
      <c r="T357" s="178" t="s">
        <v>319</v>
      </c>
      <c r="U357" s="159">
        <v>0.94199999999999995</v>
      </c>
      <c r="V357" s="159">
        <f>ROUND(E357*U357,2)</f>
        <v>75.52</v>
      </c>
      <c r="W357" s="159"/>
      <c r="X357" s="159" t="s">
        <v>725</v>
      </c>
      <c r="Y357" s="159" t="s">
        <v>322</v>
      </c>
      <c r="Z357" s="148"/>
      <c r="AA357" s="148"/>
      <c r="AB357" s="148"/>
      <c r="AC357" s="148"/>
      <c r="AD357" s="148"/>
      <c r="AE357" s="148"/>
      <c r="AF357" s="148"/>
      <c r="AG357" s="148" t="s">
        <v>726</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2" x14ac:dyDescent="0.2">
      <c r="A358" s="155"/>
      <c r="B358" s="156"/>
      <c r="C358" s="195" t="s">
        <v>727</v>
      </c>
      <c r="D358" s="193"/>
      <c r="E358" s="194"/>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404</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ht="22.5" outlineLevel="3" x14ac:dyDescent="0.2">
      <c r="A359" s="155"/>
      <c r="B359" s="156"/>
      <c r="C359" s="195" t="s">
        <v>728</v>
      </c>
      <c r="D359" s="193"/>
      <c r="E359" s="194"/>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404</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5" t="s">
        <v>729</v>
      </c>
      <c r="D360" s="193"/>
      <c r="E360" s="194"/>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404</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5" t="s">
        <v>730</v>
      </c>
      <c r="D361" s="193"/>
      <c r="E361" s="194">
        <v>80.174049999999994</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404</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ht="22.5" outlineLevel="1" x14ac:dyDescent="0.2">
      <c r="A362" s="172">
        <v>83</v>
      </c>
      <c r="B362" s="173" t="s">
        <v>739</v>
      </c>
      <c r="C362" s="188" t="s">
        <v>740</v>
      </c>
      <c r="D362" s="174" t="s">
        <v>411</v>
      </c>
      <c r="E362" s="175">
        <v>320.69619</v>
      </c>
      <c r="F362" s="176"/>
      <c r="G362" s="177">
        <f>ROUND(E362*F362,2)</f>
        <v>0</v>
      </c>
      <c r="H362" s="176"/>
      <c r="I362" s="177">
        <f>ROUND(E362*H362,2)</f>
        <v>0</v>
      </c>
      <c r="J362" s="176"/>
      <c r="K362" s="177">
        <f>ROUND(E362*J362,2)</f>
        <v>0</v>
      </c>
      <c r="L362" s="177">
        <v>12</v>
      </c>
      <c r="M362" s="177">
        <f>G362*(1+L362/100)</f>
        <v>0</v>
      </c>
      <c r="N362" s="175">
        <v>0</v>
      </c>
      <c r="O362" s="175">
        <f>ROUND(E362*N362,2)</f>
        <v>0</v>
      </c>
      <c r="P362" s="175">
        <v>0</v>
      </c>
      <c r="Q362" s="175">
        <f>ROUND(E362*P362,2)</f>
        <v>0</v>
      </c>
      <c r="R362" s="177" t="s">
        <v>412</v>
      </c>
      <c r="S362" s="177" t="s">
        <v>319</v>
      </c>
      <c r="T362" s="178" t="s">
        <v>319</v>
      </c>
      <c r="U362" s="159">
        <v>0.105</v>
      </c>
      <c r="V362" s="159">
        <f>ROUND(E362*U362,2)</f>
        <v>33.67</v>
      </c>
      <c r="W362" s="159"/>
      <c r="X362" s="159" t="s">
        <v>725</v>
      </c>
      <c r="Y362" s="159" t="s">
        <v>322</v>
      </c>
      <c r="Z362" s="148"/>
      <c r="AA362" s="148"/>
      <c r="AB362" s="148"/>
      <c r="AC362" s="148"/>
      <c r="AD362" s="148"/>
      <c r="AE362" s="148"/>
      <c r="AF362" s="148"/>
      <c r="AG362" s="148" t="s">
        <v>726</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
      <c r="A363" s="155"/>
      <c r="B363" s="156"/>
      <c r="C363" s="195" t="s">
        <v>727</v>
      </c>
      <c r="D363" s="193"/>
      <c r="E363" s="194"/>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404</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ht="22.5" outlineLevel="3" x14ac:dyDescent="0.2">
      <c r="A364" s="155"/>
      <c r="B364" s="156"/>
      <c r="C364" s="195" t="s">
        <v>728</v>
      </c>
      <c r="D364" s="193"/>
      <c r="E364" s="194"/>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404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5" t="s">
        <v>729</v>
      </c>
      <c r="D365" s="193"/>
      <c r="E365" s="194"/>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404</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5" t="s">
        <v>741</v>
      </c>
      <c r="D366" s="193"/>
      <c r="E366" s="194">
        <v>320.69619</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404</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1" x14ac:dyDescent="0.2">
      <c r="A367" s="172">
        <v>84</v>
      </c>
      <c r="B367" s="173" t="s">
        <v>742</v>
      </c>
      <c r="C367" s="188" t="s">
        <v>743</v>
      </c>
      <c r="D367" s="174" t="s">
        <v>411</v>
      </c>
      <c r="E367" s="175">
        <v>24.052209999999999</v>
      </c>
      <c r="F367" s="176"/>
      <c r="G367" s="177">
        <f>ROUND(E367*F367,2)</f>
        <v>0</v>
      </c>
      <c r="H367" s="176"/>
      <c r="I367" s="177">
        <f>ROUND(E367*H367,2)</f>
        <v>0</v>
      </c>
      <c r="J367" s="176"/>
      <c r="K367" s="177">
        <f>ROUND(E367*J367,2)</f>
        <v>0</v>
      </c>
      <c r="L367" s="177">
        <v>12</v>
      </c>
      <c r="M367" s="177">
        <f>G367*(1+L367/100)</f>
        <v>0</v>
      </c>
      <c r="N367" s="175">
        <v>0</v>
      </c>
      <c r="O367" s="175">
        <f>ROUND(E367*N367,2)</f>
        <v>0</v>
      </c>
      <c r="P367" s="175">
        <v>0</v>
      </c>
      <c r="Q367" s="175">
        <f>ROUND(E367*P367,2)</f>
        <v>0</v>
      </c>
      <c r="R367" s="177" t="s">
        <v>412</v>
      </c>
      <c r="S367" s="177" t="s">
        <v>319</v>
      </c>
      <c r="T367" s="178" t="s">
        <v>319</v>
      </c>
      <c r="U367" s="159">
        <v>0</v>
      </c>
      <c r="V367" s="159">
        <f>ROUND(E367*U367,2)</f>
        <v>0</v>
      </c>
      <c r="W367" s="159"/>
      <c r="X367" s="159" t="s">
        <v>725</v>
      </c>
      <c r="Y367" s="159" t="s">
        <v>322</v>
      </c>
      <c r="Z367" s="148"/>
      <c r="AA367" s="148"/>
      <c r="AB367" s="148"/>
      <c r="AC367" s="148"/>
      <c r="AD367" s="148"/>
      <c r="AE367" s="148"/>
      <c r="AF367" s="148"/>
      <c r="AG367" s="148" t="s">
        <v>726</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2" x14ac:dyDescent="0.2">
      <c r="A368" s="155"/>
      <c r="B368" s="156"/>
      <c r="C368" s="263" t="s">
        <v>696</v>
      </c>
      <c r="D368" s="264"/>
      <c r="E368" s="264"/>
      <c r="F368" s="264"/>
      <c r="G368" s="264"/>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325</v>
      </c>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2" x14ac:dyDescent="0.2">
      <c r="A369" s="155"/>
      <c r="B369" s="156"/>
      <c r="C369" s="195" t="s">
        <v>727</v>
      </c>
      <c r="D369" s="193"/>
      <c r="E369" s="194"/>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404</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ht="22.5" outlineLevel="3" x14ac:dyDescent="0.2">
      <c r="A370" s="155"/>
      <c r="B370" s="156"/>
      <c r="C370" s="195" t="s">
        <v>728</v>
      </c>
      <c r="D370" s="193"/>
      <c r="E370" s="194"/>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404</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5" t="s">
        <v>729</v>
      </c>
      <c r="D371" s="193"/>
      <c r="E371" s="194"/>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404</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5" t="s">
        <v>744</v>
      </c>
      <c r="D372" s="193"/>
      <c r="E372" s="194">
        <v>24.052209999999999</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404</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ht="22.5" outlineLevel="1" x14ac:dyDescent="0.2">
      <c r="A373" s="172">
        <v>85</v>
      </c>
      <c r="B373" s="173" t="s">
        <v>745</v>
      </c>
      <c r="C373" s="188" t="s">
        <v>746</v>
      </c>
      <c r="D373" s="174" t="s">
        <v>411</v>
      </c>
      <c r="E373" s="175">
        <v>56.121830000000003</v>
      </c>
      <c r="F373" s="176"/>
      <c r="G373" s="177">
        <f>ROUND(E373*F373,2)</f>
        <v>0</v>
      </c>
      <c r="H373" s="176"/>
      <c r="I373" s="177">
        <f>ROUND(E373*H373,2)</f>
        <v>0</v>
      </c>
      <c r="J373" s="176"/>
      <c r="K373" s="177">
        <f>ROUND(E373*J373,2)</f>
        <v>0</v>
      </c>
      <c r="L373" s="177">
        <v>12</v>
      </c>
      <c r="M373" s="177">
        <f>G373*(1+L373/100)</f>
        <v>0</v>
      </c>
      <c r="N373" s="175">
        <v>0</v>
      </c>
      <c r="O373" s="175">
        <f>ROUND(E373*N373,2)</f>
        <v>0</v>
      </c>
      <c r="P373" s="175">
        <v>0</v>
      </c>
      <c r="Q373" s="175">
        <f>ROUND(E373*P373,2)</f>
        <v>0</v>
      </c>
      <c r="R373" s="177" t="s">
        <v>412</v>
      </c>
      <c r="S373" s="177" t="s">
        <v>319</v>
      </c>
      <c r="T373" s="178" t="s">
        <v>319</v>
      </c>
      <c r="U373" s="159">
        <v>0</v>
      </c>
      <c r="V373" s="159">
        <f>ROUND(E373*U373,2)</f>
        <v>0</v>
      </c>
      <c r="W373" s="159"/>
      <c r="X373" s="159" t="s">
        <v>725</v>
      </c>
      <c r="Y373" s="159" t="s">
        <v>322</v>
      </c>
      <c r="Z373" s="148"/>
      <c r="AA373" s="148"/>
      <c r="AB373" s="148"/>
      <c r="AC373" s="148"/>
      <c r="AD373" s="148"/>
      <c r="AE373" s="148"/>
      <c r="AF373" s="148"/>
      <c r="AG373" s="148" t="s">
        <v>726</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
      <c r="A374" s="155"/>
      <c r="B374" s="156"/>
      <c r="C374" s="263" t="s">
        <v>747</v>
      </c>
      <c r="D374" s="264"/>
      <c r="E374" s="264"/>
      <c r="F374" s="264"/>
      <c r="G374" s="264"/>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325</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
      <c r="A375" s="155"/>
      <c r="B375" s="156"/>
      <c r="C375" s="195" t="s">
        <v>727</v>
      </c>
      <c r="D375" s="193"/>
      <c r="E375" s="194"/>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404</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ht="22.5" outlineLevel="3" x14ac:dyDescent="0.2">
      <c r="A376" s="155"/>
      <c r="B376" s="156"/>
      <c r="C376" s="195" t="s">
        <v>728</v>
      </c>
      <c r="D376" s="193"/>
      <c r="E376" s="194"/>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404</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5" t="s">
        <v>729</v>
      </c>
      <c r="D377" s="193"/>
      <c r="E377" s="194"/>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404</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3" x14ac:dyDescent="0.2">
      <c r="A378" s="155"/>
      <c r="B378" s="156"/>
      <c r="C378" s="195" t="s">
        <v>748</v>
      </c>
      <c r="D378" s="193"/>
      <c r="E378" s="194">
        <v>56.121830000000003</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404</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x14ac:dyDescent="0.2">
      <c r="A379" s="3"/>
      <c r="B379" s="4"/>
      <c r="C379" s="190"/>
      <c r="D379" s="6"/>
      <c r="E379" s="3"/>
      <c r="F379" s="3"/>
      <c r="G379" s="3"/>
      <c r="H379" s="3"/>
      <c r="I379" s="3"/>
      <c r="J379" s="3"/>
      <c r="K379" s="3"/>
      <c r="L379" s="3"/>
      <c r="M379" s="3"/>
      <c r="N379" s="3"/>
      <c r="O379" s="3"/>
      <c r="P379" s="3"/>
      <c r="Q379" s="3"/>
      <c r="R379" s="3"/>
      <c r="S379" s="3"/>
      <c r="T379" s="3"/>
      <c r="U379" s="3"/>
      <c r="V379" s="3"/>
      <c r="W379" s="3"/>
      <c r="X379" s="3"/>
      <c r="Y379" s="3"/>
      <c r="AE379">
        <v>12</v>
      </c>
      <c r="AF379">
        <v>21</v>
      </c>
      <c r="AG379" t="s">
        <v>300</v>
      </c>
    </row>
    <row r="380" spans="1:60" x14ac:dyDescent="0.2">
      <c r="A380" s="151"/>
      <c r="B380" s="152" t="s">
        <v>29</v>
      </c>
      <c r="C380" s="191"/>
      <c r="D380" s="153"/>
      <c r="E380" s="154"/>
      <c r="F380" s="154"/>
      <c r="G380" s="171">
        <f>G8+G20+G25+G284+G290</f>
        <v>0</v>
      </c>
      <c r="H380" s="3"/>
      <c r="I380" s="3"/>
      <c r="J380" s="3"/>
      <c r="K380" s="3"/>
      <c r="L380" s="3"/>
      <c r="M380" s="3"/>
      <c r="N380" s="3"/>
      <c r="O380" s="3"/>
      <c r="P380" s="3"/>
      <c r="Q380" s="3"/>
      <c r="R380" s="3"/>
      <c r="S380" s="3"/>
      <c r="T380" s="3"/>
      <c r="U380" s="3"/>
      <c r="V380" s="3"/>
      <c r="W380" s="3"/>
      <c r="X380" s="3"/>
      <c r="Y380" s="3"/>
      <c r="AE380">
        <f>SUMIF(L7:L378,AE379,G7:G378)</f>
        <v>0</v>
      </c>
      <c r="AF380">
        <f>SUMIF(L7:L378,AF379,G7:G378)</f>
        <v>0</v>
      </c>
      <c r="AG380" t="s">
        <v>392</v>
      </c>
    </row>
    <row r="381" spans="1:60" x14ac:dyDescent="0.2">
      <c r="C381" s="192"/>
      <c r="D381" s="10"/>
      <c r="AG381" t="s">
        <v>394</v>
      </c>
    </row>
    <row r="382" spans="1:60" x14ac:dyDescent="0.2">
      <c r="D382" s="10"/>
    </row>
    <row r="383" spans="1:60" x14ac:dyDescent="0.2">
      <c r="D383" s="10"/>
    </row>
    <row r="384" spans="1:60"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nrwGNYMpkWmuU43wih5+TiKKcUzZj5YJ+PMz/ihH1H4l5xT6vvk/4IR/vxMpqwjzrMkFXCpOuyi9UqL9uo/nQ==" saltValue="/zSF0U0KPt49aHaShoIdbQ==" spinCount="100000" sheet="1" formatRows="0"/>
  <mergeCells count="46">
    <mergeCell ref="C52:G52"/>
    <mergeCell ref="A1:G1"/>
    <mergeCell ref="C2:G2"/>
    <mergeCell ref="C3:G3"/>
    <mergeCell ref="C4:G4"/>
    <mergeCell ref="C10:G10"/>
    <mergeCell ref="C26:G26"/>
    <mergeCell ref="C27:G27"/>
    <mergeCell ref="C29:G29"/>
    <mergeCell ref="C38:G38"/>
    <mergeCell ref="C42:G42"/>
    <mergeCell ref="C46:G46"/>
    <mergeCell ref="C139:G139"/>
    <mergeCell ref="C58:G58"/>
    <mergeCell ref="C63:G63"/>
    <mergeCell ref="C108:G108"/>
    <mergeCell ref="C111:G111"/>
    <mergeCell ref="C116:G116"/>
    <mergeCell ref="C117:G117"/>
    <mergeCell ref="C122:G122"/>
    <mergeCell ref="C123:G123"/>
    <mergeCell ref="C128:G128"/>
    <mergeCell ref="C129:G129"/>
    <mergeCell ref="C134:G134"/>
    <mergeCell ref="C316:G316"/>
    <mergeCell ref="C203:G203"/>
    <mergeCell ref="C271:G271"/>
    <mergeCell ref="C272:G272"/>
    <mergeCell ref="C286:G286"/>
    <mergeCell ref="C292:G292"/>
    <mergeCell ref="C297:G297"/>
    <mergeCell ref="C300:G300"/>
    <mergeCell ref="C308:G308"/>
    <mergeCell ref="C309:G309"/>
    <mergeCell ref="C312:G312"/>
    <mergeCell ref="C313:G313"/>
    <mergeCell ref="C339:G339"/>
    <mergeCell ref="C347:G347"/>
    <mergeCell ref="C368:G368"/>
    <mergeCell ref="C374:G374"/>
    <mergeCell ref="C317:G317"/>
    <mergeCell ref="C320:G320"/>
    <mergeCell ref="C321:G321"/>
    <mergeCell ref="C333:G333"/>
    <mergeCell ref="C334:G334"/>
    <mergeCell ref="C338:G33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62</v>
      </c>
      <c r="C3" s="266" t="s">
        <v>63</v>
      </c>
      <c r="D3" s="267"/>
      <c r="E3" s="267"/>
      <c r="F3" s="267"/>
      <c r="G3" s="268"/>
      <c r="AC3" s="121" t="s">
        <v>286</v>
      </c>
      <c r="AG3" t="s">
        <v>290</v>
      </c>
    </row>
    <row r="4" spans="1:60" ht="25.15" customHeight="1" x14ac:dyDescent="0.2">
      <c r="A4" s="141" t="s">
        <v>9</v>
      </c>
      <c r="B4" s="142" t="s">
        <v>66</v>
      </c>
      <c r="C4" s="269" t="s">
        <v>67</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150</v>
      </c>
      <c r="C8" s="187" t="s">
        <v>151</v>
      </c>
      <c r="D8" s="164"/>
      <c r="E8" s="165"/>
      <c r="F8" s="166"/>
      <c r="G8" s="166">
        <f>SUMIF(AG9:AG45,"&lt;&gt;NOR",G9:G45)</f>
        <v>0</v>
      </c>
      <c r="H8" s="166"/>
      <c r="I8" s="166">
        <f>SUM(I9:I45)</f>
        <v>0</v>
      </c>
      <c r="J8" s="166"/>
      <c r="K8" s="166">
        <f>SUM(K9:K45)</f>
        <v>0</v>
      </c>
      <c r="L8" s="166"/>
      <c r="M8" s="166">
        <f>SUM(M9:M45)</f>
        <v>0</v>
      </c>
      <c r="N8" s="165"/>
      <c r="O8" s="165">
        <f>SUM(O9:O45)</f>
        <v>1.38</v>
      </c>
      <c r="P8" s="165"/>
      <c r="Q8" s="165">
        <f>SUM(Q9:Q45)</f>
        <v>0</v>
      </c>
      <c r="R8" s="166"/>
      <c r="S8" s="166"/>
      <c r="T8" s="167"/>
      <c r="U8" s="161"/>
      <c r="V8" s="161">
        <f>SUM(V9:V45)</f>
        <v>41.15</v>
      </c>
      <c r="W8" s="161"/>
      <c r="X8" s="161"/>
      <c r="Y8" s="161"/>
      <c r="AG8" t="s">
        <v>315</v>
      </c>
    </row>
    <row r="9" spans="1:60" outlineLevel="1" x14ac:dyDescent="0.2">
      <c r="A9" s="172">
        <v>1</v>
      </c>
      <c r="B9" s="173" t="s">
        <v>749</v>
      </c>
      <c r="C9" s="188" t="s">
        <v>750</v>
      </c>
      <c r="D9" s="174" t="s">
        <v>427</v>
      </c>
      <c r="E9" s="175">
        <v>5.9189999999999996</v>
      </c>
      <c r="F9" s="176"/>
      <c r="G9" s="177">
        <f>ROUND(E9*F9,2)</f>
        <v>0</v>
      </c>
      <c r="H9" s="176"/>
      <c r="I9" s="177">
        <f>ROUND(E9*H9,2)</f>
        <v>0</v>
      </c>
      <c r="J9" s="176"/>
      <c r="K9" s="177">
        <f>ROUND(E9*J9,2)</f>
        <v>0</v>
      </c>
      <c r="L9" s="177">
        <v>12</v>
      </c>
      <c r="M9" s="177">
        <f>G9*(1+L9/100)</f>
        <v>0</v>
      </c>
      <c r="N9" s="175">
        <v>0</v>
      </c>
      <c r="O9" s="175">
        <f>ROUND(E9*N9,2)</f>
        <v>0</v>
      </c>
      <c r="P9" s="175">
        <v>0</v>
      </c>
      <c r="Q9" s="175">
        <f>ROUND(E9*P9,2)</f>
        <v>0</v>
      </c>
      <c r="R9" s="177" t="s">
        <v>751</v>
      </c>
      <c r="S9" s="177" t="s">
        <v>319</v>
      </c>
      <c r="T9" s="178" t="s">
        <v>319</v>
      </c>
      <c r="U9" s="159">
        <v>4.6550000000000002</v>
      </c>
      <c r="V9" s="159">
        <f>ROUND(E9*U9,2)</f>
        <v>27.55</v>
      </c>
      <c r="W9" s="159"/>
      <c r="X9" s="159" t="s">
        <v>399</v>
      </c>
      <c r="Y9" s="159" t="s">
        <v>322</v>
      </c>
      <c r="Z9" s="148"/>
      <c r="AA9" s="148"/>
      <c r="AB9" s="148"/>
      <c r="AC9" s="148"/>
      <c r="AD9" s="148"/>
      <c r="AE9" s="148"/>
      <c r="AF9" s="148"/>
      <c r="AG9" s="148" t="s">
        <v>400</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72" t="s">
        <v>752</v>
      </c>
      <c r="D10" s="273"/>
      <c r="E10" s="273"/>
      <c r="F10" s="273"/>
      <c r="G10" s="27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402</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2" x14ac:dyDescent="0.2">
      <c r="A11" s="155"/>
      <c r="B11" s="156"/>
      <c r="C11" s="195" t="s">
        <v>525</v>
      </c>
      <c r="D11" s="193"/>
      <c r="E11" s="194"/>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404</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
      <c r="A12" s="155"/>
      <c r="B12" s="156"/>
      <c r="C12" s="195" t="s">
        <v>526</v>
      </c>
      <c r="D12" s="193"/>
      <c r="E12" s="194"/>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404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
      <c r="A13" s="155"/>
      <c r="B13" s="156"/>
      <c r="C13" s="195" t="s">
        <v>753</v>
      </c>
      <c r="D13" s="193"/>
      <c r="E13" s="194">
        <v>3.33</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404</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
      <c r="A14" s="155"/>
      <c r="B14" s="156"/>
      <c r="C14" s="195" t="s">
        <v>754</v>
      </c>
      <c r="D14" s="193"/>
      <c r="E14" s="194">
        <v>0.25</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404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201" t="s">
        <v>755</v>
      </c>
      <c r="D15" s="196"/>
      <c r="E15" s="197">
        <v>0.17899999999999999</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404</v>
      </c>
      <c r="AH15" s="148">
        <v>4</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
      <c r="A16" s="155"/>
      <c r="B16" s="156"/>
      <c r="C16" s="195" t="s">
        <v>756</v>
      </c>
      <c r="D16" s="193"/>
      <c r="E16" s="194">
        <v>2.16</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404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1" x14ac:dyDescent="0.2">
      <c r="A17" s="172">
        <v>2</v>
      </c>
      <c r="B17" s="173" t="s">
        <v>757</v>
      </c>
      <c r="C17" s="188" t="s">
        <v>758</v>
      </c>
      <c r="D17" s="174" t="s">
        <v>427</v>
      </c>
      <c r="E17" s="175">
        <v>4.8390000000000004</v>
      </c>
      <c r="F17" s="176"/>
      <c r="G17" s="177">
        <f>ROUND(E17*F17,2)</f>
        <v>0</v>
      </c>
      <c r="H17" s="176"/>
      <c r="I17" s="177">
        <f>ROUND(E17*H17,2)</f>
        <v>0</v>
      </c>
      <c r="J17" s="176"/>
      <c r="K17" s="177">
        <f>ROUND(E17*J17,2)</f>
        <v>0</v>
      </c>
      <c r="L17" s="177">
        <v>12</v>
      </c>
      <c r="M17" s="177">
        <f>G17*(1+L17/100)</f>
        <v>0</v>
      </c>
      <c r="N17" s="175">
        <v>0</v>
      </c>
      <c r="O17" s="175">
        <f>ROUND(E17*N17,2)</f>
        <v>0</v>
      </c>
      <c r="P17" s="175">
        <v>0</v>
      </c>
      <c r="Q17" s="175">
        <f>ROUND(E17*P17,2)</f>
        <v>0</v>
      </c>
      <c r="R17" s="177" t="s">
        <v>751</v>
      </c>
      <c r="S17" s="177" t="s">
        <v>319</v>
      </c>
      <c r="T17" s="178" t="s">
        <v>319</v>
      </c>
      <c r="U17" s="159">
        <v>1.0999999999999999E-2</v>
      </c>
      <c r="V17" s="159">
        <f>ROUND(E17*U17,2)</f>
        <v>0.05</v>
      </c>
      <c r="W17" s="159"/>
      <c r="X17" s="159" t="s">
        <v>399</v>
      </c>
      <c r="Y17" s="159" t="s">
        <v>322</v>
      </c>
      <c r="Z17" s="148"/>
      <c r="AA17" s="148"/>
      <c r="AB17" s="148"/>
      <c r="AC17" s="148"/>
      <c r="AD17" s="148"/>
      <c r="AE17" s="148"/>
      <c r="AF17" s="148"/>
      <c r="AG17" s="148" t="s">
        <v>400</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72" t="s">
        <v>759</v>
      </c>
      <c r="D18" s="273"/>
      <c r="E18" s="273"/>
      <c r="F18" s="273"/>
      <c r="G18" s="27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402</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5" t="s">
        <v>760</v>
      </c>
      <c r="D19" s="193"/>
      <c r="E19" s="194">
        <v>5.9189999999999996</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404</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
      <c r="A20" s="155"/>
      <c r="B20" s="156"/>
      <c r="C20" s="195" t="s">
        <v>761</v>
      </c>
      <c r="D20" s="193"/>
      <c r="E20" s="194">
        <v>-1.08</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404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2.5" outlineLevel="1" x14ac:dyDescent="0.2">
      <c r="A21" s="172">
        <v>3</v>
      </c>
      <c r="B21" s="173" t="s">
        <v>762</v>
      </c>
      <c r="C21" s="188" t="s">
        <v>763</v>
      </c>
      <c r="D21" s="174" t="s">
        <v>427</v>
      </c>
      <c r="E21" s="175">
        <v>91.941000000000003</v>
      </c>
      <c r="F21" s="176"/>
      <c r="G21" s="177">
        <f>ROUND(E21*F21,2)</f>
        <v>0</v>
      </c>
      <c r="H21" s="176"/>
      <c r="I21" s="177">
        <f>ROUND(E21*H21,2)</f>
        <v>0</v>
      </c>
      <c r="J21" s="176"/>
      <c r="K21" s="177">
        <f>ROUND(E21*J21,2)</f>
        <v>0</v>
      </c>
      <c r="L21" s="177">
        <v>12</v>
      </c>
      <c r="M21" s="177">
        <f>G21*(1+L21/100)</f>
        <v>0</v>
      </c>
      <c r="N21" s="175">
        <v>0</v>
      </c>
      <c r="O21" s="175">
        <f>ROUND(E21*N21,2)</f>
        <v>0</v>
      </c>
      <c r="P21" s="175">
        <v>0</v>
      </c>
      <c r="Q21" s="175">
        <f>ROUND(E21*P21,2)</f>
        <v>0</v>
      </c>
      <c r="R21" s="177" t="s">
        <v>751</v>
      </c>
      <c r="S21" s="177" t="s">
        <v>319</v>
      </c>
      <c r="T21" s="178" t="s">
        <v>319</v>
      </c>
      <c r="U21" s="159">
        <v>0</v>
      </c>
      <c r="V21" s="159">
        <f>ROUND(E21*U21,2)</f>
        <v>0</v>
      </c>
      <c r="W21" s="159"/>
      <c r="X21" s="159" t="s">
        <v>399</v>
      </c>
      <c r="Y21" s="159" t="s">
        <v>322</v>
      </c>
      <c r="Z21" s="148"/>
      <c r="AA21" s="148"/>
      <c r="AB21" s="148"/>
      <c r="AC21" s="148"/>
      <c r="AD21" s="148"/>
      <c r="AE21" s="148"/>
      <c r="AF21" s="148"/>
      <c r="AG21" s="148" t="s">
        <v>400</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72" t="s">
        <v>759</v>
      </c>
      <c r="D22" s="273"/>
      <c r="E22" s="273"/>
      <c r="F22" s="273"/>
      <c r="G22" s="273"/>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402</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5" t="s">
        <v>764</v>
      </c>
      <c r="D23" s="193"/>
      <c r="E23" s="194">
        <v>91.941000000000003</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404</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2.5" outlineLevel="1" x14ac:dyDescent="0.2">
      <c r="A24" s="172">
        <v>4</v>
      </c>
      <c r="B24" s="173" t="s">
        <v>765</v>
      </c>
      <c r="C24" s="188" t="s">
        <v>766</v>
      </c>
      <c r="D24" s="174" t="s">
        <v>427</v>
      </c>
      <c r="E24" s="175">
        <v>5.9189999999999996</v>
      </c>
      <c r="F24" s="176"/>
      <c r="G24" s="177">
        <f>ROUND(E24*F24,2)</f>
        <v>0</v>
      </c>
      <c r="H24" s="176"/>
      <c r="I24" s="177">
        <f>ROUND(E24*H24,2)</f>
        <v>0</v>
      </c>
      <c r="J24" s="176"/>
      <c r="K24" s="177">
        <f>ROUND(E24*J24,2)</f>
        <v>0</v>
      </c>
      <c r="L24" s="177">
        <v>12</v>
      </c>
      <c r="M24" s="177">
        <f>G24*(1+L24/100)</f>
        <v>0</v>
      </c>
      <c r="N24" s="175">
        <v>0</v>
      </c>
      <c r="O24" s="175">
        <f>ROUND(E24*N24,2)</f>
        <v>0</v>
      </c>
      <c r="P24" s="175">
        <v>0</v>
      </c>
      <c r="Q24" s="175">
        <f>ROUND(E24*P24,2)</f>
        <v>0</v>
      </c>
      <c r="R24" s="177" t="s">
        <v>751</v>
      </c>
      <c r="S24" s="177" t="s">
        <v>319</v>
      </c>
      <c r="T24" s="178" t="s">
        <v>319</v>
      </c>
      <c r="U24" s="159">
        <v>0.66800000000000004</v>
      </c>
      <c r="V24" s="159">
        <f>ROUND(E24*U24,2)</f>
        <v>3.95</v>
      </c>
      <c r="W24" s="159"/>
      <c r="X24" s="159" t="s">
        <v>399</v>
      </c>
      <c r="Y24" s="159" t="s">
        <v>322</v>
      </c>
      <c r="Z24" s="148"/>
      <c r="AA24" s="148"/>
      <c r="AB24" s="148"/>
      <c r="AC24" s="148"/>
      <c r="AD24" s="148"/>
      <c r="AE24" s="148"/>
      <c r="AF24" s="148"/>
      <c r="AG24" s="148" t="s">
        <v>400</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72" t="s">
        <v>767</v>
      </c>
      <c r="D25" s="273"/>
      <c r="E25" s="273"/>
      <c r="F25" s="273"/>
      <c r="G25" s="27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402</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5" t="s">
        <v>760</v>
      </c>
      <c r="D26" s="193"/>
      <c r="E26" s="194">
        <v>5.9189999999999996</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404</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1" x14ac:dyDescent="0.2">
      <c r="A27" s="172">
        <v>5</v>
      </c>
      <c r="B27" s="173" t="s">
        <v>768</v>
      </c>
      <c r="C27" s="188" t="s">
        <v>769</v>
      </c>
      <c r="D27" s="174" t="s">
        <v>427</v>
      </c>
      <c r="E27" s="175">
        <v>5.9189999999999996</v>
      </c>
      <c r="F27" s="176"/>
      <c r="G27" s="177">
        <f>ROUND(E27*F27,2)</f>
        <v>0</v>
      </c>
      <c r="H27" s="176"/>
      <c r="I27" s="177">
        <f>ROUND(E27*H27,2)</f>
        <v>0</v>
      </c>
      <c r="J27" s="176"/>
      <c r="K27" s="177">
        <f>ROUND(E27*J27,2)</f>
        <v>0</v>
      </c>
      <c r="L27" s="177">
        <v>12</v>
      </c>
      <c r="M27" s="177">
        <f>G27*(1+L27/100)</f>
        <v>0</v>
      </c>
      <c r="N27" s="175">
        <v>0</v>
      </c>
      <c r="O27" s="175">
        <f>ROUND(E27*N27,2)</f>
        <v>0</v>
      </c>
      <c r="P27" s="175">
        <v>0</v>
      </c>
      <c r="Q27" s="175">
        <f>ROUND(E27*P27,2)</f>
        <v>0</v>
      </c>
      <c r="R27" s="177" t="s">
        <v>751</v>
      </c>
      <c r="S27" s="177" t="s">
        <v>319</v>
      </c>
      <c r="T27" s="178" t="s">
        <v>319</v>
      </c>
      <c r="U27" s="159">
        <v>0.59099999999999997</v>
      </c>
      <c r="V27" s="159">
        <f>ROUND(E27*U27,2)</f>
        <v>3.5</v>
      </c>
      <c r="W27" s="159"/>
      <c r="X27" s="159" t="s">
        <v>399</v>
      </c>
      <c r="Y27" s="159" t="s">
        <v>322</v>
      </c>
      <c r="Z27" s="148"/>
      <c r="AA27" s="148"/>
      <c r="AB27" s="148"/>
      <c r="AC27" s="148"/>
      <c r="AD27" s="148"/>
      <c r="AE27" s="148"/>
      <c r="AF27" s="148"/>
      <c r="AG27" s="148" t="s">
        <v>400</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72" t="s">
        <v>767</v>
      </c>
      <c r="D28" s="273"/>
      <c r="E28" s="273"/>
      <c r="F28" s="273"/>
      <c r="G28" s="273"/>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402</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195" t="s">
        <v>770</v>
      </c>
      <c r="D29" s="193"/>
      <c r="E29" s="194">
        <v>5.9189999999999996</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404</v>
      </c>
      <c r="AH29" s="148">
        <v>5</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2.5" outlineLevel="1" x14ac:dyDescent="0.2">
      <c r="A30" s="172">
        <v>6</v>
      </c>
      <c r="B30" s="173" t="s">
        <v>771</v>
      </c>
      <c r="C30" s="188" t="s">
        <v>772</v>
      </c>
      <c r="D30" s="174" t="s">
        <v>427</v>
      </c>
      <c r="E30" s="175">
        <v>1.08</v>
      </c>
      <c r="F30" s="176"/>
      <c r="G30" s="177">
        <f>ROUND(E30*F30,2)</f>
        <v>0</v>
      </c>
      <c r="H30" s="176"/>
      <c r="I30" s="177">
        <f>ROUND(E30*H30,2)</f>
        <v>0</v>
      </c>
      <c r="J30" s="176"/>
      <c r="K30" s="177">
        <f>ROUND(E30*J30,2)</f>
        <v>0</v>
      </c>
      <c r="L30" s="177">
        <v>12</v>
      </c>
      <c r="M30" s="177">
        <f>G30*(1+L30/100)</f>
        <v>0</v>
      </c>
      <c r="N30" s="175">
        <v>0</v>
      </c>
      <c r="O30" s="175">
        <f>ROUND(E30*N30,2)</f>
        <v>0</v>
      </c>
      <c r="P30" s="175">
        <v>0</v>
      </c>
      <c r="Q30" s="175">
        <f>ROUND(E30*P30,2)</f>
        <v>0</v>
      </c>
      <c r="R30" s="177" t="s">
        <v>751</v>
      </c>
      <c r="S30" s="177" t="s">
        <v>319</v>
      </c>
      <c r="T30" s="178" t="s">
        <v>319</v>
      </c>
      <c r="U30" s="159">
        <v>1.1499999999999999</v>
      </c>
      <c r="V30" s="159">
        <f>ROUND(E30*U30,2)</f>
        <v>1.24</v>
      </c>
      <c r="W30" s="159"/>
      <c r="X30" s="159" t="s">
        <v>399</v>
      </c>
      <c r="Y30" s="159" t="s">
        <v>322</v>
      </c>
      <c r="Z30" s="148"/>
      <c r="AA30" s="148"/>
      <c r="AB30" s="148"/>
      <c r="AC30" s="148"/>
      <c r="AD30" s="148"/>
      <c r="AE30" s="148"/>
      <c r="AF30" s="148"/>
      <c r="AG30" s="148" t="s">
        <v>400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272" t="s">
        <v>773</v>
      </c>
      <c r="D31" s="273"/>
      <c r="E31" s="273"/>
      <c r="F31" s="273"/>
      <c r="G31" s="273"/>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402</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195" t="s">
        <v>774</v>
      </c>
      <c r="D32" s="193"/>
      <c r="E32" s="194">
        <v>1.08</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404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2.5" outlineLevel="1" x14ac:dyDescent="0.2">
      <c r="A33" s="172">
        <v>7</v>
      </c>
      <c r="B33" s="173" t="s">
        <v>775</v>
      </c>
      <c r="C33" s="188" t="s">
        <v>776</v>
      </c>
      <c r="D33" s="174" t="s">
        <v>427</v>
      </c>
      <c r="E33" s="175">
        <v>0.81</v>
      </c>
      <c r="F33" s="176"/>
      <c r="G33" s="177">
        <f>ROUND(E33*F33,2)</f>
        <v>0</v>
      </c>
      <c r="H33" s="176"/>
      <c r="I33" s="177">
        <f>ROUND(E33*H33,2)</f>
        <v>0</v>
      </c>
      <c r="J33" s="176"/>
      <c r="K33" s="177">
        <f>ROUND(E33*J33,2)</f>
        <v>0</v>
      </c>
      <c r="L33" s="177">
        <v>12</v>
      </c>
      <c r="M33" s="177">
        <f>G33*(1+L33/100)</f>
        <v>0</v>
      </c>
      <c r="N33" s="175">
        <v>1.7</v>
      </c>
      <c r="O33" s="175">
        <f>ROUND(E33*N33,2)</f>
        <v>1.38</v>
      </c>
      <c r="P33" s="175">
        <v>0</v>
      </c>
      <c r="Q33" s="175">
        <f>ROUND(E33*P33,2)</f>
        <v>0</v>
      </c>
      <c r="R33" s="177" t="s">
        <v>751</v>
      </c>
      <c r="S33" s="177" t="s">
        <v>319</v>
      </c>
      <c r="T33" s="178" t="s">
        <v>319</v>
      </c>
      <c r="U33" s="159">
        <v>1.587</v>
      </c>
      <c r="V33" s="159">
        <f>ROUND(E33*U33,2)</f>
        <v>1.29</v>
      </c>
      <c r="W33" s="159"/>
      <c r="X33" s="159" t="s">
        <v>399</v>
      </c>
      <c r="Y33" s="159" t="s">
        <v>322</v>
      </c>
      <c r="Z33" s="148"/>
      <c r="AA33" s="148"/>
      <c r="AB33" s="148"/>
      <c r="AC33" s="148"/>
      <c r="AD33" s="148"/>
      <c r="AE33" s="148"/>
      <c r="AF33" s="148"/>
      <c r="AG33" s="148" t="s">
        <v>400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272" t="s">
        <v>777</v>
      </c>
      <c r="D34" s="273"/>
      <c r="E34" s="273"/>
      <c r="F34" s="273"/>
      <c r="G34" s="273"/>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402</v>
      </c>
      <c r="AH34" s="148"/>
      <c r="AI34" s="148"/>
      <c r="AJ34" s="148"/>
      <c r="AK34" s="148"/>
      <c r="AL34" s="148"/>
      <c r="AM34" s="148"/>
      <c r="AN34" s="148"/>
      <c r="AO34" s="148"/>
      <c r="AP34" s="148"/>
      <c r="AQ34" s="148"/>
      <c r="AR34" s="148"/>
      <c r="AS34" s="148"/>
      <c r="AT34" s="148"/>
      <c r="AU34" s="148"/>
      <c r="AV34" s="148"/>
      <c r="AW34" s="148"/>
      <c r="AX34" s="148"/>
      <c r="AY34" s="148"/>
      <c r="AZ34" s="148"/>
      <c r="BA34" s="179" t="str">
        <f>C34</f>
        <v>sypaninou z vhodných hornin tř. 1 - 4 nebo materiálem připraveným podél výkopu ve vzdálenosti do 3 m od jeho kraje, pro jakoukoliv hloubku výkopu a jakoukoliv míru zhutnění,</v>
      </c>
      <c r="BB34" s="148"/>
      <c r="BC34" s="148"/>
      <c r="BD34" s="148"/>
      <c r="BE34" s="148"/>
      <c r="BF34" s="148"/>
      <c r="BG34" s="148"/>
      <c r="BH34" s="148"/>
    </row>
    <row r="35" spans="1:60" outlineLevel="2" x14ac:dyDescent="0.2">
      <c r="A35" s="155"/>
      <c r="B35" s="156"/>
      <c r="C35" s="195" t="s">
        <v>778</v>
      </c>
      <c r="D35" s="193"/>
      <c r="E35" s="194">
        <v>0.81</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404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2">
        <v>8</v>
      </c>
      <c r="B36" s="173" t="s">
        <v>779</v>
      </c>
      <c r="C36" s="188" t="s">
        <v>780</v>
      </c>
      <c r="D36" s="174" t="s">
        <v>379</v>
      </c>
      <c r="E36" s="175">
        <v>37.14</v>
      </c>
      <c r="F36" s="176"/>
      <c r="G36" s="177">
        <f>ROUND(E36*F36,2)</f>
        <v>0</v>
      </c>
      <c r="H36" s="176"/>
      <c r="I36" s="177">
        <f>ROUND(E36*H36,2)</f>
        <v>0</v>
      </c>
      <c r="J36" s="176"/>
      <c r="K36" s="177">
        <f>ROUND(E36*J36,2)</f>
        <v>0</v>
      </c>
      <c r="L36" s="177">
        <v>12</v>
      </c>
      <c r="M36" s="177">
        <f>G36*(1+L36/100)</f>
        <v>0</v>
      </c>
      <c r="N36" s="175">
        <v>0</v>
      </c>
      <c r="O36" s="175">
        <f>ROUND(E36*N36,2)</f>
        <v>0</v>
      </c>
      <c r="P36" s="175">
        <v>0</v>
      </c>
      <c r="Q36" s="175">
        <f>ROUND(E36*P36,2)</f>
        <v>0</v>
      </c>
      <c r="R36" s="177" t="s">
        <v>751</v>
      </c>
      <c r="S36" s="177" t="s">
        <v>319</v>
      </c>
      <c r="T36" s="178" t="s">
        <v>319</v>
      </c>
      <c r="U36" s="159">
        <v>9.6000000000000002E-2</v>
      </c>
      <c r="V36" s="159">
        <f>ROUND(E36*U36,2)</f>
        <v>3.57</v>
      </c>
      <c r="W36" s="159"/>
      <c r="X36" s="159" t="s">
        <v>399</v>
      </c>
      <c r="Y36" s="159" t="s">
        <v>322</v>
      </c>
      <c r="Z36" s="148"/>
      <c r="AA36" s="148"/>
      <c r="AB36" s="148"/>
      <c r="AC36" s="148"/>
      <c r="AD36" s="148"/>
      <c r="AE36" s="148"/>
      <c r="AF36" s="148"/>
      <c r="AG36" s="148" t="s">
        <v>400</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272" t="s">
        <v>781</v>
      </c>
      <c r="D37" s="273"/>
      <c r="E37" s="273"/>
      <c r="F37" s="273"/>
      <c r="G37" s="273"/>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402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5" t="s">
        <v>525</v>
      </c>
      <c r="D38" s="193"/>
      <c r="E38" s="194"/>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404</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5" t="s">
        <v>526</v>
      </c>
      <c r="D39" s="193"/>
      <c r="E39" s="194"/>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404</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5" t="s">
        <v>782</v>
      </c>
      <c r="D40" s="193"/>
      <c r="E40" s="194">
        <v>3.7</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404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5" t="s">
        <v>783</v>
      </c>
      <c r="D41" s="193"/>
      <c r="E41" s="194">
        <v>0.5</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404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5" t="s">
        <v>784</v>
      </c>
      <c r="D42" s="193"/>
      <c r="E42" s="194">
        <v>12.94</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404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5" t="s">
        <v>785</v>
      </c>
      <c r="D43" s="193"/>
      <c r="E43" s="194">
        <v>20</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404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9</v>
      </c>
      <c r="B44" s="173" t="s">
        <v>786</v>
      </c>
      <c r="C44" s="188" t="s">
        <v>787</v>
      </c>
      <c r="D44" s="174" t="s">
        <v>427</v>
      </c>
      <c r="E44" s="175">
        <v>4.8390000000000004</v>
      </c>
      <c r="F44" s="176"/>
      <c r="G44" s="177">
        <f>ROUND(E44*F44,2)</f>
        <v>0</v>
      </c>
      <c r="H44" s="176"/>
      <c r="I44" s="177">
        <f>ROUND(E44*H44,2)</f>
        <v>0</v>
      </c>
      <c r="J44" s="176"/>
      <c r="K44" s="177">
        <f>ROUND(E44*J44,2)</f>
        <v>0</v>
      </c>
      <c r="L44" s="177">
        <v>12</v>
      </c>
      <c r="M44" s="177">
        <f>G44*(1+L44/100)</f>
        <v>0</v>
      </c>
      <c r="N44" s="175">
        <v>0</v>
      </c>
      <c r="O44" s="175">
        <f>ROUND(E44*N44,2)</f>
        <v>0</v>
      </c>
      <c r="P44" s="175">
        <v>0</v>
      </c>
      <c r="Q44" s="175">
        <f>ROUND(E44*P44,2)</f>
        <v>0</v>
      </c>
      <c r="R44" s="177" t="s">
        <v>751</v>
      </c>
      <c r="S44" s="177" t="s">
        <v>319</v>
      </c>
      <c r="T44" s="178" t="s">
        <v>319</v>
      </c>
      <c r="U44" s="159">
        <v>0</v>
      </c>
      <c r="V44" s="159">
        <f>ROUND(E44*U44,2)</f>
        <v>0</v>
      </c>
      <c r="W44" s="159"/>
      <c r="X44" s="159" t="s">
        <v>399</v>
      </c>
      <c r="Y44" s="159" t="s">
        <v>322</v>
      </c>
      <c r="Z44" s="148"/>
      <c r="AA44" s="148"/>
      <c r="AB44" s="148"/>
      <c r="AC44" s="148"/>
      <c r="AD44" s="148"/>
      <c r="AE44" s="148"/>
      <c r="AF44" s="148"/>
      <c r="AG44" s="148" t="s">
        <v>400</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195" t="s">
        <v>788</v>
      </c>
      <c r="D45" s="193"/>
      <c r="E45" s="194">
        <v>4.8390000000000004</v>
      </c>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404</v>
      </c>
      <c r="AH45" s="148">
        <v>5</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x14ac:dyDescent="0.2">
      <c r="A46" s="162" t="s">
        <v>314</v>
      </c>
      <c r="B46" s="163" t="s">
        <v>156</v>
      </c>
      <c r="C46" s="187" t="s">
        <v>157</v>
      </c>
      <c r="D46" s="164"/>
      <c r="E46" s="165"/>
      <c r="F46" s="166"/>
      <c r="G46" s="166">
        <f>SUMIF(AG47:AG82,"&lt;&gt;NOR",G47:G82)</f>
        <v>0</v>
      </c>
      <c r="H46" s="166"/>
      <c r="I46" s="166">
        <f>SUM(I47:I82)</f>
        <v>0</v>
      </c>
      <c r="J46" s="166"/>
      <c r="K46" s="166">
        <f>SUM(K47:K82)</f>
        <v>0</v>
      </c>
      <c r="L46" s="166"/>
      <c r="M46" s="166">
        <f>SUM(M47:M82)</f>
        <v>0</v>
      </c>
      <c r="N46" s="165"/>
      <c r="O46" s="165">
        <f>SUM(O47:O82)</f>
        <v>15.419999999999998</v>
      </c>
      <c r="P46" s="165"/>
      <c r="Q46" s="165">
        <f>SUM(Q47:Q82)</f>
        <v>0</v>
      </c>
      <c r="R46" s="166"/>
      <c r="S46" s="166"/>
      <c r="T46" s="167"/>
      <c r="U46" s="161"/>
      <c r="V46" s="161">
        <f>SUM(V47:V82)</f>
        <v>13.98</v>
      </c>
      <c r="W46" s="161"/>
      <c r="X46" s="161"/>
      <c r="Y46" s="161"/>
      <c r="AG46" t="s">
        <v>315</v>
      </c>
    </row>
    <row r="47" spans="1:60" ht="22.5" outlineLevel="1" x14ac:dyDescent="0.2">
      <c r="A47" s="172">
        <v>10</v>
      </c>
      <c r="B47" s="173" t="s">
        <v>789</v>
      </c>
      <c r="C47" s="188" t="s">
        <v>790</v>
      </c>
      <c r="D47" s="174" t="s">
        <v>379</v>
      </c>
      <c r="E47" s="175">
        <v>1</v>
      </c>
      <c r="F47" s="176"/>
      <c r="G47" s="177">
        <f>ROUND(E47*F47,2)</f>
        <v>0</v>
      </c>
      <c r="H47" s="176"/>
      <c r="I47" s="177">
        <f>ROUND(E47*H47,2)</f>
        <v>0</v>
      </c>
      <c r="J47" s="176"/>
      <c r="K47" s="177">
        <f>ROUND(E47*J47,2)</f>
        <v>0</v>
      </c>
      <c r="L47" s="177">
        <v>12</v>
      </c>
      <c r="M47" s="177">
        <f>G47*(1+L47/100)</f>
        <v>0</v>
      </c>
      <c r="N47" s="175">
        <v>0</v>
      </c>
      <c r="O47" s="175">
        <f>ROUND(E47*N47,2)</f>
        <v>0</v>
      </c>
      <c r="P47" s="175">
        <v>0</v>
      </c>
      <c r="Q47" s="175">
        <f>ROUND(E47*P47,2)</f>
        <v>0</v>
      </c>
      <c r="R47" s="177" t="s">
        <v>791</v>
      </c>
      <c r="S47" s="177" t="s">
        <v>319</v>
      </c>
      <c r="T47" s="178" t="s">
        <v>319</v>
      </c>
      <c r="U47" s="159">
        <v>0.52600000000000002</v>
      </c>
      <c r="V47" s="159">
        <f>ROUND(E47*U47,2)</f>
        <v>0.53</v>
      </c>
      <c r="W47" s="159"/>
      <c r="X47" s="159" t="s">
        <v>399</v>
      </c>
      <c r="Y47" s="159" t="s">
        <v>322</v>
      </c>
      <c r="Z47" s="148"/>
      <c r="AA47" s="148"/>
      <c r="AB47" s="148"/>
      <c r="AC47" s="148"/>
      <c r="AD47" s="148"/>
      <c r="AE47" s="148"/>
      <c r="AF47" s="148"/>
      <c r="AG47" s="148" t="s">
        <v>400</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195" t="s">
        <v>792</v>
      </c>
      <c r="D48" s="193"/>
      <c r="E48" s="194">
        <v>1</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404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2.5" outlineLevel="1" x14ac:dyDescent="0.2">
      <c r="A49" s="172">
        <v>11</v>
      </c>
      <c r="B49" s="173" t="s">
        <v>793</v>
      </c>
      <c r="C49" s="188" t="s">
        <v>794</v>
      </c>
      <c r="D49" s="174" t="s">
        <v>427</v>
      </c>
      <c r="E49" s="175">
        <v>1.294</v>
      </c>
      <c r="F49" s="176"/>
      <c r="G49" s="177">
        <f>ROUND(E49*F49,2)</f>
        <v>0</v>
      </c>
      <c r="H49" s="176"/>
      <c r="I49" s="177">
        <f>ROUND(E49*H49,2)</f>
        <v>0</v>
      </c>
      <c r="J49" s="176"/>
      <c r="K49" s="177">
        <f>ROUND(E49*J49,2)</f>
        <v>0</v>
      </c>
      <c r="L49" s="177">
        <v>12</v>
      </c>
      <c r="M49" s="177">
        <f>G49*(1+L49/100)</f>
        <v>0</v>
      </c>
      <c r="N49" s="175">
        <v>1.8180000000000001</v>
      </c>
      <c r="O49" s="175">
        <f>ROUND(E49*N49,2)</f>
        <v>2.35</v>
      </c>
      <c r="P49" s="175">
        <v>0</v>
      </c>
      <c r="Q49" s="175">
        <f>ROUND(E49*P49,2)</f>
        <v>0</v>
      </c>
      <c r="R49" s="177" t="s">
        <v>791</v>
      </c>
      <c r="S49" s="177" t="s">
        <v>319</v>
      </c>
      <c r="T49" s="178" t="s">
        <v>319</v>
      </c>
      <c r="U49" s="159">
        <v>1.085</v>
      </c>
      <c r="V49" s="159">
        <f>ROUND(E49*U49,2)</f>
        <v>1.4</v>
      </c>
      <c r="W49" s="159"/>
      <c r="X49" s="159" t="s">
        <v>399</v>
      </c>
      <c r="Y49" s="159" t="s">
        <v>322</v>
      </c>
      <c r="Z49" s="148"/>
      <c r="AA49" s="148"/>
      <c r="AB49" s="148"/>
      <c r="AC49" s="148"/>
      <c r="AD49" s="148"/>
      <c r="AE49" s="148"/>
      <c r="AF49" s="148"/>
      <c r="AG49" s="148" t="s">
        <v>400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5" t="s">
        <v>795</v>
      </c>
      <c r="D50" s="193"/>
      <c r="E50" s="194">
        <v>1.294</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404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12</v>
      </c>
      <c r="B51" s="173" t="s">
        <v>796</v>
      </c>
      <c r="C51" s="188" t="s">
        <v>797</v>
      </c>
      <c r="D51" s="174" t="s">
        <v>427</v>
      </c>
      <c r="E51" s="175">
        <v>1.778</v>
      </c>
      <c r="F51" s="176"/>
      <c r="G51" s="177">
        <f>ROUND(E51*F51,2)</f>
        <v>0</v>
      </c>
      <c r="H51" s="176"/>
      <c r="I51" s="177">
        <f>ROUND(E51*H51,2)</f>
        <v>0</v>
      </c>
      <c r="J51" s="176"/>
      <c r="K51" s="177">
        <f>ROUND(E51*J51,2)</f>
        <v>0</v>
      </c>
      <c r="L51" s="177">
        <v>12</v>
      </c>
      <c r="M51" s="177">
        <f>G51*(1+L51/100)</f>
        <v>0</v>
      </c>
      <c r="N51" s="175">
        <v>2.5249999999999999</v>
      </c>
      <c r="O51" s="175">
        <f>ROUND(E51*N51,2)</f>
        <v>4.49</v>
      </c>
      <c r="P51" s="175">
        <v>0</v>
      </c>
      <c r="Q51" s="175">
        <f>ROUND(E51*P51,2)</f>
        <v>0</v>
      </c>
      <c r="R51" s="177" t="s">
        <v>798</v>
      </c>
      <c r="S51" s="177" t="s">
        <v>319</v>
      </c>
      <c r="T51" s="178" t="s">
        <v>319</v>
      </c>
      <c r="U51" s="159">
        <v>0.48</v>
      </c>
      <c r="V51" s="159">
        <f>ROUND(E51*U51,2)</f>
        <v>0.85</v>
      </c>
      <c r="W51" s="159"/>
      <c r="X51" s="159" t="s">
        <v>399</v>
      </c>
      <c r="Y51" s="159" t="s">
        <v>322</v>
      </c>
      <c r="Z51" s="148"/>
      <c r="AA51" s="148"/>
      <c r="AB51" s="148"/>
      <c r="AC51" s="148"/>
      <c r="AD51" s="148"/>
      <c r="AE51" s="148"/>
      <c r="AF51" s="148"/>
      <c r="AG51" s="148" t="s">
        <v>400</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72" t="s">
        <v>799</v>
      </c>
      <c r="D52" s="273"/>
      <c r="E52" s="273"/>
      <c r="F52" s="273"/>
      <c r="G52" s="273"/>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402</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5" t="s">
        <v>800</v>
      </c>
      <c r="D53" s="193"/>
      <c r="E53" s="194">
        <v>1.65</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404</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3" x14ac:dyDescent="0.2">
      <c r="A54" s="155"/>
      <c r="B54" s="156"/>
      <c r="C54" s="195" t="s">
        <v>801</v>
      </c>
      <c r="D54" s="193"/>
      <c r="E54" s="194">
        <v>0.128</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404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72">
        <v>13</v>
      </c>
      <c r="B55" s="173" t="s">
        <v>802</v>
      </c>
      <c r="C55" s="188" t="s">
        <v>803</v>
      </c>
      <c r="D55" s="174" t="s">
        <v>379</v>
      </c>
      <c r="E55" s="175">
        <v>2.64</v>
      </c>
      <c r="F55" s="176"/>
      <c r="G55" s="177">
        <f>ROUND(E55*F55,2)</f>
        <v>0</v>
      </c>
      <c r="H55" s="176"/>
      <c r="I55" s="177">
        <f>ROUND(E55*H55,2)</f>
        <v>0</v>
      </c>
      <c r="J55" s="176"/>
      <c r="K55" s="177">
        <f>ROUND(E55*J55,2)</f>
        <v>0</v>
      </c>
      <c r="L55" s="177">
        <v>12</v>
      </c>
      <c r="M55" s="177">
        <f>G55*(1+L55/100)</f>
        <v>0</v>
      </c>
      <c r="N55" s="175">
        <v>3.9190000000000003E-2</v>
      </c>
      <c r="O55" s="175">
        <f>ROUND(E55*N55,2)</f>
        <v>0.1</v>
      </c>
      <c r="P55" s="175">
        <v>0</v>
      </c>
      <c r="Q55" s="175">
        <f>ROUND(E55*P55,2)</f>
        <v>0</v>
      </c>
      <c r="R55" s="177" t="s">
        <v>798</v>
      </c>
      <c r="S55" s="177" t="s">
        <v>319</v>
      </c>
      <c r="T55" s="178" t="s">
        <v>319</v>
      </c>
      <c r="U55" s="159">
        <v>1.6</v>
      </c>
      <c r="V55" s="159">
        <f>ROUND(E55*U55,2)</f>
        <v>4.22</v>
      </c>
      <c r="W55" s="159"/>
      <c r="X55" s="159" t="s">
        <v>399</v>
      </c>
      <c r="Y55" s="159" t="s">
        <v>322</v>
      </c>
      <c r="Z55" s="148"/>
      <c r="AA55" s="148"/>
      <c r="AB55" s="148"/>
      <c r="AC55" s="148"/>
      <c r="AD55" s="148"/>
      <c r="AE55" s="148"/>
      <c r="AF55" s="148"/>
      <c r="AG55" s="148" t="s">
        <v>400</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2.5" outlineLevel="2" x14ac:dyDescent="0.2">
      <c r="A56" s="155"/>
      <c r="B56" s="156"/>
      <c r="C56" s="272" t="s">
        <v>804</v>
      </c>
      <c r="D56" s="273"/>
      <c r="E56" s="273"/>
      <c r="F56" s="273"/>
      <c r="G56" s="273"/>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402</v>
      </c>
      <c r="AH56" s="148"/>
      <c r="AI56" s="148"/>
      <c r="AJ56" s="148"/>
      <c r="AK56" s="148"/>
      <c r="AL56" s="148"/>
      <c r="AM56" s="148"/>
      <c r="AN56" s="148"/>
      <c r="AO56" s="148"/>
      <c r="AP56" s="148"/>
      <c r="AQ56" s="148"/>
      <c r="AR56" s="148"/>
      <c r="AS56" s="148"/>
      <c r="AT56" s="148"/>
      <c r="AU56" s="148"/>
      <c r="AV56" s="148"/>
      <c r="AW56" s="148"/>
      <c r="AX56" s="148"/>
      <c r="AY56" s="148"/>
      <c r="AZ56" s="148"/>
      <c r="BA56" s="179" t="str">
        <f>C56</f>
        <v>svislé nebo šikmé (odkloněné) , půdorysně přímé nebo zalomené, stěn základových desek ve volných nebo zapažených jámách, rýhách, šachtách, včetně případných vzpěr,</v>
      </c>
      <c r="BB56" s="148"/>
      <c r="BC56" s="148"/>
      <c r="BD56" s="148"/>
      <c r="BE56" s="148"/>
      <c r="BF56" s="148"/>
      <c r="BG56" s="148"/>
      <c r="BH56" s="148"/>
    </row>
    <row r="57" spans="1:60" outlineLevel="2" x14ac:dyDescent="0.2">
      <c r="A57" s="155"/>
      <c r="B57" s="156"/>
      <c r="C57" s="195" t="s">
        <v>805</v>
      </c>
      <c r="D57" s="193"/>
      <c r="E57" s="194">
        <v>2</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404</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3" x14ac:dyDescent="0.2">
      <c r="A58" s="155"/>
      <c r="B58" s="156"/>
      <c r="C58" s="195" t="s">
        <v>806</v>
      </c>
      <c r="D58" s="193"/>
      <c r="E58" s="194">
        <v>0.64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404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72">
        <v>14</v>
      </c>
      <c r="B59" s="173" t="s">
        <v>807</v>
      </c>
      <c r="C59" s="188" t="s">
        <v>808</v>
      </c>
      <c r="D59" s="174" t="s">
        <v>379</v>
      </c>
      <c r="E59" s="175">
        <v>2.64</v>
      </c>
      <c r="F59" s="176"/>
      <c r="G59" s="177">
        <f>ROUND(E59*F59,2)</f>
        <v>0</v>
      </c>
      <c r="H59" s="176"/>
      <c r="I59" s="177">
        <f>ROUND(E59*H59,2)</f>
        <v>0</v>
      </c>
      <c r="J59" s="176"/>
      <c r="K59" s="177">
        <f>ROUND(E59*J59,2)</f>
        <v>0</v>
      </c>
      <c r="L59" s="177">
        <v>12</v>
      </c>
      <c r="M59" s="177">
        <f>G59*(1+L59/100)</f>
        <v>0</v>
      </c>
      <c r="N59" s="175">
        <v>0</v>
      </c>
      <c r="O59" s="175">
        <f>ROUND(E59*N59,2)</f>
        <v>0</v>
      </c>
      <c r="P59" s="175">
        <v>0</v>
      </c>
      <c r="Q59" s="175">
        <f>ROUND(E59*P59,2)</f>
        <v>0</v>
      </c>
      <c r="R59" s="177" t="s">
        <v>798</v>
      </c>
      <c r="S59" s="177" t="s">
        <v>319</v>
      </c>
      <c r="T59" s="178" t="s">
        <v>319</v>
      </c>
      <c r="U59" s="159">
        <v>0.32</v>
      </c>
      <c r="V59" s="159">
        <f>ROUND(E59*U59,2)</f>
        <v>0.84</v>
      </c>
      <c r="W59" s="159"/>
      <c r="X59" s="159" t="s">
        <v>399</v>
      </c>
      <c r="Y59" s="159" t="s">
        <v>322</v>
      </c>
      <c r="Z59" s="148"/>
      <c r="AA59" s="148"/>
      <c r="AB59" s="148"/>
      <c r="AC59" s="148"/>
      <c r="AD59" s="148"/>
      <c r="AE59" s="148"/>
      <c r="AF59" s="148"/>
      <c r="AG59" s="148" t="s">
        <v>400</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2.5" outlineLevel="2" x14ac:dyDescent="0.2">
      <c r="A60" s="155"/>
      <c r="B60" s="156"/>
      <c r="C60" s="272" t="s">
        <v>804</v>
      </c>
      <c r="D60" s="273"/>
      <c r="E60" s="273"/>
      <c r="F60" s="273"/>
      <c r="G60" s="273"/>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402</v>
      </c>
      <c r="AH60" s="148"/>
      <c r="AI60" s="148"/>
      <c r="AJ60" s="148"/>
      <c r="AK60" s="148"/>
      <c r="AL60" s="148"/>
      <c r="AM60" s="148"/>
      <c r="AN60" s="148"/>
      <c r="AO60" s="148"/>
      <c r="AP60" s="148"/>
      <c r="AQ60" s="148"/>
      <c r="AR60" s="148"/>
      <c r="AS60" s="148"/>
      <c r="AT60" s="148"/>
      <c r="AU60" s="148"/>
      <c r="AV60" s="148"/>
      <c r="AW60" s="148"/>
      <c r="AX60" s="148"/>
      <c r="AY60" s="148"/>
      <c r="AZ60" s="148"/>
      <c r="BA60" s="179" t="str">
        <f>C60</f>
        <v>svislé nebo šikmé (odkloněné) , půdorysně přímé nebo zalomené, stěn základových desek ve volných nebo zapažených jámách, rýhách, šachtách, včetně případných vzpěr,</v>
      </c>
      <c r="BB60" s="148"/>
      <c r="BC60" s="148"/>
      <c r="BD60" s="148"/>
      <c r="BE60" s="148"/>
      <c r="BF60" s="148"/>
      <c r="BG60" s="148"/>
      <c r="BH60" s="148"/>
    </row>
    <row r="61" spans="1:60" outlineLevel="2" x14ac:dyDescent="0.2">
      <c r="A61" s="155"/>
      <c r="B61" s="156"/>
      <c r="C61" s="261" t="s">
        <v>809</v>
      </c>
      <c r="D61" s="262"/>
      <c r="E61" s="262"/>
      <c r="F61" s="262"/>
      <c r="G61" s="262"/>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325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5" t="s">
        <v>810</v>
      </c>
      <c r="D62" s="193"/>
      <c r="E62" s="194">
        <v>2.64</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404</v>
      </c>
      <c r="AH62" s="148">
        <v>5</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2">
        <v>15</v>
      </c>
      <c r="B63" s="173" t="s">
        <v>811</v>
      </c>
      <c r="C63" s="188" t="s">
        <v>812</v>
      </c>
      <c r="D63" s="174" t="s">
        <v>411</v>
      </c>
      <c r="E63" s="175">
        <v>6.7419999999999994E-2</v>
      </c>
      <c r="F63" s="176"/>
      <c r="G63" s="177">
        <f>ROUND(E63*F63,2)</f>
        <v>0</v>
      </c>
      <c r="H63" s="176"/>
      <c r="I63" s="177">
        <f>ROUND(E63*H63,2)</f>
        <v>0</v>
      </c>
      <c r="J63" s="176"/>
      <c r="K63" s="177">
        <f>ROUND(E63*J63,2)</f>
        <v>0</v>
      </c>
      <c r="L63" s="177">
        <v>12</v>
      </c>
      <c r="M63" s="177">
        <f>G63*(1+L63/100)</f>
        <v>0</v>
      </c>
      <c r="N63" s="175">
        <v>1.0718099999999999</v>
      </c>
      <c r="O63" s="175">
        <f>ROUND(E63*N63,2)</f>
        <v>7.0000000000000007E-2</v>
      </c>
      <c r="P63" s="175">
        <v>0</v>
      </c>
      <c r="Q63" s="175">
        <f>ROUND(E63*P63,2)</f>
        <v>0</v>
      </c>
      <c r="R63" s="177" t="s">
        <v>798</v>
      </c>
      <c r="S63" s="177" t="s">
        <v>319</v>
      </c>
      <c r="T63" s="178" t="s">
        <v>319</v>
      </c>
      <c r="U63" s="159">
        <v>15.231</v>
      </c>
      <c r="V63" s="159">
        <f>ROUND(E63*U63,2)</f>
        <v>1.03</v>
      </c>
      <c r="W63" s="159"/>
      <c r="X63" s="159" t="s">
        <v>399</v>
      </c>
      <c r="Y63" s="159" t="s">
        <v>322</v>
      </c>
      <c r="Z63" s="148"/>
      <c r="AA63" s="148"/>
      <c r="AB63" s="148"/>
      <c r="AC63" s="148"/>
      <c r="AD63" s="148"/>
      <c r="AE63" s="148"/>
      <c r="AF63" s="148"/>
      <c r="AG63" s="148" t="s">
        <v>400</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272" t="s">
        <v>813</v>
      </c>
      <c r="D64" s="273"/>
      <c r="E64" s="273"/>
      <c r="F64" s="273"/>
      <c r="G64" s="273"/>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402</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5" t="s">
        <v>814</v>
      </c>
      <c r="D65" s="193"/>
      <c r="E65" s="194">
        <v>6.2560000000000004E-2</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404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3" x14ac:dyDescent="0.2">
      <c r="A66" s="155"/>
      <c r="B66" s="156"/>
      <c r="C66" s="195" t="s">
        <v>815</v>
      </c>
      <c r="D66" s="193"/>
      <c r="E66" s="194">
        <v>4.8500000000000001E-3</v>
      </c>
      <c r="F66" s="159"/>
      <c r="G66" s="159"/>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404</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72">
        <v>16</v>
      </c>
      <c r="B67" s="173" t="s">
        <v>816</v>
      </c>
      <c r="C67" s="188" t="s">
        <v>817</v>
      </c>
      <c r="D67" s="174" t="s">
        <v>379</v>
      </c>
      <c r="E67" s="175">
        <v>1.85</v>
      </c>
      <c r="F67" s="176"/>
      <c r="G67" s="177">
        <f>ROUND(E67*F67,2)</f>
        <v>0</v>
      </c>
      <c r="H67" s="176"/>
      <c r="I67" s="177">
        <f>ROUND(E67*H67,2)</f>
        <v>0</v>
      </c>
      <c r="J67" s="176"/>
      <c r="K67" s="177">
        <f>ROUND(E67*J67,2)</f>
        <v>0</v>
      </c>
      <c r="L67" s="177">
        <v>12</v>
      </c>
      <c r="M67" s="177">
        <f>G67*(1+L67/100)</f>
        <v>0</v>
      </c>
      <c r="N67" s="175">
        <v>0.73</v>
      </c>
      <c r="O67" s="175">
        <f>ROUND(E67*N67,2)</f>
        <v>1.35</v>
      </c>
      <c r="P67" s="175">
        <v>0</v>
      </c>
      <c r="Q67" s="175">
        <f>ROUND(E67*P67,2)</f>
        <v>0</v>
      </c>
      <c r="R67" s="177" t="s">
        <v>798</v>
      </c>
      <c r="S67" s="177" t="s">
        <v>319</v>
      </c>
      <c r="T67" s="178" t="s">
        <v>319</v>
      </c>
      <c r="U67" s="159">
        <v>1.1000000000000001</v>
      </c>
      <c r="V67" s="159">
        <f>ROUND(E67*U67,2)</f>
        <v>2.04</v>
      </c>
      <c r="W67" s="159"/>
      <c r="X67" s="159" t="s">
        <v>399</v>
      </c>
      <c r="Y67" s="159" t="s">
        <v>322</v>
      </c>
      <c r="Z67" s="148"/>
      <c r="AA67" s="148"/>
      <c r="AB67" s="148"/>
      <c r="AC67" s="148"/>
      <c r="AD67" s="148"/>
      <c r="AE67" s="148"/>
      <c r="AF67" s="148"/>
      <c r="AG67" s="148" t="s">
        <v>400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272" t="s">
        <v>818</v>
      </c>
      <c r="D68" s="273"/>
      <c r="E68" s="273"/>
      <c r="F68" s="273"/>
      <c r="G68" s="273"/>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402</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5" t="s">
        <v>525</v>
      </c>
      <c r="D69" s="193"/>
      <c r="E69" s="194"/>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404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195" t="s">
        <v>526</v>
      </c>
      <c r="D70" s="193"/>
      <c r="E70" s="194"/>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404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
      <c r="A71" s="155"/>
      <c r="B71" s="156"/>
      <c r="C71" s="195" t="s">
        <v>819</v>
      </c>
      <c r="D71" s="193"/>
      <c r="E71" s="194">
        <v>1.85</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404</v>
      </c>
      <c r="AH71" s="148">
        <v>0</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2">
        <v>17</v>
      </c>
      <c r="B72" s="173" t="s">
        <v>820</v>
      </c>
      <c r="C72" s="188" t="s">
        <v>821</v>
      </c>
      <c r="D72" s="174" t="s">
        <v>427</v>
      </c>
      <c r="E72" s="175">
        <v>2.78775</v>
      </c>
      <c r="F72" s="176"/>
      <c r="G72" s="177">
        <f>ROUND(E72*F72,2)</f>
        <v>0</v>
      </c>
      <c r="H72" s="176"/>
      <c r="I72" s="177">
        <f>ROUND(E72*H72,2)</f>
        <v>0</v>
      </c>
      <c r="J72" s="176"/>
      <c r="K72" s="177">
        <f>ROUND(E72*J72,2)</f>
        <v>0</v>
      </c>
      <c r="L72" s="177">
        <v>12</v>
      </c>
      <c r="M72" s="177">
        <f>G72*(1+L72/100)</f>
        <v>0</v>
      </c>
      <c r="N72" s="175">
        <v>2.5249999999999999</v>
      </c>
      <c r="O72" s="175">
        <f>ROUND(E72*N72,2)</f>
        <v>7.04</v>
      </c>
      <c r="P72" s="175">
        <v>0</v>
      </c>
      <c r="Q72" s="175">
        <f>ROUND(E72*P72,2)</f>
        <v>0</v>
      </c>
      <c r="R72" s="177" t="s">
        <v>798</v>
      </c>
      <c r="S72" s="177" t="s">
        <v>319</v>
      </c>
      <c r="T72" s="178" t="s">
        <v>319</v>
      </c>
      <c r="U72" s="159">
        <v>0.47699999999999998</v>
      </c>
      <c r="V72" s="159">
        <f>ROUND(E72*U72,2)</f>
        <v>1.33</v>
      </c>
      <c r="W72" s="159"/>
      <c r="X72" s="159" t="s">
        <v>399</v>
      </c>
      <c r="Y72" s="159" t="s">
        <v>322</v>
      </c>
      <c r="Z72" s="148"/>
      <c r="AA72" s="148"/>
      <c r="AB72" s="148"/>
      <c r="AC72" s="148"/>
      <c r="AD72" s="148"/>
      <c r="AE72" s="148"/>
      <c r="AF72" s="148"/>
      <c r="AG72" s="148" t="s">
        <v>400</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263" t="s">
        <v>822</v>
      </c>
      <c r="D73" s="264"/>
      <c r="E73" s="264"/>
      <c r="F73" s="264"/>
      <c r="G73" s="264"/>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325</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195" t="s">
        <v>525</v>
      </c>
      <c r="D74" s="193"/>
      <c r="E74" s="194"/>
      <c r="F74" s="159"/>
      <c r="G74" s="159"/>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404</v>
      </c>
      <c r="AH74" s="148">
        <v>0</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
      <c r="A75" s="155"/>
      <c r="B75" s="156"/>
      <c r="C75" s="195" t="s">
        <v>526</v>
      </c>
      <c r="D75" s="193"/>
      <c r="E75" s="194"/>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404</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3" x14ac:dyDescent="0.2">
      <c r="A76" s="155"/>
      <c r="B76" s="156"/>
      <c r="C76" s="195" t="s">
        <v>823</v>
      </c>
      <c r="D76" s="193"/>
      <c r="E76" s="194">
        <v>2.4049999999999998</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404</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5" t="s">
        <v>754</v>
      </c>
      <c r="D77" s="193"/>
      <c r="E77" s="194">
        <v>0.25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404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
      <c r="A78" s="155"/>
      <c r="B78" s="156"/>
      <c r="C78" s="201" t="s">
        <v>824</v>
      </c>
      <c r="D78" s="196"/>
      <c r="E78" s="197">
        <v>0.13275000000000001</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404</v>
      </c>
      <c r="AH78" s="148">
        <v>4</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72">
        <v>18</v>
      </c>
      <c r="B79" s="173" t="s">
        <v>825</v>
      </c>
      <c r="C79" s="188" t="s">
        <v>826</v>
      </c>
      <c r="D79" s="174" t="s">
        <v>379</v>
      </c>
      <c r="E79" s="175">
        <v>1.85</v>
      </c>
      <c r="F79" s="176"/>
      <c r="G79" s="177">
        <f>ROUND(E79*F79,2)</f>
        <v>0</v>
      </c>
      <c r="H79" s="176"/>
      <c r="I79" s="177">
        <f>ROUND(E79*H79,2)</f>
        <v>0</v>
      </c>
      <c r="J79" s="176"/>
      <c r="K79" s="177">
        <f>ROUND(E79*J79,2)</f>
        <v>0</v>
      </c>
      <c r="L79" s="177">
        <v>12</v>
      </c>
      <c r="M79" s="177">
        <f>G79*(1+L79/100)</f>
        <v>0</v>
      </c>
      <c r="N79" s="175">
        <v>1.1469999999999999E-2</v>
      </c>
      <c r="O79" s="175">
        <f>ROUND(E79*N79,2)</f>
        <v>0.02</v>
      </c>
      <c r="P79" s="175">
        <v>0</v>
      </c>
      <c r="Q79" s="175">
        <f>ROUND(E79*P79,2)</f>
        <v>0</v>
      </c>
      <c r="R79" s="177" t="s">
        <v>798</v>
      </c>
      <c r="S79" s="177" t="s">
        <v>319</v>
      </c>
      <c r="T79" s="178" t="s">
        <v>319</v>
      </c>
      <c r="U79" s="159">
        <v>0.26379999999999998</v>
      </c>
      <c r="V79" s="159">
        <f>ROUND(E79*U79,2)</f>
        <v>0.49</v>
      </c>
      <c r="W79" s="159"/>
      <c r="X79" s="159" t="s">
        <v>399</v>
      </c>
      <c r="Y79" s="159" t="s">
        <v>322</v>
      </c>
      <c r="Z79" s="148"/>
      <c r="AA79" s="148"/>
      <c r="AB79" s="148"/>
      <c r="AC79" s="148"/>
      <c r="AD79" s="148"/>
      <c r="AE79" s="148"/>
      <c r="AF79" s="148"/>
      <c r="AG79" s="148" t="s">
        <v>400</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195" t="s">
        <v>827</v>
      </c>
      <c r="D80" s="193"/>
      <c r="E80" s="194">
        <v>1.85</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404</v>
      </c>
      <c r="AH80" s="148">
        <v>5</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2.5" outlineLevel="1" x14ac:dyDescent="0.2">
      <c r="A81" s="172">
        <v>19</v>
      </c>
      <c r="B81" s="173" t="s">
        <v>828</v>
      </c>
      <c r="C81" s="188" t="s">
        <v>829</v>
      </c>
      <c r="D81" s="174" t="s">
        <v>442</v>
      </c>
      <c r="E81" s="175">
        <v>10</v>
      </c>
      <c r="F81" s="176"/>
      <c r="G81" s="177">
        <f>ROUND(E81*F81,2)</f>
        <v>0</v>
      </c>
      <c r="H81" s="176"/>
      <c r="I81" s="177">
        <f>ROUND(E81*H81,2)</f>
        <v>0</v>
      </c>
      <c r="J81" s="176"/>
      <c r="K81" s="177">
        <f>ROUND(E81*J81,2)</f>
        <v>0</v>
      </c>
      <c r="L81" s="177">
        <v>12</v>
      </c>
      <c r="M81" s="177">
        <f>G81*(1+L81/100)</f>
        <v>0</v>
      </c>
      <c r="N81" s="175">
        <v>3.0000000000000001E-5</v>
      </c>
      <c r="O81" s="175">
        <f>ROUND(E81*N81,2)</f>
        <v>0</v>
      </c>
      <c r="P81" s="175">
        <v>0</v>
      </c>
      <c r="Q81" s="175">
        <f>ROUND(E81*P81,2)</f>
        <v>0</v>
      </c>
      <c r="R81" s="177" t="s">
        <v>421</v>
      </c>
      <c r="S81" s="177" t="s">
        <v>319</v>
      </c>
      <c r="T81" s="178" t="s">
        <v>319</v>
      </c>
      <c r="U81" s="159">
        <v>0.125</v>
      </c>
      <c r="V81" s="159">
        <f>ROUND(E81*U81,2)</f>
        <v>1.25</v>
      </c>
      <c r="W81" s="159"/>
      <c r="X81" s="159" t="s">
        <v>399</v>
      </c>
      <c r="Y81" s="159" t="s">
        <v>322</v>
      </c>
      <c r="Z81" s="148"/>
      <c r="AA81" s="148"/>
      <c r="AB81" s="148"/>
      <c r="AC81" s="148"/>
      <c r="AD81" s="148"/>
      <c r="AE81" s="148"/>
      <c r="AF81" s="148"/>
      <c r="AG81" s="148" t="s">
        <v>400</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195" t="s">
        <v>830</v>
      </c>
      <c r="D82" s="193"/>
      <c r="E82" s="194">
        <v>10</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404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x14ac:dyDescent="0.2">
      <c r="A83" s="162" t="s">
        <v>314</v>
      </c>
      <c r="B83" s="163" t="s">
        <v>158</v>
      </c>
      <c r="C83" s="187" t="s">
        <v>159</v>
      </c>
      <c r="D83" s="164"/>
      <c r="E83" s="165"/>
      <c r="F83" s="166"/>
      <c r="G83" s="166">
        <f>SUMIF(AG84:AG129,"&lt;&gt;NOR",G84:G129)</f>
        <v>0</v>
      </c>
      <c r="H83" s="166"/>
      <c r="I83" s="166">
        <f>SUM(I84:I129)</f>
        <v>0</v>
      </c>
      <c r="J83" s="166"/>
      <c r="K83" s="166">
        <f>SUM(K84:K129)</f>
        <v>0</v>
      </c>
      <c r="L83" s="166"/>
      <c r="M83" s="166">
        <f>SUM(M84:M129)</f>
        <v>0</v>
      </c>
      <c r="N83" s="165"/>
      <c r="O83" s="165">
        <f>SUM(O84:O129)</f>
        <v>3.27</v>
      </c>
      <c r="P83" s="165"/>
      <c r="Q83" s="165">
        <f>SUM(Q84:Q129)</f>
        <v>0</v>
      </c>
      <c r="R83" s="166"/>
      <c r="S83" s="166"/>
      <c r="T83" s="167"/>
      <c r="U83" s="161"/>
      <c r="V83" s="161">
        <f>SUM(V84:V129)</f>
        <v>21.700000000000003</v>
      </c>
      <c r="W83" s="161"/>
      <c r="X83" s="161"/>
      <c r="Y83" s="161"/>
      <c r="AG83" t="s">
        <v>315</v>
      </c>
    </row>
    <row r="84" spans="1:60" ht="33.75" outlineLevel="1" x14ac:dyDescent="0.2">
      <c r="A84" s="172">
        <v>20</v>
      </c>
      <c r="B84" s="173" t="s">
        <v>831</v>
      </c>
      <c r="C84" s="188" t="s">
        <v>832</v>
      </c>
      <c r="D84" s="174" t="s">
        <v>427</v>
      </c>
      <c r="E84" s="175">
        <v>0.45</v>
      </c>
      <c r="F84" s="176"/>
      <c r="G84" s="177">
        <f>ROUND(E84*F84,2)</f>
        <v>0</v>
      </c>
      <c r="H84" s="176"/>
      <c r="I84" s="177">
        <f>ROUND(E84*H84,2)</f>
        <v>0</v>
      </c>
      <c r="J84" s="176"/>
      <c r="K84" s="177">
        <f>ROUND(E84*J84,2)</f>
        <v>0</v>
      </c>
      <c r="L84" s="177">
        <v>12</v>
      </c>
      <c r="M84" s="177">
        <f>G84*(1+L84/100)</f>
        <v>0</v>
      </c>
      <c r="N84" s="175">
        <v>1.6820299999999999</v>
      </c>
      <c r="O84" s="175">
        <f>ROUND(E84*N84,2)</f>
        <v>0.76</v>
      </c>
      <c r="P84" s="175">
        <v>0</v>
      </c>
      <c r="Q84" s="175">
        <f>ROUND(E84*P84,2)</f>
        <v>0</v>
      </c>
      <c r="R84" s="177" t="s">
        <v>421</v>
      </c>
      <c r="S84" s="177" t="s">
        <v>319</v>
      </c>
      <c r="T84" s="178" t="s">
        <v>319</v>
      </c>
      <c r="U84" s="159">
        <v>4.8899999999999997</v>
      </c>
      <c r="V84" s="159">
        <f>ROUND(E84*U84,2)</f>
        <v>2.2000000000000002</v>
      </c>
      <c r="W84" s="159"/>
      <c r="X84" s="159" t="s">
        <v>399</v>
      </c>
      <c r="Y84" s="159" t="s">
        <v>322</v>
      </c>
      <c r="Z84" s="148"/>
      <c r="AA84" s="148"/>
      <c r="AB84" s="148"/>
      <c r="AC84" s="148"/>
      <c r="AD84" s="148"/>
      <c r="AE84" s="148"/>
      <c r="AF84" s="148"/>
      <c r="AG84" s="148" t="s">
        <v>400</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2" x14ac:dyDescent="0.2">
      <c r="A85" s="155"/>
      <c r="B85" s="156"/>
      <c r="C85" s="272" t="s">
        <v>833</v>
      </c>
      <c r="D85" s="273"/>
      <c r="E85" s="273"/>
      <c r="F85" s="273"/>
      <c r="G85" s="273"/>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402</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2" x14ac:dyDescent="0.2">
      <c r="A86" s="155"/>
      <c r="B86" s="156"/>
      <c r="C86" s="195" t="s">
        <v>834</v>
      </c>
      <c r="D86" s="193"/>
      <c r="E86" s="194"/>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404</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5" t="s">
        <v>835</v>
      </c>
      <c r="D87" s="193"/>
      <c r="E87" s="194"/>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404</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5" t="s">
        <v>836</v>
      </c>
      <c r="D88" s="193"/>
      <c r="E88" s="194">
        <v>0.22500000000000001</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404</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3" x14ac:dyDescent="0.2">
      <c r="A89" s="155"/>
      <c r="B89" s="156"/>
      <c r="C89" s="195" t="s">
        <v>837</v>
      </c>
      <c r="D89" s="193"/>
      <c r="E89" s="194">
        <v>0.22500000000000001</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404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33.75" outlineLevel="1" x14ac:dyDescent="0.2">
      <c r="A90" s="172">
        <v>21</v>
      </c>
      <c r="B90" s="173" t="s">
        <v>838</v>
      </c>
      <c r="C90" s="188" t="s">
        <v>839</v>
      </c>
      <c r="D90" s="174" t="s">
        <v>427</v>
      </c>
      <c r="E90" s="175">
        <v>0.9234</v>
      </c>
      <c r="F90" s="176"/>
      <c r="G90" s="177">
        <f>ROUND(E90*F90,2)</f>
        <v>0</v>
      </c>
      <c r="H90" s="176"/>
      <c r="I90" s="177">
        <f>ROUND(E90*H90,2)</f>
        <v>0</v>
      </c>
      <c r="J90" s="176"/>
      <c r="K90" s="177">
        <f>ROUND(E90*J90,2)</f>
        <v>0</v>
      </c>
      <c r="L90" s="177">
        <v>12</v>
      </c>
      <c r="M90" s="177">
        <f>G90*(1+L90/100)</f>
        <v>0</v>
      </c>
      <c r="N90" s="175">
        <v>1.6820299999999999</v>
      </c>
      <c r="O90" s="175">
        <f>ROUND(E90*N90,2)</f>
        <v>1.55</v>
      </c>
      <c r="P90" s="175">
        <v>0</v>
      </c>
      <c r="Q90" s="175">
        <f>ROUND(E90*P90,2)</f>
        <v>0</v>
      </c>
      <c r="R90" s="177" t="s">
        <v>421</v>
      </c>
      <c r="S90" s="177" t="s">
        <v>319</v>
      </c>
      <c r="T90" s="178" t="s">
        <v>319</v>
      </c>
      <c r="U90" s="159">
        <v>3.9380000000000002</v>
      </c>
      <c r="V90" s="159">
        <f>ROUND(E90*U90,2)</f>
        <v>3.64</v>
      </c>
      <c r="W90" s="159"/>
      <c r="X90" s="159" t="s">
        <v>399</v>
      </c>
      <c r="Y90" s="159" t="s">
        <v>322</v>
      </c>
      <c r="Z90" s="148"/>
      <c r="AA90" s="148"/>
      <c r="AB90" s="148"/>
      <c r="AC90" s="148"/>
      <c r="AD90" s="148"/>
      <c r="AE90" s="148"/>
      <c r="AF90" s="148"/>
      <c r="AG90" s="148" t="s">
        <v>400</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2" x14ac:dyDescent="0.2">
      <c r="A91" s="155"/>
      <c r="B91" s="156"/>
      <c r="C91" s="272" t="s">
        <v>833</v>
      </c>
      <c r="D91" s="273"/>
      <c r="E91" s="273"/>
      <c r="F91" s="273"/>
      <c r="G91" s="273"/>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402</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5" t="s">
        <v>840</v>
      </c>
      <c r="D92" s="193"/>
      <c r="E92" s="194">
        <v>0.9234</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404</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2.5" outlineLevel="1" x14ac:dyDescent="0.2">
      <c r="A93" s="172">
        <v>22</v>
      </c>
      <c r="B93" s="173" t="s">
        <v>841</v>
      </c>
      <c r="C93" s="188" t="s">
        <v>842</v>
      </c>
      <c r="D93" s="174" t="s">
        <v>427</v>
      </c>
      <c r="E93" s="175">
        <v>0.11020000000000001</v>
      </c>
      <c r="F93" s="176"/>
      <c r="G93" s="177">
        <f>ROUND(E93*F93,2)</f>
        <v>0</v>
      </c>
      <c r="H93" s="176"/>
      <c r="I93" s="177">
        <f>ROUND(E93*H93,2)</f>
        <v>0</v>
      </c>
      <c r="J93" s="176"/>
      <c r="K93" s="177">
        <f>ROUND(E93*J93,2)</f>
        <v>0</v>
      </c>
      <c r="L93" s="177">
        <v>12</v>
      </c>
      <c r="M93" s="177">
        <f>G93*(1+L93/100)</f>
        <v>0</v>
      </c>
      <c r="N93" s="175">
        <v>1.7676000000000001</v>
      </c>
      <c r="O93" s="175">
        <f>ROUND(E93*N93,2)</f>
        <v>0.19</v>
      </c>
      <c r="P93" s="175">
        <v>0</v>
      </c>
      <c r="Q93" s="175">
        <f>ROUND(E93*P93,2)</f>
        <v>0</v>
      </c>
      <c r="R93" s="177" t="s">
        <v>421</v>
      </c>
      <c r="S93" s="177" t="s">
        <v>319</v>
      </c>
      <c r="T93" s="178" t="s">
        <v>319</v>
      </c>
      <c r="U93" s="159">
        <v>6.8680000000000003</v>
      </c>
      <c r="V93" s="159">
        <f>ROUND(E93*U93,2)</f>
        <v>0.76</v>
      </c>
      <c r="W93" s="159"/>
      <c r="X93" s="159" t="s">
        <v>399</v>
      </c>
      <c r="Y93" s="159" t="s">
        <v>322</v>
      </c>
      <c r="Z93" s="148"/>
      <c r="AA93" s="148"/>
      <c r="AB93" s="148"/>
      <c r="AC93" s="148"/>
      <c r="AD93" s="148"/>
      <c r="AE93" s="148"/>
      <c r="AF93" s="148"/>
      <c r="AG93" s="148" t="s">
        <v>400</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2" x14ac:dyDescent="0.2">
      <c r="A94" s="155"/>
      <c r="B94" s="156"/>
      <c r="C94" s="272" t="s">
        <v>843</v>
      </c>
      <c r="D94" s="273"/>
      <c r="E94" s="273"/>
      <c r="F94" s="273"/>
      <c r="G94" s="273"/>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402</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5" t="s">
        <v>525</v>
      </c>
      <c r="D95" s="193"/>
      <c r="E95" s="194"/>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404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3" x14ac:dyDescent="0.2">
      <c r="A96" s="155"/>
      <c r="B96" s="156"/>
      <c r="C96" s="195" t="s">
        <v>526</v>
      </c>
      <c r="D96" s="193"/>
      <c r="E96" s="194"/>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404</v>
      </c>
      <c r="AH96" s="148">
        <v>0</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3" x14ac:dyDescent="0.2">
      <c r="A97" s="155"/>
      <c r="B97" s="156"/>
      <c r="C97" s="195" t="s">
        <v>844</v>
      </c>
      <c r="D97" s="193"/>
      <c r="E97" s="194">
        <v>0.11020000000000001</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404</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72">
        <v>23</v>
      </c>
      <c r="B98" s="173" t="s">
        <v>845</v>
      </c>
      <c r="C98" s="188" t="s">
        <v>846</v>
      </c>
      <c r="D98" s="174" t="s">
        <v>442</v>
      </c>
      <c r="E98" s="175">
        <v>4</v>
      </c>
      <c r="F98" s="176"/>
      <c r="G98" s="177">
        <f>ROUND(E98*F98,2)</f>
        <v>0</v>
      </c>
      <c r="H98" s="176"/>
      <c r="I98" s="177">
        <f>ROUND(E98*H98,2)</f>
        <v>0</v>
      </c>
      <c r="J98" s="176"/>
      <c r="K98" s="177">
        <f>ROUND(E98*J98,2)</f>
        <v>0</v>
      </c>
      <c r="L98" s="177">
        <v>12</v>
      </c>
      <c r="M98" s="177">
        <f>G98*(1+L98/100)</f>
        <v>0</v>
      </c>
      <c r="N98" s="175">
        <v>5.2500000000000003E-3</v>
      </c>
      <c r="O98" s="175">
        <f>ROUND(E98*N98,2)</f>
        <v>0.02</v>
      </c>
      <c r="P98" s="175">
        <v>0</v>
      </c>
      <c r="Q98" s="175">
        <f>ROUND(E98*P98,2)</f>
        <v>0</v>
      </c>
      <c r="R98" s="177" t="s">
        <v>421</v>
      </c>
      <c r="S98" s="177" t="s">
        <v>319</v>
      </c>
      <c r="T98" s="178" t="s">
        <v>319</v>
      </c>
      <c r="U98" s="159">
        <v>0.11</v>
      </c>
      <c r="V98" s="159">
        <f>ROUND(E98*U98,2)</f>
        <v>0.44</v>
      </c>
      <c r="W98" s="159"/>
      <c r="X98" s="159" t="s">
        <v>399</v>
      </c>
      <c r="Y98" s="159" t="s">
        <v>322</v>
      </c>
      <c r="Z98" s="148"/>
      <c r="AA98" s="148"/>
      <c r="AB98" s="148"/>
      <c r="AC98" s="148"/>
      <c r="AD98" s="148"/>
      <c r="AE98" s="148"/>
      <c r="AF98" s="148"/>
      <c r="AG98" s="148" t="s">
        <v>400</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
      <c r="A99" s="155"/>
      <c r="B99" s="156"/>
      <c r="C99" s="272" t="s">
        <v>847</v>
      </c>
      <c r="D99" s="273"/>
      <c r="E99" s="273"/>
      <c r="F99" s="273"/>
      <c r="G99" s="273"/>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402</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195" t="s">
        <v>525</v>
      </c>
      <c r="D100" s="193"/>
      <c r="E100" s="194"/>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404</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3" x14ac:dyDescent="0.2">
      <c r="A101" s="155"/>
      <c r="B101" s="156"/>
      <c r="C101" s="195" t="s">
        <v>526</v>
      </c>
      <c r="D101" s="193"/>
      <c r="E101" s="194"/>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404</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
      <c r="A102" s="155"/>
      <c r="B102" s="156"/>
      <c r="C102" s="195" t="s">
        <v>848</v>
      </c>
      <c r="D102" s="193"/>
      <c r="E102" s="194">
        <v>4</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404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72">
        <v>24</v>
      </c>
      <c r="B103" s="173" t="s">
        <v>849</v>
      </c>
      <c r="C103" s="188" t="s">
        <v>850</v>
      </c>
      <c r="D103" s="174" t="s">
        <v>442</v>
      </c>
      <c r="E103" s="175">
        <v>2</v>
      </c>
      <c r="F103" s="176"/>
      <c r="G103" s="177">
        <f>ROUND(E103*F103,2)</f>
        <v>0</v>
      </c>
      <c r="H103" s="176"/>
      <c r="I103" s="177">
        <f>ROUND(E103*H103,2)</f>
        <v>0</v>
      </c>
      <c r="J103" s="176"/>
      <c r="K103" s="177">
        <f>ROUND(E103*J103,2)</f>
        <v>0</v>
      </c>
      <c r="L103" s="177">
        <v>12</v>
      </c>
      <c r="M103" s="177">
        <f>G103*(1+L103/100)</f>
        <v>0</v>
      </c>
      <c r="N103" s="175">
        <v>7.6600000000000001E-3</v>
      </c>
      <c r="O103" s="175">
        <f>ROUND(E103*N103,2)</f>
        <v>0.02</v>
      </c>
      <c r="P103" s="175">
        <v>0</v>
      </c>
      <c r="Q103" s="175">
        <f>ROUND(E103*P103,2)</f>
        <v>0</v>
      </c>
      <c r="R103" s="177" t="s">
        <v>421</v>
      </c>
      <c r="S103" s="177" t="s">
        <v>319</v>
      </c>
      <c r="T103" s="178" t="s">
        <v>319</v>
      </c>
      <c r="U103" s="159">
        <v>0.11</v>
      </c>
      <c r="V103" s="159">
        <f>ROUND(E103*U103,2)</f>
        <v>0.22</v>
      </c>
      <c r="W103" s="159"/>
      <c r="X103" s="159" t="s">
        <v>399</v>
      </c>
      <c r="Y103" s="159" t="s">
        <v>322</v>
      </c>
      <c r="Z103" s="148"/>
      <c r="AA103" s="148"/>
      <c r="AB103" s="148"/>
      <c r="AC103" s="148"/>
      <c r="AD103" s="148"/>
      <c r="AE103" s="148"/>
      <c r="AF103" s="148"/>
      <c r="AG103" s="148" t="s">
        <v>400</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272" t="s">
        <v>847</v>
      </c>
      <c r="D104" s="273"/>
      <c r="E104" s="273"/>
      <c r="F104" s="273"/>
      <c r="G104" s="273"/>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402</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
      <c r="A105" s="155"/>
      <c r="B105" s="156"/>
      <c r="C105" s="195" t="s">
        <v>525</v>
      </c>
      <c r="D105" s="193"/>
      <c r="E105" s="194"/>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404</v>
      </c>
      <c r="AH105" s="148">
        <v>0</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3" x14ac:dyDescent="0.2">
      <c r="A106" s="155"/>
      <c r="B106" s="156"/>
      <c r="C106" s="195" t="s">
        <v>526</v>
      </c>
      <c r="D106" s="193"/>
      <c r="E106" s="194"/>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404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3" x14ac:dyDescent="0.2">
      <c r="A107" s="155"/>
      <c r="B107" s="156"/>
      <c r="C107" s="195" t="s">
        <v>851</v>
      </c>
      <c r="D107" s="193"/>
      <c r="E107" s="194">
        <v>2</v>
      </c>
      <c r="F107" s="159"/>
      <c r="G107" s="159"/>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404</v>
      </c>
      <c r="AH107" s="148">
        <v>0</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33.75" outlineLevel="1" x14ac:dyDescent="0.2">
      <c r="A108" s="172">
        <v>25</v>
      </c>
      <c r="B108" s="173" t="s">
        <v>852</v>
      </c>
      <c r="C108" s="188" t="s">
        <v>853</v>
      </c>
      <c r="D108" s="174" t="s">
        <v>411</v>
      </c>
      <c r="E108" s="175">
        <v>0.12887999999999999</v>
      </c>
      <c r="F108" s="176"/>
      <c r="G108" s="177">
        <f>ROUND(E108*F108,2)</f>
        <v>0</v>
      </c>
      <c r="H108" s="176"/>
      <c r="I108" s="177">
        <f>ROUND(E108*H108,2)</f>
        <v>0</v>
      </c>
      <c r="J108" s="176"/>
      <c r="K108" s="177">
        <f>ROUND(E108*J108,2)</f>
        <v>0</v>
      </c>
      <c r="L108" s="177">
        <v>12</v>
      </c>
      <c r="M108" s="177">
        <f>G108*(1+L108/100)</f>
        <v>0</v>
      </c>
      <c r="N108" s="175">
        <v>1.0900000000000001</v>
      </c>
      <c r="O108" s="175">
        <f>ROUND(E108*N108,2)</f>
        <v>0.14000000000000001</v>
      </c>
      <c r="P108" s="175">
        <v>0</v>
      </c>
      <c r="Q108" s="175">
        <f>ROUND(E108*P108,2)</f>
        <v>0</v>
      </c>
      <c r="R108" s="177" t="s">
        <v>421</v>
      </c>
      <c r="S108" s="177" t="s">
        <v>319</v>
      </c>
      <c r="T108" s="178" t="s">
        <v>319</v>
      </c>
      <c r="U108" s="159">
        <v>18.8</v>
      </c>
      <c r="V108" s="159">
        <f>ROUND(E108*U108,2)</f>
        <v>2.42</v>
      </c>
      <c r="W108" s="159"/>
      <c r="X108" s="159" t="s">
        <v>399</v>
      </c>
      <c r="Y108" s="159" t="s">
        <v>322</v>
      </c>
      <c r="Z108" s="148"/>
      <c r="AA108" s="148"/>
      <c r="AB108" s="148"/>
      <c r="AC108" s="148"/>
      <c r="AD108" s="148"/>
      <c r="AE108" s="148"/>
      <c r="AF108" s="148"/>
      <c r="AG108" s="148" t="s">
        <v>400</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272" t="s">
        <v>854</v>
      </c>
      <c r="D109" s="273"/>
      <c r="E109" s="273"/>
      <c r="F109" s="273"/>
      <c r="G109" s="273"/>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402</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5" t="s">
        <v>525</v>
      </c>
      <c r="D110" s="193"/>
      <c r="E110" s="194"/>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404</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3" x14ac:dyDescent="0.2">
      <c r="A111" s="155"/>
      <c r="B111" s="156"/>
      <c r="C111" s="195" t="s">
        <v>526</v>
      </c>
      <c r="D111" s="193"/>
      <c r="E111" s="194"/>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404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
      <c r="A112" s="155"/>
      <c r="B112" s="156"/>
      <c r="C112" s="195" t="s">
        <v>855</v>
      </c>
      <c r="D112" s="193"/>
      <c r="E112" s="194">
        <v>0.12887999999999999</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404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33.75" outlineLevel="1" x14ac:dyDescent="0.2">
      <c r="A113" s="172">
        <v>26</v>
      </c>
      <c r="B113" s="173" t="s">
        <v>856</v>
      </c>
      <c r="C113" s="188" t="s">
        <v>857</v>
      </c>
      <c r="D113" s="174" t="s">
        <v>411</v>
      </c>
      <c r="E113" s="175">
        <v>0.15254000000000001</v>
      </c>
      <c r="F113" s="176"/>
      <c r="G113" s="177">
        <f>ROUND(E113*F113,2)</f>
        <v>0</v>
      </c>
      <c r="H113" s="176"/>
      <c r="I113" s="177">
        <f>ROUND(E113*H113,2)</f>
        <v>0</v>
      </c>
      <c r="J113" s="176"/>
      <c r="K113" s="177">
        <f>ROUND(E113*J113,2)</f>
        <v>0</v>
      </c>
      <c r="L113" s="177">
        <v>12</v>
      </c>
      <c r="M113" s="177">
        <f>G113*(1+L113/100)</f>
        <v>0</v>
      </c>
      <c r="N113" s="175">
        <v>1.0900000000000001</v>
      </c>
      <c r="O113" s="175">
        <f>ROUND(E113*N113,2)</f>
        <v>0.17</v>
      </c>
      <c r="P113" s="175">
        <v>0</v>
      </c>
      <c r="Q113" s="175">
        <f>ROUND(E113*P113,2)</f>
        <v>0</v>
      </c>
      <c r="R113" s="177" t="s">
        <v>421</v>
      </c>
      <c r="S113" s="177" t="s">
        <v>319</v>
      </c>
      <c r="T113" s="178" t="s">
        <v>319</v>
      </c>
      <c r="U113" s="159">
        <v>18.8</v>
      </c>
      <c r="V113" s="159">
        <f>ROUND(E113*U113,2)</f>
        <v>2.87</v>
      </c>
      <c r="W113" s="159"/>
      <c r="X113" s="159" t="s">
        <v>399</v>
      </c>
      <c r="Y113" s="159" t="s">
        <v>322</v>
      </c>
      <c r="Z113" s="148"/>
      <c r="AA113" s="148"/>
      <c r="AB113" s="148"/>
      <c r="AC113" s="148"/>
      <c r="AD113" s="148"/>
      <c r="AE113" s="148"/>
      <c r="AF113" s="148"/>
      <c r="AG113" s="148" t="s">
        <v>400</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272" t="s">
        <v>854</v>
      </c>
      <c r="D114" s="273"/>
      <c r="E114" s="273"/>
      <c r="F114" s="273"/>
      <c r="G114" s="273"/>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402</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195" t="s">
        <v>525</v>
      </c>
      <c r="D115" s="193"/>
      <c r="E115" s="194"/>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404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5" t="s">
        <v>526</v>
      </c>
      <c r="D116" s="193"/>
      <c r="E116" s="194"/>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404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
      <c r="A117" s="155"/>
      <c r="B117" s="156"/>
      <c r="C117" s="195" t="s">
        <v>858</v>
      </c>
      <c r="D117" s="193"/>
      <c r="E117" s="194">
        <v>0.15254000000000001</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404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22.5" outlineLevel="1" x14ac:dyDescent="0.2">
      <c r="A118" s="172">
        <v>27</v>
      </c>
      <c r="B118" s="173" t="s">
        <v>859</v>
      </c>
      <c r="C118" s="188" t="s">
        <v>860</v>
      </c>
      <c r="D118" s="174" t="s">
        <v>379</v>
      </c>
      <c r="E118" s="175">
        <v>2.3119999999999998</v>
      </c>
      <c r="F118" s="176"/>
      <c r="G118" s="177">
        <f>ROUND(E118*F118,2)</f>
        <v>0</v>
      </c>
      <c r="H118" s="176"/>
      <c r="I118" s="177">
        <f>ROUND(E118*H118,2)</f>
        <v>0</v>
      </c>
      <c r="J118" s="176"/>
      <c r="K118" s="177">
        <f>ROUND(E118*J118,2)</f>
        <v>0</v>
      </c>
      <c r="L118" s="177">
        <v>12</v>
      </c>
      <c r="M118" s="177">
        <f>G118*(1+L118/100)</f>
        <v>0</v>
      </c>
      <c r="N118" s="175">
        <v>0.16339999999999999</v>
      </c>
      <c r="O118" s="175">
        <f>ROUND(E118*N118,2)</f>
        <v>0.38</v>
      </c>
      <c r="P118" s="175">
        <v>0</v>
      </c>
      <c r="Q118" s="175">
        <f>ROUND(E118*P118,2)</f>
        <v>0</v>
      </c>
      <c r="R118" s="177" t="s">
        <v>798</v>
      </c>
      <c r="S118" s="177" t="s">
        <v>319</v>
      </c>
      <c r="T118" s="178" t="s">
        <v>319</v>
      </c>
      <c r="U118" s="159">
        <v>1.2225999999999999</v>
      </c>
      <c r="V118" s="159">
        <f>ROUND(E118*U118,2)</f>
        <v>2.83</v>
      </c>
      <c r="W118" s="159"/>
      <c r="X118" s="159" t="s">
        <v>399</v>
      </c>
      <c r="Y118" s="159" t="s">
        <v>322</v>
      </c>
      <c r="Z118" s="148"/>
      <c r="AA118" s="148"/>
      <c r="AB118" s="148"/>
      <c r="AC118" s="148"/>
      <c r="AD118" s="148"/>
      <c r="AE118" s="148"/>
      <c r="AF118" s="148"/>
      <c r="AG118" s="148" t="s">
        <v>400</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272" t="s">
        <v>861</v>
      </c>
      <c r="D119" s="273"/>
      <c r="E119" s="273"/>
      <c r="F119" s="273"/>
      <c r="G119" s="273"/>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402</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2" x14ac:dyDescent="0.2">
      <c r="A120" s="155"/>
      <c r="B120" s="156"/>
      <c r="C120" s="195" t="s">
        <v>525</v>
      </c>
      <c r="D120" s="193"/>
      <c r="E120" s="194"/>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404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
      <c r="A121" s="155"/>
      <c r="B121" s="156"/>
      <c r="C121" s="195" t="s">
        <v>526</v>
      </c>
      <c r="D121" s="193"/>
      <c r="E121" s="194"/>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404</v>
      </c>
      <c r="AH121" s="148">
        <v>0</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
      <c r="A122" s="155"/>
      <c r="B122" s="156"/>
      <c r="C122" s="195" t="s">
        <v>862</v>
      </c>
      <c r="D122" s="193"/>
      <c r="E122" s="194">
        <v>1.1519999999999999</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404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3" x14ac:dyDescent="0.2">
      <c r="A123" s="155"/>
      <c r="B123" s="156"/>
      <c r="C123" s="195" t="s">
        <v>863</v>
      </c>
      <c r="D123" s="193"/>
      <c r="E123" s="194">
        <v>1.1599999999999999</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404</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ht="22.5" outlineLevel="1" x14ac:dyDescent="0.2">
      <c r="A124" s="172">
        <v>28</v>
      </c>
      <c r="B124" s="173" t="s">
        <v>864</v>
      </c>
      <c r="C124" s="188" t="s">
        <v>865</v>
      </c>
      <c r="D124" s="174" t="s">
        <v>379</v>
      </c>
      <c r="E124" s="175">
        <v>7.08</v>
      </c>
      <c r="F124" s="176"/>
      <c r="G124" s="177">
        <f>ROUND(E124*F124,2)</f>
        <v>0</v>
      </c>
      <c r="H124" s="176"/>
      <c r="I124" s="177">
        <f>ROUND(E124*H124,2)</f>
        <v>0</v>
      </c>
      <c r="J124" s="176"/>
      <c r="K124" s="177">
        <f>ROUND(E124*J124,2)</f>
        <v>0</v>
      </c>
      <c r="L124" s="177">
        <v>12</v>
      </c>
      <c r="M124" s="177">
        <f>G124*(1+L124/100)</f>
        <v>0</v>
      </c>
      <c r="N124" s="175">
        <v>5.4200000000000003E-3</v>
      </c>
      <c r="O124" s="175">
        <f>ROUND(E124*N124,2)</f>
        <v>0.04</v>
      </c>
      <c r="P124" s="175">
        <v>0</v>
      </c>
      <c r="Q124" s="175">
        <f>ROUND(E124*P124,2)</f>
        <v>0</v>
      </c>
      <c r="R124" s="177" t="s">
        <v>798</v>
      </c>
      <c r="S124" s="177" t="s">
        <v>319</v>
      </c>
      <c r="T124" s="178" t="s">
        <v>319</v>
      </c>
      <c r="U124" s="159">
        <v>0.89205000000000001</v>
      </c>
      <c r="V124" s="159">
        <f>ROUND(E124*U124,2)</f>
        <v>6.32</v>
      </c>
      <c r="W124" s="159"/>
      <c r="X124" s="159" t="s">
        <v>399</v>
      </c>
      <c r="Y124" s="159" t="s">
        <v>322</v>
      </c>
      <c r="Z124" s="148"/>
      <c r="AA124" s="148"/>
      <c r="AB124" s="148"/>
      <c r="AC124" s="148"/>
      <c r="AD124" s="148"/>
      <c r="AE124" s="148"/>
      <c r="AF124" s="148"/>
      <c r="AG124" s="148" t="s">
        <v>400</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ht="22.5" outlineLevel="2" x14ac:dyDescent="0.2">
      <c r="A125" s="155"/>
      <c r="B125" s="156"/>
      <c r="C125" s="272" t="s">
        <v>866</v>
      </c>
      <c r="D125" s="273"/>
      <c r="E125" s="273"/>
      <c r="F125" s="273"/>
      <c r="G125" s="273"/>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402</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79" t="str">
        <f>C125</f>
        <v>plentování potrubí, válcovaných nosníků, výklenků nebo nik, jakéhokoliv tvaru, na jakoukoliv maltu, s potřebným vypnutím pletiva, přetažením a zakotvením drátů a provedení postřiku maltou,</v>
      </c>
      <c r="BB125" s="148"/>
      <c r="BC125" s="148"/>
      <c r="BD125" s="148"/>
      <c r="BE125" s="148"/>
      <c r="BF125" s="148"/>
      <c r="BG125" s="148"/>
      <c r="BH125" s="148"/>
    </row>
    <row r="126" spans="1:60" outlineLevel="2" x14ac:dyDescent="0.2">
      <c r="A126" s="155"/>
      <c r="B126" s="156"/>
      <c r="C126" s="195" t="s">
        <v>525</v>
      </c>
      <c r="D126" s="193"/>
      <c r="E126" s="194"/>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404</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3" x14ac:dyDescent="0.2">
      <c r="A127" s="155"/>
      <c r="B127" s="156"/>
      <c r="C127" s="195" t="s">
        <v>526</v>
      </c>
      <c r="D127" s="193"/>
      <c r="E127" s="194"/>
      <c r="F127" s="159"/>
      <c r="G127" s="159"/>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404</v>
      </c>
      <c r="AH127" s="148">
        <v>0</v>
      </c>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3" x14ac:dyDescent="0.2">
      <c r="A128" s="155"/>
      <c r="B128" s="156"/>
      <c r="C128" s="195" t="s">
        <v>867</v>
      </c>
      <c r="D128" s="193"/>
      <c r="E128" s="194">
        <v>3.6</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404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3" x14ac:dyDescent="0.2">
      <c r="A129" s="155"/>
      <c r="B129" s="156"/>
      <c r="C129" s="195" t="s">
        <v>868</v>
      </c>
      <c r="D129" s="193"/>
      <c r="E129" s="194">
        <v>3.48</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404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x14ac:dyDescent="0.2">
      <c r="A130" s="162" t="s">
        <v>314</v>
      </c>
      <c r="B130" s="163" t="s">
        <v>160</v>
      </c>
      <c r="C130" s="187" t="s">
        <v>161</v>
      </c>
      <c r="D130" s="164"/>
      <c r="E130" s="165"/>
      <c r="F130" s="166"/>
      <c r="G130" s="166">
        <f>SUMIF(AG131:AG202,"&lt;&gt;NOR",G131:G202)</f>
        <v>0</v>
      </c>
      <c r="H130" s="166"/>
      <c r="I130" s="166">
        <f>SUM(I131:I202)</f>
        <v>0</v>
      </c>
      <c r="J130" s="166"/>
      <c r="K130" s="166">
        <f>SUM(K131:K202)</f>
        <v>0</v>
      </c>
      <c r="L130" s="166"/>
      <c r="M130" s="166">
        <f>SUM(M131:M202)</f>
        <v>0</v>
      </c>
      <c r="N130" s="165"/>
      <c r="O130" s="165">
        <f>SUM(O131:O202)</f>
        <v>11.38</v>
      </c>
      <c r="P130" s="165"/>
      <c r="Q130" s="165">
        <f>SUM(Q131:Q202)</f>
        <v>0</v>
      </c>
      <c r="R130" s="166"/>
      <c r="S130" s="166"/>
      <c r="T130" s="167"/>
      <c r="U130" s="161"/>
      <c r="V130" s="161">
        <f>SUM(V131:V202)</f>
        <v>321.89999999999998</v>
      </c>
      <c r="W130" s="161"/>
      <c r="X130" s="161"/>
      <c r="Y130" s="161"/>
      <c r="AG130" t="s">
        <v>315</v>
      </c>
    </row>
    <row r="131" spans="1:60" ht="45" outlineLevel="1" x14ac:dyDescent="0.2">
      <c r="A131" s="172">
        <v>29</v>
      </c>
      <c r="B131" s="173" t="s">
        <v>869</v>
      </c>
      <c r="C131" s="188" t="s">
        <v>870</v>
      </c>
      <c r="D131" s="174" t="s">
        <v>379</v>
      </c>
      <c r="E131" s="175">
        <v>101.49575</v>
      </c>
      <c r="F131" s="176"/>
      <c r="G131" s="177">
        <f>ROUND(E131*F131,2)</f>
        <v>0</v>
      </c>
      <c r="H131" s="176"/>
      <c r="I131" s="177">
        <f>ROUND(E131*H131,2)</f>
        <v>0</v>
      </c>
      <c r="J131" s="176"/>
      <c r="K131" s="177">
        <f>ROUND(E131*J131,2)</f>
        <v>0</v>
      </c>
      <c r="L131" s="177">
        <v>12</v>
      </c>
      <c r="M131" s="177">
        <f>G131*(1+L131/100)</f>
        <v>0</v>
      </c>
      <c r="N131" s="175">
        <v>4.5019999999999998E-2</v>
      </c>
      <c r="O131" s="175">
        <f>ROUND(E131*N131,2)</f>
        <v>4.57</v>
      </c>
      <c r="P131" s="175">
        <v>0</v>
      </c>
      <c r="Q131" s="175">
        <f>ROUND(E131*P131,2)</f>
        <v>0</v>
      </c>
      <c r="R131" s="177" t="s">
        <v>798</v>
      </c>
      <c r="S131" s="177" t="s">
        <v>319</v>
      </c>
      <c r="T131" s="178" t="s">
        <v>319</v>
      </c>
      <c r="U131" s="159">
        <v>1.2869999999999999</v>
      </c>
      <c r="V131" s="159">
        <f>ROUND(E131*U131,2)</f>
        <v>130.63</v>
      </c>
      <c r="W131" s="159"/>
      <c r="X131" s="159" t="s">
        <v>399</v>
      </c>
      <c r="Y131" s="159" t="s">
        <v>322</v>
      </c>
      <c r="Z131" s="148"/>
      <c r="AA131" s="148"/>
      <c r="AB131" s="148"/>
      <c r="AC131" s="148"/>
      <c r="AD131" s="148"/>
      <c r="AE131" s="148"/>
      <c r="AF131" s="148"/>
      <c r="AG131" s="148" t="s">
        <v>400</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22.5" outlineLevel="2" x14ac:dyDescent="0.2">
      <c r="A132" s="155"/>
      <c r="B132" s="156"/>
      <c r="C132" s="272" t="s">
        <v>871</v>
      </c>
      <c r="D132" s="273"/>
      <c r="E132" s="273"/>
      <c r="F132" s="273"/>
      <c r="G132" s="273"/>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402</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79" t="str">
        <f>C132</f>
        <v>zřízení nosné konstrukce příčky, vložení tepelné izolace tl. do 5 cm, montáž desek, tmelení spár Q2 a úprava rohů. Včetně dodávek materiálu.</v>
      </c>
      <c r="BB132" s="148"/>
      <c r="BC132" s="148"/>
      <c r="BD132" s="148"/>
      <c r="BE132" s="148"/>
      <c r="BF132" s="148"/>
      <c r="BG132" s="148"/>
      <c r="BH132" s="148"/>
    </row>
    <row r="133" spans="1:60" outlineLevel="2" x14ac:dyDescent="0.2">
      <c r="A133" s="155"/>
      <c r="B133" s="156"/>
      <c r="C133" s="195" t="s">
        <v>835</v>
      </c>
      <c r="D133" s="193"/>
      <c r="E133" s="194"/>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404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5" t="s">
        <v>872</v>
      </c>
      <c r="D134" s="193"/>
      <c r="E134" s="194">
        <v>5.5110000000000001</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404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195" t="s">
        <v>873</v>
      </c>
      <c r="D135" s="193"/>
      <c r="E135" s="194">
        <v>-1.8180000000000001</v>
      </c>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404</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5" t="s">
        <v>874</v>
      </c>
      <c r="D136" s="193"/>
      <c r="E136" s="194"/>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404</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3" x14ac:dyDescent="0.2">
      <c r="A137" s="155"/>
      <c r="B137" s="156"/>
      <c r="C137" s="195" t="s">
        <v>875</v>
      </c>
      <c r="D137" s="193"/>
      <c r="E137" s="194">
        <v>6.1844999999999999</v>
      </c>
      <c r="F137" s="159"/>
      <c r="G137" s="159"/>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404</v>
      </c>
      <c r="AH137" s="148">
        <v>0</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3" x14ac:dyDescent="0.2">
      <c r="A138" s="155"/>
      <c r="B138" s="156"/>
      <c r="C138" s="195" t="s">
        <v>876</v>
      </c>
      <c r="D138" s="193"/>
      <c r="E138" s="194">
        <v>9.1507500000000004</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404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3" x14ac:dyDescent="0.2">
      <c r="A139" s="155"/>
      <c r="B139" s="156"/>
      <c r="C139" s="195" t="s">
        <v>877</v>
      </c>
      <c r="D139" s="193"/>
      <c r="E139" s="194"/>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404</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5" t="s">
        <v>878</v>
      </c>
      <c r="D140" s="193"/>
      <c r="E140" s="194">
        <v>16.564</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404</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5" t="s">
        <v>879</v>
      </c>
      <c r="D141" s="193"/>
      <c r="E141" s="194">
        <v>18.641500000000001</v>
      </c>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404</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5" t="s">
        <v>880</v>
      </c>
      <c r="D142" s="193"/>
      <c r="E142" s="194">
        <v>13.077999999999999</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404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5" t="s">
        <v>881</v>
      </c>
      <c r="D143" s="193"/>
      <c r="E143" s="194">
        <v>9.016</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404</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5" t="s">
        <v>882</v>
      </c>
      <c r="D144" s="193"/>
      <c r="E144" s="194">
        <v>10.0015</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404</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3" x14ac:dyDescent="0.2">
      <c r="A145" s="155"/>
      <c r="B145" s="156"/>
      <c r="C145" s="195" t="s">
        <v>883</v>
      </c>
      <c r="D145" s="193"/>
      <c r="E145" s="194">
        <v>15.166499999999999</v>
      </c>
      <c r="F145" s="159"/>
      <c r="G145" s="159"/>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404</v>
      </c>
      <c r="AH145" s="148">
        <v>0</v>
      </c>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45" outlineLevel="1" x14ac:dyDescent="0.2">
      <c r="A146" s="172">
        <v>30</v>
      </c>
      <c r="B146" s="173" t="s">
        <v>884</v>
      </c>
      <c r="C146" s="188" t="s">
        <v>885</v>
      </c>
      <c r="D146" s="174" t="s">
        <v>379</v>
      </c>
      <c r="E146" s="175">
        <v>72.333250000000007</v>
      </c>
      <c r="F146" s="176"/>
      <c r="G146" s="177">
        <f>ROUND(E146*F146,2)</f>
        <v>0</v>
      </c>
      <c r="H146" s="176"/>
      <c r="I146" s="177">
        <f>ROUND(E146*H146,2)</f>
        <v>0</v>
      </c>
      <c r="J146" s="176"/>
      <c r="K146" s="177">
        <f>ROUND(E146*J146,2)</f>
        <v>0</v>
      </c>
      <c r="L146" s="177">
        <v>12</v>
      </c>
      <c r="M146" s="177">
        <f>G146*(1+L146/100)</f>
        <v>0</v>
      </c>
      <c r="N146" s="175">
        <v>7.4179999999999996E-2</v>
      </c>
      <c r="O146" s="175">
        <f>ROUND(E146*N146,2)</f>
        <v>5.37</v>
      </c>
      <c r="P146" s="175">
        <v>0</v>
      </c>
      <c r="Q146" s="175">
        <f>ROUND(E146*P146,2)</f>
        <v>0</v>
      </c>
      <c r="R146" s="177" t="s">
        <v>798</v>
      </c>
      <c r="S146" s="177" t="s">
        <v>319</v>
      </c>
      <c r="T146" s="178" t="s">
        <v>319</v>
      </c>
      <c r="U146" s="159">
        <v>1.827</v>
      </c>
      <c r="V146" s="159">
        <f>ROUND(E146*U146,2)</f>
        <v>132.15</v>
      </c>
      <c r="W146" s="159"/>
      <c r="X146" s="159" t="s">
        <v>399</v>
      </c>
      <c r="Y146" s="159" t="s">
        <v>322</v>
      </c>
      <c r="Z146" s="148"/>
      <c r="AA146" s="148"/>
      <c r="AB146" s="148"/>
      <c r="AC146" s="148"/>
      <c r="AD146" s="148"/>
      <c r="AE146" s="148"/>
      <c r="AF146" s="148"/>
      <c r="AG146" s="148" t="s">
        <v>400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2" x14ac:dyDescent="0.2">
      <c r="A147" s="155"/>
      <c r="B147" s="156"/>
      <c r="C147" s="272" t="s">
        <v>871</v>
      </c>
      <c r="D147" s="273"/>
      <c r="E147" s="273"/>
      <c r="F147" s="273"/>
      <c r="G147" s="273"/>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402</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79" t="str">
        <f>C147</f>
        <v>zřízení nosné konstrukce příčky, vložení tepelné izolace tl. do 5 cm, montáž desek, tmelení spár Q2 a úprava rohů. Včetně dodávek materiálu.</v>
      </c>
      <c r="BB147" s="148"/>
      <c r="BC147" s="148"/>
      <c r="BD147" s="148"/>
      <c r="BE147" s="148"/>
      <c r="BF147" s="148"/>
      <c r="BG147" s="148"/>
      <c r="BH147" s="148"/>
    </row>
    <row r="148" spans="1:60" outlineLevel="2" x14ac:dyDescent="0.2">
      <c r="A148" s="155"/>
      <c r="B148" s="156"/>
      <c r="C148" s="195" t="s">
        <v>886</v>
      </c>
      <c r="D148" s="193"/>
      <c r="E148" s="194"/>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404</v>
      </c>
      <c r="AH148" s="148">
        <v>0</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195" t="s">
        <v>887</v>
      </c>
      <c r="D149" s="193"/>
      <c r="E149" s="194">
        <v>11.399749999999999</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404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195" t="s">
        <v>888</v>
      </c>
      <c r="D150" s="193"/>
      <c r="E150" s="194">
        <v>22.164000000000001</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404</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
      <c r="A151" s="155"/>
      <c r="B151" s="156"/>
      <c r="C151" s="195" t="s">
        <v>889</v>
      </c>
      <c r="D151" s="193"/>
      <c r="E151" s="194">
        <v>9.2119999999999997</v>
      </c>
      <c r="F151" s="159"/>
      <c r="G151" s="159"/>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404</v>
      </c>
      <c r="AH151" s="148">
        <v>0</v>
      </c>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3" x14ac:dyDescent="0.2">
      <c r="A152" s="155"/>
      <c r="B152" s="156"/>
      <c r="C152" s="195" t="s">
        <v>890</v>
      </c>
      <c r="D152" s="193"/>
      <c r="E152" s="194">
        <v>8.82</v>
      </c>
      <c r="F152" s="159"/>
      <c r="G152" s="159"/>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404</v>
      </c>
      <c r="AH152" s="148">
        <v>0</v>
      </c>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3" x14ac:dyDescent="0.2">
      <c r="A153" s="155"/>
      <c r="B153" s="156"/>
      <c r="C153" s="195" t="s">
        <v>891</v>
      </c>
      <c r="D153" s="193"/>
      <c r="E153" s="194">
        <v>8.9179999999999993</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404</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
      <c r="A154" s="155"/>
      <c r="B154" s="156"/>
      <c r="C154" s="195" t="s">
        <v>892</v>
      </c>
      <c r="D154" s="193"/>
      <c r="E154" s="194">
        <v>11.8195</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404</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ht="22.5" outlineLevel="1" x14ac:dyDescent="0.2">
      <c r="A155" s="172">
        <v>31</v>
      </c>
      <c r="B155" s="173" t="s">
        <v>893</v>
      </c>
      <c r="C155" s="188" t="s">
        <v>894</v>
      </c>
      <c r="D155" s="174" t="s">
        <v>379</v>
      </c>
      <c r="E155" s="175">
        <v>55.9405</v>
      </c>
      <c r="F155" s="176"/>
      <c r="G155" s="177">
        <f>ROUND(E155*F155,2)</f>
        <v>0</v>
      </c>
      <c r="H155" s="176"/>
      <c r="I155" s="177">
        <f>ROUND(E155*H155,2)</f>
        <v>0</v>
      </c>
      <c r="J155" s="176"/>
      <c r="K155" s="177">
        <f>ROUND(E155*J155,2)</f>
        <v>0</v>
      </c>
      <c r="L155" s="177">
        <v>12</v>
      </c>
      <c r="M155" s="177">
        <f>G155*(1+L155/100)</f>
        <v>0</v>
      </c>
      <c r="N155" s="175">
        <v>0</v>
      </c>
      <c r="O155" s="175">
        <f>ROUND(E155*N155,2)</f>
        <v>0</v>
      </c>
      <c r="P155" s="175">
        <v>0</v>
      </c>
      <c r="Q155" s="175">
        <f>ROUND(E155*P155,2)</f>
        <v>0</v>
      </c>
      <c r="R155" s="177" t="s">
        <v>798</v>
      </c>
      <c r="S155" s="177" t="s">
        <v>319</v>
      </c>
      <c r="T155" s="178" t="s">
        <v>319</v>
      </c>
      <c r="U155" s="159">
        <v>0</v>
      </c>
      <c r="V155" s="159">
        <f>ROUND(E155*U155,2)</f>
        <v>0</v>
      </c>
      <c r="W155" s="159"/>
      <c r="X155" s="159" t="s">
        <v>399</v>
      </c>
      <c r="Y155" s="159" t="s">
        <v>322</v>
      </c>
      <c r="Z155" s="148"/>
      <c r="AA155" s="148"/>
      <c r="AB155" s="148"/>
      <c r="AC155" s="148"/>
      <c r="AD155" s="148"/>
      <c r="AE155" s="148"/>
      <c r="AF155" s="148"/>
      <c r="AG155" s="148" t="s">
        <v>400</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2" x14ac:dyDescent="0.2">
      <c r="A156" s="155"/>
      <c r="B156" s="156"/>
      <c r="C156" s="195" t="s">
        <v>895</v>
      </c>
      <c r="D156" s="193"/>
      <c r="E156" s="194">
        <v>4.1180000000000003</v>
      </c>
      <c r="F156" s="159"/>
      <c r="G156" s="159"/>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404</v>
      </c>
      <c r="AH156" s="148">
        <v>0</v>
      </c>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3" x14ac:dyDescent="0.2">
      <c r="A157" s="155"/>
      <c r="B157" s="156"/>
      <c r="C157" s="195" t="s">
        <v>896</v>
      </c>
      <c r="D157" s="193"/>
      <c r="E157" s="194">
        <v>12.006</v>
      </c>
      <c r="F157" s="159"/>
      <c r="G157" s="159"/>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404</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3" x14ac:dyDescent="0.2">
      <c r="A158" s="155"/>
      <c r="B158" s="156"/>
      <c r="C158" s="195" t="s">
        <v>897</v>
      </c>
      <c r="D158" s="193"/>
      <c r="E158" s="194">
        <v>2.3774999999999999</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404</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
      <c r="A159" s="155"/>
      <c r="B159" s="156"/>
      <c r="C159" s="195" t="s">
        <v>898</v>
      </c>
      <c r="D159" s="193"/>
      <c r="E159" s="194">
        <v>7.9625000000000004</v>
      </c>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404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
      <c r="A160" s="155"/>
      <c r="B160" s="156"/>
      <c r="C160" s="195" t="s">
        <v>899</v>
      </c>
      <c r="D160" s="193"/>
      <c r="E160" s="194">
        <v>10.0215</v>
      </c>
      <c r="F160" s="159"/>
      <c r="G160" s="159"/>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404</v>
      </c>
      <c r="AH160" s="148">
        <v>0</v>
      </c>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3" x14ac:dyDescent="0.2">
      <c r="A161" s="155"/>
      <c r="B161" s="156"/>
      <c r="C161" s="195" t="s">
        <v>900</v>
      </c>
      <c r="D161" s="193"/>
      <c r="E161" s="194">
        <v>5.7095000000000002</v>
      </c>
      <c r="F161" s="159"/>
      <c r="G161" s="159"/>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404</v>
      </c>
      <c r="AH161" s="148">
        <v>0</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3" x14ac:dyDescent="0.2">
      <c r="A162" s="155"/>
      <c r="B162" s="156"/>
      <c r="C162" s="195" t="s">
        <v>901</v>
      </c>
      <c r="D162" s="193"/>
      <c r="E162" s="194">
        <v>13.7455</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404</v>
      </c>
      <c r="AH162" s="148">
        <v>0</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22.5" outlineLevel="1" x14ac:dyDescent="0.2">
      <c r="A163" s="172">
        <v>32</v>
      </c>
      <c r="B163" s="173" t="s">
        <v>902</v>
      </c>
      <c r="C163" s="188" t="s">
        <v>903</v>
      </c>
      <c r="D163" s="174" t="s">
        <v>379</v>
      </c>
      <c r="E163" s="175">
        <v>33.847999999999999</v>
      </c>
      <c r="F163" s="176"/>
      <c r="G163" s="177">
        <f>ROUND(E163*F163,2)</f>
        <v>0</v>
      </c>
      <c r="H163" s="176"/>
      <c r="I163" s="177">
        <f>ROUND(E163*H163,2)</f>
        <v>0</v>
      </c>
      <c r="J163" s="176"/>
      <c r="K163" s="177">
        <f>ROUND(E163*J163,2)</f>
        <v>0</v>
      </c>
      <c r="L163" s="177">
        <v>12</v>
      </c>
      <c r="M163" s="177">
        <f>G163*(1+L163/100)</f>
        <v>0</v>
      </c>
      <c r="N163" s="175">
        <v>1.2999999999999999E-3</v>
      </c>
      <c r="O163" s="175">
        <f>ROUND(E163*N163,2)</f>
        <v>0.04</v>
      </c>
      <c r="P163" s="175">
        <v>0</v>
      </c>
      <c r="Q163" s="175">
        <f>ROUND(E163*P163,2)</f>
        <v>0</v>
      </c>
      <c r="R163" s="177" t="s">
        <v>798</v>
      </c>
      <c r="S163" s="177" t="s">
        <v>319</v>
      </c>
      <c r="T163" s="178" t="s">
        <v>319</v>
      </c>
      <c r="U163" s="159">
        <v>0</v>
      </c>
      <c r="V163" s="159">
        <f>ROUND(E163*U163,2)</f>
        <v>0</v>
      </c>
      <c r="W163" s="159"/>
      <c r="X163" s="159" t="s">
        <v>399</v>
      </c>
      <c r="Y163" s="159" t="s">
        <v>322</v>
      </c>
      <c r="Z163" s="148"/>
      <c r="AA163" s="148"/>
      <c r="AB163" s="148"/>
      <c r="AC163" s="148"/>
      <c r="AD163" s="148"/>
      <c r="AE163" s="148"/>
      <c r="AF163" s="148"/>
      <c r="AG163" s="148" t="s">
        <v>400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195" t="s">
        <v>904</v>
      </c>
      <c r="D164" s="193"/>
      <c r="E164" s="194">
        <v>11.4795</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404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5" t="s">
        <v>905</v>
      </c>
      <c r="D165" s="193"/>
      <c r="E165" s="194">
        <v>5.7575000000000003</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404</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
      <c r="A166" s="155"/>
      <c r="B166" s="156"/>
      <c r="C166" s="195" t="s">
        <v>906</v>
      </c>
      <c r="D166" s="193"/>
      <c r="E166" s="194">
        <v>6.5170000000000003</v>
      </c>
      <c r="F166" s="159"/>
      <c r="G166" s="159"/>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404</v>
      </c>
      <c r="AH166" s="148">
        <v>0</v>
      </c>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
      <c r="A167" s="155"/>
      <c r="B167" s="156"/>
      <c r="C167" s="195" t="s">
        <v>907</v>
      </c>
      <c r="D167" s="193"/>
      <c r="E167" s="194">
        <v>10.093999999999999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404</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ht="33.75" outlineLevel="1" x14ac:dyDescent="0.2">
      <c r="A168" s="172">
        <v>33</v>
      </c>
      <c r="B168" s="173" t="s">
        <v>908</v>
      </c>
      <c r="C168" s="188" t="s">
        <v>909</v>
      </c>
      <c r="D168" s="174" t="s">
        <v>379</v>
      </c>
      <c r="E168" s="175">
        <v>42.203499999999998</v>
      </c>
      <c r="F168" s="176"/>
      <c r="G168" s="177">
        <f>ROUND(E168*F168,2)</f>
        <v>0</v>
      </c>
      <c r="H168" s="176"/>
      <c r="I168" s="177">
        <f>ROUND(E168*H168,2)</f>
        <v>0</v>
      </c>
      <c r="J168" s="176"/>
      <c r="K168" s="177">
        <f>ROUND(E168*J168,2)</f>
        <v>0</v>
      </c>
      <c r="L168" s="177">
        <v>12</v>
      </c>
      <c r="M168" s="177">
        <f>G168*(1+L168/100)</f>
        <v>0</v>
      </c>
      <c r="N168" s="175">
        <v>2.2020000000000001E-2</v>
      </c>
      <c r="O168" s="175">
        <f>ROUND(E168*N168,2)</f>
        <v>0.93</v>
      </c>
      <c r="P168" s="175">
        <v>0</v>
      </c>
      <c r="Q168" s="175">
        <f>ROUND(E168*P168,2)</f>
        <v>0</v>
      </c>
      <c r="R168" s="177" t="s">
        <v>798</v>
      </c>
      <c r="S168" s="177" t="s">
        <v>319</v>
      </c>
      <c r="T168" s="178" t="s">
        <v>319</v>
      </c>
      <c r="U168" s="159">
        <v>0.83848999999999996</v>
      </c>
      <c r="V168" s="159">
        <f>ROUND(E168*U168,2)</f>
        <v>35.39</v>
      </c>
      <c r="W168" s="159"/>
      <c r="X168" s="159" t="s">
        <v>399</v>
      </c>
      <c r="Y168" s="159" t="s">
        <v>322</v>
      </c>
      <c r="Z168" s="148"/>
      <c r="AA168" s="148"/>
      <c r="AB168" s="148"/>
      <c r="AC168" s="148"/>
      <c r="AD168" s="148"/>
      <c r="AE168" s="148"/>
      <c r="AF168" s="148"/>
      <c r="AG168" s="148" t="s">
        <v>400</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2" x14ac:dyDescent="0.2">
      <c r="A169" s="155"/>
      <c r="B169" s="156"/>
      <c r="C169" s="263" t="s">
        <v>1915</v>
      </c>
      <c r="D169" s="264"/>
      <c r="E169" s="264"/>
      <c r="F169" s="264"/>
      <c r="G169" s="264"/>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325</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3" x14ac:dyDescent="0.2">
      <c r="A170" s="155"/>
      <c r="B170" s="156"/>
      <c r="C170" s="261" t="s">
        <v>910</v>
      </c>
      <c r="D170" s="262"/>
      <c r="E170" s="262"/>
      <c r="F170" s="262"/>
      <c r="G170" s="262"/>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325</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261" t="s">
        <v>911</v>
      </c>
      <c r="D171" s="262"/>
      <c r="E171" s="262"/>
      <c r="F171" s="262"/>
      <c r="G171" s="262"/>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325</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261" t="s">
        <v>912</v>
      </c>
      <c r="D172" s="262"/>
      <c r="E172" s="262"/>
      <c r="F172" s="262"/>
      <c r="G172" s="262"/>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325</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79" t="str">
        <f>C172</f>
        <v>- standardního tmelení Q2, to je: základní tmelení Q1+ dodatečné tmelení (tmelení najemno) a případné přebroušení.</v>
      </c>
      <c r="BB172" s="148"/>
      <c r="BC172" s="148"/>
      <c r="BD172" s="148"/>
      <c r="BE172" s="148"/>
      <c r="BF172" s="148"/>
      <c r="BG172" s="148"/>
      <c r="BH172" s="148"/>
    </row>
    <row r="173" spans="1:60" outlineLevel="2" x14ac:dyDescent="0.2">
      <c r="A173" s="155"/>
      <c r="B173" s="156"/>
      <c r="C173" s="195" t="s">
        <v>913</v>
      </c>
      <c r="D173" s="193"/>
      <c r="E173" s="194">
        <v>10.842000000000001</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404</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5" t="s">
        <v>914</v>
      </c>
      <c r="D174" s="193"/>
      <c r="E174" s="194">
        <v>3.1425000000000001</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404</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5" t="s">
        <v>915</v>
      </c>
      <c r="D175" s="193"/>
      <c r="E175" s="194">
        <v>3.399</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404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5" t="s">
        <v>916</v>
      </c>
      <c r="D176" s="193"/>
      <c r="E176" s="194">
        <v>3.81</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404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5" t="s">
        <v>917</v>
      </c>
      <c r="D177" s="193"/>
      <c r="E177" s="194">
        <v>6.49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404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5" t="s">
        <v>918</v>
      </c>
      <c r="D178" s="193"/>
      <c r="E178" s="194">
        <v>7.26</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404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5" t="s">
        <v>919</v>
      </c>
      <c r="D179" s="193"/>
      <c r="E179" s="194">
        <v>7.26</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404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1" x14ac:dyDescent="0.2">
      <c r="A180" s="172">
        <v>34</v>
      </c>
      <c r="B180" s="173" t="s">
        <v>920</v>
      </c>
      <c r="C180" s="188" t="s">
        <v>921</v>
      </c>
      <c r="D180" s="174" t="s">
        <v>379</v>
      </c>
      <c r="E180" s="175">
        <v>12.74525</v>
      </c>
      <c r="F180" s="176"/>
      <c r="G180" s="177">
        <f>ROUND(E180*F180,2)</f>
        <v>0</v>
      </c>
      <c r="H180" s="176"/>
      <c r="I180" s="177">
        <f>ROUND(E180*H180,2)</f>
        <v>0</v>
      </c>
      <c r="J180" s="176"/>
      <c r="K180" s="177">
        <f>ROUND(E180*J180,2)</f>
        <v>0</v>
      </c>
      <c r="L180" s="177">
        <v>12</v>
      </c>
      <c r="M180" s="177">
        <f>G180*(1+L180/100)</f>
        <v>0</v>
      </c>
      <c r="N180" s="175">
        <v>2.265E-2</v>
      </c>
      <c r="O180" s="175">
        <f>ROUND(E180*N180,2)</f>
        <v>0.28999999999999998</v>
      </c>
      <c r="P180" s="175">
        <v>0</v>
      </c>
      <c r="Q180" s="175">
        <f>ROUND(E180*P180,2)</f>
        <v>0</v>
      </c>
      <c r="R180" s="177" t="s">
        <v>798</v>
      </c>
      <c r="S180" s="177" t="s">
        <v>319</v>
      </c>
      <c r="T180" s="178" t="s">
        <v>319</v>
      </c>
      <c r="U180" s="159">
        <v>0.83848999999999996</v>
      </c>
      <c r="V180" s="159">
        <f>ROUND(E180*U180,2)</f>
        <v>10.69</v>
      </c>
      <c r="W180" s="159"/>
      <c r="X180" s="159" t="s">
        <v>399</v>
      </c>
      <c r="Y180" s="159" t="s">
        <v>322</v>
      </c>
      <c r="Z180" s="148"/>
      <c r="AA180" s="148"/>
      <c r="AB180" s="148"/>
      <c r="AC180" s="148"/>
      <c r="AD180" s="148"/>
      <c r="AE180" s="148"/>
      <c r="AF180" s="148"/>
      <c r="AG180" s="148" t="s">
        <v>400</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263" t="s">
        <v>1915</v>
      </c>
      <c r="D181" s="264"/>
      <c r="E181" s="264"/>
      <c r="F181" s="264"/>
      <c r="G181" s="264"/>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325</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261" t="s">
        <v>910</v>
      </c>
      <c r="D182" s="262"/>
      <c r="E182" s="262"/>
      <c r="F182" s="262"/>
      <c r="G182" s="262"/>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325</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261" t="s">
        <v>911</v>
      </c>
      <c r="D183" s="262"/>
      <c r="E183" s="262"/>
      <c r="F183" s="262"/>
      <c r="G183" s="262"/>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325</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261" t="s">
        <v>912</v>
      </c>
      <c r="D184" s="262"/>
      <c r="E184" s="262"/>
      <c r="F184" s="262"/>
      <c r="G184" s="262"/>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325</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79" t="str">
        <f>C184</f>
        <v>- standardního tmelení Q2, to je: základní tmelení Q1+ dodatečné tmelení (tmelení najemno) a případné přebroušení.</v>
      </c>
      <c r="BB184" s="148"/>
      <c r="BC184" s="148"/>
      <c r="BD184" s="148"/>
      <c r="BE184" s="148"/>
      <c r="BF184" s="148"/>
      <c r="BG184" s="148"/>
      <c r="BH184" s="148"/>
    </row>
    <row r="185" spans="1:60" outlineLevel="2" x14ac:dyDescent="0.2">
      <c r="A185" s="155"/>
      <c r="B185" s="156"/>
      <c r="C185" s="195" t="s">
        <v>922</v>
      </c>
      <c r="D185" s="193"/>
      <c r="E185" s="194">
        <v>3.4544999999999999</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404</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195" t="s">
        <v>923</v>
      </c>
      <c r="D186" s="193"/>
      <c r="E186" s="194">
        <v>3.4482499999999998</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404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
      <c r="A187" s="155"/>
      <c r="B187" s="156"/>
      <c r="C187" s="195" t="s">
        <v>924</v>
      </c>
      <c r="D187" s="193"/>
      <c r="E187" s="194">
        <v>2.5049999999999999</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404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
      <c r="A188" s="155"/>
      <c r="B188" s="156"/>
      <c r="C188" s="195" t="s">
        <v>925</v>
      </c>
      <c r="D188" s="193"/>
      <c r="E188" s="194">
        <v>1.65</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404</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195" t="s">
        <v>926</v>
      </c>
      <c r="D189" s="193"/>
      <c r="E189" s="194">
        <v>1.6875</v>
      </c>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404</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ht="33.75" outlineLevel="1" x14ac:dyDescent="0.2">
      <c r="A190" s="172">
        <v>35</v>
      </c>
      <c r="B190" s="173" t="s">
        <v>927</v>
      </c>
      <c r="C190" s="188" t="s">
        <v>928</v>
      </c>
      <c r="D190" s="174" t="s">
        <v>478</v>
      </c>
      <c r="E190" s="175">
        <v>5</v>
      </c>
      <c r="F190" s="176"/>
      <c r="G190" s="177">
        <f>ROUND(E190*F190,2)</f>
        <v>0</v>
      </c>
      <c r="H190" s="176"/>
      <c r="I190" s="177">
        <f>ROUND(E190*H190,2)</f>
        <v>0</v>
      </c>
      <c r="J190" s="176"/>
      <c r="K190" s="177">
        <f>ROUND(E190*J190,2)</f>
        <v>0</v>
      </c>
      <c r="L190" s="177">
        <v>12</v>
      </c>
      <c r="M190" s="177">
        <f>G190*(1+L190/100)</f>
        <v>0</v>
      </c>
      <c r="N190" s="175">
        <v>2.5659999999999999E-2</v>
      </c>
      <c r="O190" s="175">
        <f>ROUND(E190*N190,2)</f>
        <v>0.13</v>
      </c>
      <c r="P190" s="175">
        <v>0</v>
      </c>
      <c r="Q190" s="175">
        <f>ROUND(E190*P190,2)</f>
        <v>0</v>
      </c>
      <c r="R190" s="177" t="s">
        <v>798</v>
      </c>
      <c r="S190" s="177" t="s">
        <v>319</v>
      </c>
      <c r="T190" s="178" t="s">
        <v>319</v>
      </c>
      <c r="U190" s="159">
        <v>2.6080000000000001</v>
      </c>
      <c r="V190" s="159">
        <f>ROUND(E190*U190,2)</f>
        <v>13.04</v>
      </c>
      <c r="W190" s="159"/>
      <c r="X190" s="159" t="s">
        <v>399</v>
      </c>
      <c r="Y190" s="159" t="s">
        <v>322</v>
      </c>
      <c r="Z190" s="148"/>
      <c r="AA190" s="148"/>
      <c r="AB190" s="148"/>
      <c r="AC190" s="148"/>
      <c r="AD190" s="148"/>
      <c r="AE190" s="148"/>
      <c r="AF190" s="148"/>
      <c r="AG190" s="148" t="s">
        <v>400</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2" x14ac:dyDescent="0.2">
      <c r="A191" s="155"/>
      <c r="B191" s="156"/>
      <c r="C191" s="195" t="s">
        <v>874</v>
      </c>
      <c r="D191" s="193"/>
      <c r="E191" s="194"/>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404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
      <c r="A192" s="155"/>
      <c r="B192" s="156"/>
      <c r="C192" s="195" t="s">
        <v>929</v>
      </c>
      <c r="D192" s="193"/>
      <c r="E192" s="194">
        <v>5</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404</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
      <c r="A193" s="180">
        <v>36</v>
      </c>
      <c r="B193" s="181" t="s">
        <v>930</v>
      </c>
      <c r="C193" s="189" t="s">
        <v>931</v>
      </c>
      <c r="D193" s="182" t="s">
        <v>442</v>
      </c>
      <c r="E193" s="183">
        <v>1</v>
      </c>
      <c r="F193" s="184"/>
      <c r="G193" s="185">
        <f>ROUND(E193*F193,2)</f>
        <v>0</v>
      </c>
      <c r="H193" s="184"/>
      <c r="I193" s="185">
        <f>ROUND(E193*H193,2)</f>
        <v>0</v>
      </c>
      <c r="J193" s="184"/>
      <c r="K193" s="185">
        <f>ROUND(E193*J193,2)</f>
        <v>0</v>
      </c>
      <c r="L193" s="185">
        <v>12</v>
      </c>
      <c r="M193" s="185">
        <f>G193*(1+L193/100)</f>
        <v>0</v>
      </c>
      <c r="N193" s="183">
        <v>0.05</v>
      </c>
      <c r="O193" s="183">
        <f>ROUND(E193*N193,2)</f>
        <v>0.05</v>
      </c>
      <c r="P193" s="183">
        <v>0</v>
      </c>
      <c r="Q193" s="183">
        <f>ROUND(E193*P193,2)</f>
        <v>0</v>
      </c>
      <c r="R193" s="185"/>
      <c r="S193" s="185" t="s">
        <v>361</v>
      </c>
      <c r="T193" s="186" t="s">
        <v>320</v>
      </c>
      <c r="U193" s="159">
        <v>0</v>
      </c>
      <c r="V193" s="159">
        <f>ROUND(E193*U193,2)</f>
        <v>0</v>
      </c>
      <c r="W193" s="159"/>
      <c r="X193" s="159" t="s">
        <v>399</v>
      </c>
      <c r="Y193" s="159" t="s">
        <v>322</v>
      </c>
      <c r="Z193" s="148"/>
      <c r="AA193" s="148"/>
      <c r="AB193" s="148"/>
      <c r="AC193" s="148"/>
      <c r="AD193" s="148"/>
      <c r="AE193" s="148"/>
      <c r="AF193" s="148"/>
      <c r="AG193" s="148" t="s">
        <v>400</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1" x14ac:dyDescent="0.2">
      <c r="A194" s="172">
        <v>37</v>
      </c>
      <c r="B194" s="173" t="s">
        <v>932</v>
      </c>
      <c r="C194" s="188" t="s">
        <v>933</v>
      </c>
      <c r="D194" s="174" t="s">
        <v>442</v>
      </c>
      <c r="E194" s="175">
        <v>7</v>
      </c>
      <c r="F194" s="176"/>
      <c r="G194" s="177">
        <f>ROUND(E194*F194,2)</f>
        <v>0</v>
      </c>
      <c r="H194" s="176"/>
      <c r="I194" s="177">
        <f>ROUND(E194*H194,2)</f>
        <v>0</v>
      </c>
      <c r="J194" s="176"/>
      <c r="K194" s="177">
        <f>ROUND(E194*J194,2)</f>
        <v>0</v>
      </c>
      <c r="L194" s="177">
        <v>12</v>
      </c>
      <c r="M194" s="177">
        <f>G194*(1+L194/100)</f>
        <v>0</v>
      </c>
      <c r="N194" s="175">
        <v>0</v>
      </c>
      <c r="O194" s="175">
        <f>ROUND(E194*N194,2)</f>
        <v>0</v>
      </c>
      <c r="P194" s="175">
        <v>0</v>
      </c>
      <c r="Q194" s="175">
        <f>ROUND(E194*P194,2)</f>
        <v>0</v>
      </c>
      <c r="R194" s="177"/>
      <c r="S194" s="177" t="s">
        <v>361</v>
      </c>
      <c r="T194" s="178" t="s">
        <v>320</v>
      </c>
      <c r="U194" s="159">
        <v>0</v>
      </c>
      <c r="V194" s="159">
        <f>ROUND(E194*U194,2)</f>
        <v>0</v>
      </c>
      <c r="W194" s="159"/>
      <c r="X194" s="159" t="s">
        <v>399</v>
      </c>
      <c r="Y194" s="159" t="s">
        <v>322</v>
      </c>
      <c r="Z194" s="148"/>
      <c r="AA194" s="148"/>
      <c r="AB194" s="148"/>
      <c r="AC194" s="148"/>
      <c r="AD194" s="148"/>
      <c r="AE194" s="148"/>
      <c r="AF194" s="148"/>
      <c r="AG194" s="148" t="s">
        <v>400</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2" x14ac:dyDescent="0.2">
      <c r="A195" s="155"/>
      <c r="B195" s="156"/>
      <c r="C195" s="195" t="s">
        <v>934</v>
      </c>
      <c r="D195" s="193"/>
      <c r="E195" s="194">
        <v>1</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404</v>
      </c>
      <c r="AH195" s="148">
        <v>0</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3" x14ac:dyDescent="0.2">
      <c r="A196" s="155"/>
      <c r="B196" s="156"/>
      <c r="C196" s="195" t="s">
        <v>935</v>
      </c>
      <c r="D196" s="193"/>
      <c r="E196" s="194">
        <v>1</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404</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3" x14ac:dyDescent="0.2">
      <c r="A197" s="155"/>
      <c r="B197" s="156"/>
      <c r="C197" s="195" t="s">
        <v>936</v>
      </c>
      <c r="D197" s="193"/>
      <c r="E197" s="194">
        <v>1</v>
      </c>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404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195" t="s">
        <v>937</v>
      </c>
      <c r="D198" s="193"/>
      <c r="E198" s="194">
        <v>2</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404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5" t="s">
        <v>938</v>
      </c>
      <c r="D199" s="193"/>
      <c r="E199" s="194">
        <v>2</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404</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1" x14ac:dyDescent="0.2">
      <c r="A200" s="172">
        <v>38</v>
      </c>
      <c r="B200" s="173" t="s">
        <v>939</v>
      </c>
      <c r="C200" s="188" t="s">
        <v>940</v>
      </c>
      <c r="D200" s="174" t="s">
        <v>442</v>
      </c>
      <c r="E200" s="175">
        <v>3</v>
      </c>
      <c r="F200" s="176"/>
      <c r="G200" s="177">
        <f>ROUND(E200*F200,2)</f>
        <v>0</v>
      </c>
      <c r="H200" s="176"/>
      <c r="I200" s="177">
        <f>ROUND(E200*H200,2)</f>
        <v>0</v>
      </c>
      <c r="J200" s="176"/>
      <c r="K200" s="177">
        <f>ROUND(E200*J200,2)</f>
        <v>0</v>
      </c>
      <c r="L200" s="177">
        <v>12</v>
      </c>
      <c r="M200" s="177">
        <f>G200*(1+L200/100)</f>
        <v>0</v>
      </c>
      <c r="N200" s="175">
        <v>0</v>
      </c>
      <c r="O200" s="175">
        <f>ROUND(E200*N200,2)</f>
        <v>0</v>
      </c>
      <c r="P200" s="175">
        <v>0</v>
      </c>
      <c r="Q200" s="175">
        <f>ROUND(E200*P200,2)</f>
        <v>0</v>
      </c>
      <c r="R200" s="177"/>
      <c r="S200" s="177" t="s">
        <v>361</v>
      </c>
      <c r="T200" s="178" t="s">
        <v>320</v>
      </c>
      <c r="U200" s="159">
        <v>0</v>
      </c>
      <c r="V200" s="159">
        <f>ROUND(E200*U200,2)</f>
        <v>0</v>
      </c>
      <c r="W200" s="159"/>
      <c r="X200" s="159" t="s">
        <v>399</v>
      </c>
      <c r="Y200" s="159" t="s">
        <v>322</v>
      </c>
      <c r="Z200" s="148"/>
      <c r="AA200" s="148"/>
      <c r="AB200" s="148"/>
      <c r="AC200" s="148"/>
      <c r="AD200" s="148"/>
      <c r="AE200" s="148"/>
      <c r="AF200" s="148"/>
      <c r="AG200" s="148" t="s">
        <v>400</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2" x14ac:dyDescent="0.2">
      <c r="A201" s="155"/>
      <c r="B201" s="156"/>
      <c r="C201" s="195" t="s">
        <v>941</v>
      </c>
      <c r="D201" s="193"/>
      <c r="E201" s="194">
        <v>2</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404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
      <c r="A202" s="155"/>
      <c r="B202" s="156"/>
      <c r="C202" s="195" t="s">
        <v>942</v>
      </c>
      <c r="D202" s="193"/>
      <c r="E202" s="194">
        <v>1</v>
      </c>
      <c r="F202" s="159"/>
      <c r="G202" s="159"/>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404</v>
      </c>
      <c r="AH202" s="148">
        <v>0</v>
      </c>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x14ac:dyDescent="0.2">
      <c r="A203" s="162" t="s">
        <v>314</v>
      </c>
      <c r="B203" s="163" t="s">
        <v>162</v>
      </c>
      <c r="C203" s="187" t="s">
        <v>163</v>
      </c>
      <c r="D203" s="164"/>
      <c r="E203" s="165"/>
      <c r="F203" s="166"/>
      <c r="G203" s="166">
        <f>SUMIF(AG204:AG210,"&lt;&gt;NOR",G204:G210)</f>
        <v>0</v>
      </c>
      <c r="H203" s="166"/>
      <c r="I203" s="166">
        <f>SUM(I204:I210)</f>
        <v>0</v>
      </c>
      <c r="J203" s="166"/>
      <c r="K203" s="166">
        <f>SUM(K204:K210)</f>
        <v>0</v>
      </c>
      <c r="L203" s="166"/>
      <c r="M203" s="166">
        <f>SUM(M204:M210)</f>
        <v>0</v>
      </c>
      <c r="N203" s="165"/>
      <c r="O203" s="165">
        <f>SUM(O204:O210)</f>
        <v>0.73</v>
      </c>
      <c r="P203" s="165"/>
      <c r="Q203" s="165">
        <f>SUM(Q204:Q210)</f>
        <v>0</v>
      </c>
      <c r="R203" s="166"/>
      <c r="S203" s="166"/>
      <c r="T203" s="167"/>
      <c r="U203" s="161"/>
      <c r="V203" s="161">
        <f>SUM(V204:V210)</f>
        <v>1.63</v>
      </c>
      <c r="W203" s="161"/>
      <c r="X203" s="161"/>
      <c r="Y203" s="161"/>
      <c r="AG203" t="s">
        <v>315</v>
      </c>
    </row>
    <row r="204" spans="1:60" ht="33.75" outlineLevel="1" x14ac:dyDescent="0.2">
      <c r="A204" s="172">
        <v>39</v>
      </c>
      <c r="B204" s="173" t="s">
        <v>943</v>
      </c>
      <c r="C204" s="188" t="s">
        <v>944</v>
      </c>
      <c r="D204" s="174" t="s">
        <v>442</v>
      </c>
      <c r="E204" s="175">
        <v>4</v>
      </c>
      <c r="F204" s="176"/>
      <c r="G204" s="177">
        <f>ROUND(E204*F204,2)</f>
        <v>0</v>
      </c>
      <c r="H204" s="176"/>
      <c r="I204" s="177">
        <f>ROUND(E204*H204,2)</f>
        <v>0</v>
      </c>
      <c r="J204" s="176"/>
      <c r="K204" s="177">
        <f>ROUND(E204*J204,2)</f>
        <v>0</v>
      </c>
      <c r="L204" s="177">
        <v>12</v>
      </c>
      <c r="M204" s="177">
        <f>G204*(1+L204/100)</f>
        <v>0</v>
      </c>
      <c r="N204" s="175">
        <v>5.6099999999999997E-2</v>
      </c>
      <c r="O204" s="175">
        <f>ROUND(E204*N204,2)</f>
        <v>0.22</v>
      </c>
      <c r="P204" s="175">
        <v>0</v>
      </c>
      <c r="Q204" s="175">
        <f>ROUND(E204*P204,2)</f>
        <v>0</v>
      </c>
      <c r="R204" s="177" t="s">
        <v>421</v>
      </c>
      <c r="S204" s="177" t="s">
        <v>319</v>
      </c>
      <c r="T204" s="178" t="s">
        <v>319</v>
      </c>
      <c r="U204" s="159">
        <v>0.29349999999999998</v>
      </c>
      <c r="V204" s="159">
        <f>ROUND(E204*U204,2)</f>
        <v>1.17</v>
      </c>
      <c r="W204" s="159"/>
      <c r="X204" s="159" t="s">
        <v>399</v>
      </c>
      <c r="Y204" s="159" t="s">
        <v>322</v>
      </c>
      <c r="Z204" s="148"/>
      <c r="AA204" s="148"/>
      <c r="AB204" s="148"/>
      <c r="AC204" s="148"/>
      <c r="AD204" s="148"/>
      <c r="AE204" s="148"/>
      <c r="AF204" s="148"/>
      <c r="AG204" s="148" t="s">
        <v>400</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2" x14ac:dyDescent="0.2">
      <c r="A205" s="155"/>
      <c r="B205" s="156"/>
      <c r="C205" s="195" t="s">
        <v>525</v>
      </c>
      <c r="D205" s="193"/>
      <c r="E205" s="194"/>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404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195" t="s">
        <v>526</v>
      </c>
      <c r="D206" s="193"/>
      <c r="E206" s="194"/>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404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5" t="s">
        <v>945</v>
      </c>
      <c r="D207" s="193"/>
      <c r="E207" s="194">
        <v>4</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404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ht="22.5" outlineLevel="1" x14ac:dyDescent="0.2">
      <c r="A208" s="172">
        <v>40</v>
      </c>
      <c r="B208" s="173" t="s">
        <v>946</v>
      </c>
      <c r="C208" s="188" t="s">
        <v>947</v>
      </c>
      <c r="D208" s="174" t="s">
        <v>427</v>
      </c>
      <c r="E208" s="175">
        <v>0.27</v>
      </c>
      <c r="F208" s="176"/>
      <c r="G208" s="177">
        <f>ROUND(E208*F208,2)</f>
        <v>0</v>
      </c>
      <c r="H208" s="176"/>
      <c r="I208" s="177">
        <f>ROUND(E208*H208,2)</f>
        <v>0</v>
      </c>
      <c r="J208" s="176"/>
      <c r="K208" s="177">
        <f>ROUND(E208*J208,2)</f>
        <v>0</v>
      </c>
      <c r="L208" s="177">
        <v>12</v>
      </c>
      <c r="M208" s="177">
        <f>G208*(1+L208/100)</f>
        <v>0</v>
      </c>
      <c r="N208" s="175">
        <v>1.8907700000000001</v>
      </c>
      <c r="O208" s="175">
        <f>ROUND(E208*N208,2)</f>
        <v>0.51</v>
      </c>
      <c r="P208" s="175">
        <v>0</v>
      </c>
      <c r="Q208" s="175">
        <f>ROUND(E208*P208,2)</f>
        <v>0</v>
      </c>
      <c r="R208" s="177" t="s">
        <v>948</v>
      </c>
      <c r="S208" s="177" t="s">
        <v>319</v>
      </c>
      <c r="T208" s="178" t="s">
        <v>319</v>
      </c>
      <c r="U208" s="159">
        <v>1.6950000000000001</v>
      </c>
      <c r="V208" s="159">
        <f>ROUND(E208*U208,2)</f>
        <v>0.46</v>
      </c>
      <c r="W208" s="159"/>
      <c r="X208" s="159" t="s">
        <v>399</v>
      </c>
      <c r="Y208" s="159" t="s">
        <v>322</v>
      </c>
      <c r="Z208" s="148"/>
      <c r="AA208" s="148"/>
      <c r="AB208" s="148"/>
      <c r="AC208" s="148"/>
      <c r="AD208" s="148"/>
      <c r="AE208" s="148"/>
      <c r="AF208" s="148"/>
      <c r="AG208" s="148" t="s">
        <v>400</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2" x14ac:dyDescent="0.2">
      <c r="A209" s="155"/>
      <c r="B209" s="156"/>
      <c r="C209" s="272" t="s">
        <v>949</v>
      </c>
      <c r="D209" s="273"/>
      <c r="E209" s="273"/>
      <c r="F209" s="273"/>
      <c r="G209" s="273"/>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402</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2" x14ac:dyDescent="0.2">
      <c r="A210" s="155"/>
      <c r="B210" s="156"/>
      <c r="C210" s="195" t="s">
        <v>950</v>
      </c>
      <c r="D210" s="193"/>
      <c r="E210" s="194">
        <v>0.27</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404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x14ac:dyDescent="0.2">
      <c r="A211" s="162" t="s">
        <v>314</v>
      </c>
      <c r="B211" s="163" t="s">
        <v>164</v>
      </c>
      <c r="C211" s="187" t="s">
        <v>165</v>
      </c>
      <c r="D211" s="164"/>
      <c r="E211" s="165"/>
      <c r="F211" s="166"/>
      <c r="G211" s="166">
        <f>SUMIF(AG212:AG277,"&lt;&gt;NOR",G212:G277)</f>
        <v>0</v>
      </c>
      <c r="H211" s="166"/>
      <c r="I211" s="166">
        <f>SUM(I212:I277)</f>
        <v>0</v>
      </c>
      <c r="J211" s="166"/>
      <c r="K211" s="166">
        <f>SUM(K212:K277)</f>
        <v>0</v>
      </c>
      <c r="L211" s="166"/>
      <c r="M211" s="166">
        <f>SUM(M212:M277)</f>
        <v>0</v>
      </c>
      <c r="N211" s="165"/>
      <c r="O211" s="165">
        <f>SUM(O212:O277)</f>
        <v>4.08</v>
      </c>
      <c r="P211" s="165"/>
      <c r="Q211" s="165">
        <f>SUM(Q212:Q277)</f>
        <v>0</v>
      </c>
      <c r="R211" s="166"/>
      <c r="S211" s="166"/>
      <c r="T211" s="167"/>
      <c r="U211" s="161"/>
      <c r="V211" s="161">
        <f>SUM(V212:V277)</f>
        <v>321.61</v>
      </c>
      <c r="W211" s="161"/>
      <c r="X211" s="161"/>
      <c r="Y211" s="161"/>
      <c r="AG211" t="s">
        <v>315</v>
      </c>
    </row>
    <row r="212" spans="1:60" ht="22.5" outlineLevel="1" x14ac:dyDescent="0.2">
      <c r="A212" s="172">
        <v>41</v>
      </c>
      <c r="B212" s="173" t="s">
        <v>951</v>
      </c>
      <c r="C212" s="188" t="s">
        <v>952</v>
      </c>
      <c r="D212" s="174" t="s">
        <v>379</v>
      </c>
      <c r="E212" s="175">
        <v>66.67</v>
      </c>
      <c r="F212" s="176"/>
      <c r="G212" s="177">
        <f>ROUND(E212*F212,2)</f>
        <v>0</v>
      </c>
      <c r="H212" s="176"/>
      <c r="I212" s="177">
        <f>ROUND(E212*H212,2)</f>
        <v>0</v>
      </c>
      <c r="J212" s="176"/>
      <c r="K212" s="177">
        <f>ROUND(E212*J212,2)</f>
        <v>0</v>
      </c>
      <c r="L212" s="177">
        <v>12</v>
      </c>
      <c r="M212" s="177">
        <f>G212*(1+L212/100)</f>
        <v>0</v>
      </c>
      <c r="N212" s="175">
        <v>1.205E-2</v>
      </c>
      <c r="O212" s="175">
        <f>ROUND(E212*N212,2)</f>
        <v>0.8</v>
      </c>
      <c r="P212" s="175">
        <v>0</v>
      </c>
      <c r="Q212" s="175">
        <f>ROUND(E212*P212,2)</f>
        <v>0</v>
      </c>
      <c r="R212" s="177" t="s">
        <v>798</v>
      </c>
      <c r="S212" s="177" t="s">
        <v>319</v>
      </c>
      <c r="T212" s="178" t="s">
        <v>319</v>
      </c>
      <c r="U212" s="159">
        <v>0.95</v>
      </c>
      <c r="V212" s="159">
        <f>ROUND(E212*U212,2)</f>
        <v>63.34</v>
      </c>
      <c r="W212" s="159"/>
      <c r="X212" s="159" t="s">
        <v>399</v>
      </c>
      <c r="Y212" s="159" t="s">
        <v>322</v>
      </c>
      <c r="Z212" s="148"/>
      <c r="AA212" s="148"/>
      <c r="AB212" s="148"/>
      <c r="AC212" s="148"/>
      <c r="AD212" s="148"/>
      <c r="AE212" s="148"/>
      <c r="AF212" s="148"/>
      <c r="AG212" s="148" t="s">
        <v>400</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
      <c r="A213" s="155"/>
      <c r="B213" s="156"/>
      <c r="C213" s="195" t="s">
        <v>953</v>
      </c>
      <c r="D213" s="193"/>
      <c r="E213" s="194">
        <v>14.26</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404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5" t="s">
        <v>954</v>
      </c>
      <c r="D214" s="193"/>
      <c r="E214" s="194">
        <v>21.99</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404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5" t="s">
        <v>955</v>
      </c>
      <c r="D215" s="193"/>
      <c r="E215" s="194">
        <v>23.44</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404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5" t="s">
        <v>956</v>
      </c>
      <c r="D216" s="193"/>
      <c r="E216" s="194">
        <v>6.98</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404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ht="33.75" outlineLevel="1" x14ac:dyDescent="0.2">
      <c r="A217" s="172">
        <v>42</v>
      </c>
      <c r="B217" s="173" t="s">
        <v>957</v>
      </c>
      <c r="C217" s="188" t="s">
        <v>958</v>
      </c>
      <c r="D217" s="174" t="s">
        <v>379</v>
      </c>
      <c r="E217" s="175">
        <v>15.81</v>
      </c>
      <c r="F217" s="176"/>
      <c r="G217" s="177">
        <f>ROUND(E217*F217,2)</f>
        <v>0</v>
      </c>
      <c r="H217" s="176"/>
      <c r="I217" s="177">
        <f>ROUND(E217*H217,2)</f>
        <v>0</v>
      </c>
      <c r="J217" s="176"/>
      <c r="K217" s="177">
        <f>ROUND(E217*J217,2)</f>
        <v>0</v>
      </c>
      <c r="L217" s="177">
        <v>12</v>
      </c>
      <c r="M217" s="177">
        <f>G217*(1+L217/100)</f>
        <v>0</v>
      </c>
      <c r="N217" s="175">
        <v>1.205E-2</v>
      </c>
      <c r="O217" s="175">
        <f>ROUND(E217*N217,2)</f>
        <v>0.19</v>
      </c>
      <c r="P217" s="175">
        <v>0</v>
      </c>
      <c r="Q217" s="175">
        <f>ROUND(E217*P217,2)</f>
        <v>0</v>
      </c>
      <c r="R217" s="177" t="s">
        <v>798</v>
      </c>
      <c r="S217" s="177" t="s">
        <v>319</v>
      </c>
      <c r="T217" s="178" t="s">
        <v>319</v>
      </c>
      <c r="U217" s="159">
        <v>0.95</v>
      </c>
      <c r="V217" s="159">
        <f>ROUND(E217*U217,2)</f>
        <v>15.02</v>
      </c>
      <c r="W217" s="159"/>
      <c r="X217" s="159" t="s">
        <v>399</v>
      </c>
      <c r="Y217" s="159" t="s">
        <v>322</v>
      </c>
      <c r="Z217" s="148"/>
      <c r="AA217" s="148"/>
      <c r="AB217" s="148"/>
      <c r="AC217" s="148"/>
      <c r="AD217" s="148"/>
      <c r="AE217" s="148"/>
      <c r="AF217" s="148"/>
      <c r="AG217" s="148" t="s">
        <v>400</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2" x14ac:dyDescent="0.2">
      <c r="A218" s="155"/>
      <c r="B218" s="156"/>
      <c r="C218" s="195" t="s">
        <v>959</v>
      </c>
      <c r="D218" s="193"/>
      <c r="E218" s="194">
        <v>11.57</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404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5" t="s">
        <v>960</v>
      </c>
      <c r="D219" s="193"/>
      <c r="E219" s="194">
        <v>4.24</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404</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ht="22.5" outlineLevel="1" x14ac:dyDescent="0.2">
      <c r="A220" s="180">
        <v>43</v>
      </c>
      <c r="B220" s="181" t="s">
        <v>961</v>
      </c>
      <c r="C220" s="189" t="s">
        <v>962</v>
      </c>
      <c r="D220" s="182" t="s">
        <v>442</v>
      </c>
      <c r="E220" s="183">
        <v>13</v>
      </c>
      <c r="F220" s="184"/>
      <c r="G220" s="185">
        <f>ROUND(E220*F220,2)</f>
        <v>0</v>
      </c>
      <c r="H220" s="184"/>
      <c r="I220" s="185">
        <f>ROUND(E220*H220,2)</f>
        <v>0</v>
      </c>
      <c r="J220" s="184"/>
      <c r="K220" s="185">
        <f>ROUND(E220*J220,2)</f>
        <v>0</v>
      </c>
      <c r="L220" s="185">
        <v>12</v>
      </c>
      <c r="M220" s="185">
        <f>G220*(1+L220/100)</f>
        <v>0</v>
      </c>
      <c r="N220" s="183">
        <v>1.6400000000000001E-2</v>
      </c>
      <c r="O220" s="183">
        <f>ROUND(E220*N220,2)</f>
        <v>0.21</v>
      </c>
      <c r="P220" s="183">
        <v>0</v>
      </c>
      <c r="Q220" s="183">
        <f>ROUND(E220*P220,2)</f>
        <v>0</v>
      </c>
      <c r="R220" s="185" t="s">
        <v>798</v>
      </c>
      <c r="S220" s="185" t="s">
        <v>319</v>
      </c>
      <c r="T220" s="186" t="s">
        <v>319</v>
      </c>
      <c r="U220" s="159">
        <v>1.03</v>
      </c>
      <c r="V220" s="159">
        <f>ROUND(E220*U220,2)</f>
        <v>13.39</v>
      </c>
      <c r="W220" s="159"/>
      <c r="X220" s="159" t="s">
        <v>399</v>
      </c>
      <c r="Y220" s="159" t="s">
        <v>322</v>
      </c>
      <c r="Z220" s="148"/>
      <c r="AA220" s="148"/>
      <c r="AB220" s="148"/>
      <c r="AC220" s="148"/>
      <c r="AD220" s="148"/>
      <c r="AE220" s="148"/>
      <c r="AF220" s="148"/>
      <c r="AG220" s="148" t="s">
        <v>400</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ht="33.75" outlineLevel="1" x14ac:dyDescent="0.2">
      <c r="A221" s="172">
        <v>44</v>
      </c>
      <c r="B221" s="173" t="s">
        <v>963</v>
      </c>
      <c r="C221" s="188" t="s">
        <v>964</v>
      </c>
      <c r="D221" s="174" t="s">
        <v>379</v>
      </c>
      <c r="E221" s="175">
        <v>59.326999999999998</v>
      </c>
      <c r="F221" s="176"/>
      <c r="G221" s="177">
        <f>ROUND(E221*F221,2)</f>
        <v>0</v>
      </c>
      <c r="H221" s="176"/>
      <c r="I221" s="177">
        <f>ROUND(E221*H221,2)</f>
        <v>0</v>
      </c>
      <c r="J221" s="176"/>
      <c r="K221" s="177">
        <f>ROUND(E221*J221,2)</f>
        <v>0</v>
      </c>
      <c r="L221" s="177">
        <v>12</v>
      </c>
      <c r="M221" s="177">
        <f>G221*(1+L221/100)</f>
        <v>0</v>
      </c>
      <c r="N221" s="175">
        <v>1.511E-2</v>
      </c>
      <c r="O221" s="175">
        <f>ROUND(E221*N221,2)</f>
        <v>0.9</v>
      </c>
      <c r="P221" s="175">
        <v>0</v>
      </c>
      <c r="Q221" s="175">
        <f>ROUND(E221*P221,2)</f>
        <v>0</v>
      </c>
      <c r="R221" s="177" t="s">
        <v>798</v>
      </c>
      <c r="S221" s="177" t="s">
        <v>319</v>
      </c>
      <c r="T221" s="178" t="s">
        <v>319</v>
      </c>
      <c r="U221" s="159">
        <v>1.3740000000000001</v>
      </c>
      <c r="V221" s="159">
        <f>ROUND(E221*U221,2)</f>
        <v>81.52</v>
      </c>
      <c r="W221" s="159"/>
      <c r="X221" s="159" t="s">
        <v>399</v>
      </c>
      <c r="Y221" s="159" t="s">
        <v>322</v>
      </c>
      <c r="Z221" s="148"/>
      <c r="AA221" s="148"/>
      <c r="AB221" s="148"/>
      <c r="AC221" s="148"/>
      <c r="AD221" s="148"/>
      <c r="AE221" s="148"/>
      <c r="AF221" s="148"/>
      <c r="AG221" s="148" t="s">
        <v>400</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2" x14ac:dyDescent="0.2">
      <c r="A222" s="155"/>
      <c r="B222" s="156"/>
      <c r="C222" s="272" t="s">
        <v>965</v>
      </c>
      <c r="D222" s="273"/>
      <c r="E222" s="273"/>
      <c r="F222" s="273"/>
      <c r="G222" s="273"/>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402</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2" x14ac:dyDescent="0.2">
      <c r="A223" s="155"/>
      <c r="B223" s="156"/>
      <c r="C223" s="195" t="s">
        <v>966</v>
      </c>
      <c r="D223" s="193"/>
      <c r="E223" s="194">
        <v>2.42</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404</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5" t="s">
        <v>967</v>
      </c>
      <c r="D224" s="193"/>
      <c r="E224" s="194">
        <v>4.609</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404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5" t="s">
        <v>968</v>
      </c>
      <c r="D225" s="193"/>
      <c r="E225" s="194">
        <v>3.81</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404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5" t="s">
        <v>969</v>
      </c>
      <c r="D226" s="193"/>
      <c r="E226" s="194">
        <v>6.798</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404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5" t="s">
        <v>970</v>
      </c>
      <c r="D227" s="193"/>
      <c r="E227" s="194">
        <v>12.98</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404</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5" t="s">
        <v>971</v>
      </c>
      <c r="D228" s="193"/>
      <c r="E228" s="194">
        <v>7.2930000000000001</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404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5" t="s">
        <v>972</v>
      </c>
      <c r="D229" s="193"/>
      <c r="E229" s="194">
        <v>6.8970000000000002</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404</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3" x14ac:dyDescent="0.2">
      <c r="A230" s="155"/>
      <c r="B230" s="156"/>
      <c r="C230" s="195" t="s">
        <v>973</v>
      </c>
      <c r="D230" s="193"/>
      <c r="E230" s="194">
        <v>14.52</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404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ht="22.5" outlineLevel="1" x14ac:dyDescent="0.2">
      <c r="A231" s="172">
        <v>45</v>
      </c>
      <c r="B231" s="173" t="s">
        <v>974</v>
      </c>
      <c r="C231" s="188" t="s">
        <v>975</v>
      </c>
      <c r="D231" s="174" t="s">
        <v>379</v>
      </c>
      <c r="E231" s="175">
        <v>107.892</v>
      </c>
      <c r="F231" s="176"/>
      <c r="G231" s="177">
        <f>ROUND(E231*F231,2)</f>
        <v>0</v>
      </c>
      <c r="H231" s="176"/>
      <c r="I231" s="177">
        <f>ROUND(E231*H231,2)</f>
        <v>0</v>
      </c>
      <c r="J231" s="176"/>
      <c r="K231" s="177">
        <f>ROUND(E231*J231,2)</f>
        <v>0</v>
      </c>
      <c r="L231" s="177">
        <v>12</v>
      </c>
      <c r="M231" s="177">
        <f>G231*(1+L231/100)</f>
        <v>0</v>
      </c>
      <c r="N231" s="175">
        <v>1.4840000000000001E-2</v>
      </c>
      <c r="O231" s="175">
        <f>ROUND(E231*N231,2)</f>
        <v>1.6</v>
      </c>
      <c r="P231" s="175">
        <v>0</v>
      </c>
      <c r="Q231" s="175">
        <f>ROUND(E231*P231,2)</f>
        <v>0</v>
      </c>
      <c r="R231" s="177" t="s">
        <v>798</v>
      </c>
      <c r="S231" s="177" t="s">
        <v>319</v>
      </c>
      <c r="T231" s="178" t="s">
        <v>319</v>
      </c>
      <c r="U231" s="159">
        <v>1.0449999999999999</v>
      </c>
      <c r="V231" s="159">
        <f>ROUND(E231*U231,2)</f>
        <v>112.75</v>
      </c>
      <c r="W231" s="159"/>
      <c r="X231" s="159" t="s">
        <v>399</v>
      </c>
      <c r="Y231" s="159" t="s">
        <v>322</v>
      </c>
      <c r="Z231" s="148"/>
      <c r="AA231" s="148"/>
      <c r="AB231" s="148"/>
      <c r="AC231" s="148"/>
      <c r="AD231" s="148"/>
      <c r="AE231" s="148"/>
      <c r="AF231" s="148"/>
      <c r="AG231" s="148" t="s">
        <v>400</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2" x14ac:dyDescent="0.2">
      <c r="A232" s="155"/>
      <c r="B232" s="156"/>
      <c r="C232" s="272" t="s">
        <v>976</v>
      </c>
      <c r="D232" s="273"/>
      <c r="E232" s="273"/>
      <c r="F232" s="273"/>
      <c r="G232" s="273"/>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402</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2" x14ac:dyDescent="0.2">
      <c r="A233" s="155"/>
      <c r="B233" s="156"/>
      <c r="C233" s="195" t="s">
        <v>977</v>
      </c>
      <c r="D233" s="193"/>
      <c r="E233" s="194">
        <v>12.68</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404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195" t="s">
        <v>978</v>
      </c>
      <c r="D234" s="193"/>
      <c r="E234" s="194">
        <v>6.63</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404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195" t="s">
        <v>979</v>
      </c>
      <c r="D235" s="193"/>
      <c r="E235" s="194">
        <v>3.09</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404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3" x14ac:dyDescent="0.2">
      <c r="A236" s="155"/>
      <c r="B236" s="156"/>
      <c r="C236" s="195" t="s">
        <v>980</v>
      </c>
      <c r="D236" s="193"/>
      <c r="E236" s="194">
        <v>6.02</v>
      </c>
      <c r="F236" s="159"/>
      <c r="G236" s="159"/>
      <c r="H236" s="159"/>
      <c r="I236" s="159"/>
      <c r="J236" s="159"/>
      <c r="K236" s="159"/>
      <c r="L236" s="159"/>
      <c r="M236" s="159"/>
      <c r="N236" s="158"/>
      <c r="O236" s="158"/>
      <c r="P236" s="158"/>
      <c r="Q236" s="158"/>
      <c r="R236" s="159"/>
      <c r="S236" s="159"/>
      <c r="T236" s="159"/>
      <c r="U236" s="159"/>
      <c r="V236" s="159"/>
      <c r="W236" s="159"/>
      <c r="X236" s="159"/>
      <c r="Y236" s="159"/>
      <c r="Z236" s="148"/>
      <c r="AA236" s="148"/>
      <c r="AB236" s="148"/>
      <c r="AC236" s="148"/>
      <c r="AD236" s="148"/>
      <c r="AE236" s="148"/>
      <c r="AF236" s="148"/>
      <c r="AG236" s="148" t="s">
        <v>404</v>
      </c>
      <c r="AH236" s="148">
        <v>0</v>
      </c>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3" x14ac:dyDescent="0.2">
      <c r="A237" s="155"/>
      <c r="B237" s="156"/>
      <c r="C237" s="195" t="s">
        <v>981</v>
      </c>
      <c r="D237" s="193"/>
      <c r="E237" s="194">
        <v>7.9550000000000001</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404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195" t="s">
        <v>982</v>
      </c>
      <c r="D238" s="193"/>
      <c r="E238" s="194">
        <v>10.846</v>
      </c>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404</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195" t="s">
        <v>983</v>
      </c>
      <c r="D239" s="193"/>
      <c r="E239" s="194">
        <v>8.9160000000000004</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404</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
      <c r="A240" s="155"/>
      <c r="B240" s="156"/>
      <c r="C240" s="195" t="s">
        <v>984</v>
      </c>
      <c r="D240" s="193"/>
      <c r="E240" s="194">
        <v>4.22</v>
      </c>
      <c r="F240" s="159"/>
      <c r="G240" s="159"/>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404</v>
      </c>
      <c r="AH240" s="148">
        <v>0</v>
      </c>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
      <c r="A241" s="155"/>
      <c r="B241" s="156"/>
      <c r="C241" s="195" t="s">
        <v>985</v>
      </c>
      <c r="D241" s="193"/>
      <c r="E241" s="194">
        <v>8.98</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404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
      <c r="A242" s="155"/>
      <c r="B242" s="156"/>
      <c r="C242" s="195" t="s">
        <v>986</v>
      </c>
      <c r="D242" s="193"/>
      <c r="E242" s="194">
        <v>5.2404999999999999</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404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3" x14ac:dyDescent="0.2">
      <c r="A243" s="155"/>
      <c r="B243" s="156"/>
      <c r="C243" s="195" t="s">
        <v>987</v>
      </c>
      <c r="D243" s="193"/>
      <c r="E243" s="194">
        <v>9.6044999999999998</v>
      </c>
      <c r="F243" s="159"/>
      <c r="G243" s="159"/>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404</v>
      </c>
      <c r="AH243" s="148">
        <v>0</v>
      </c>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3" x14ac:dyDescent="0.2">
      <c r="A244" s="155"/>
      <c r="B244" s="156"/>
      <c r="C244" s="195" t="s">
        <v>988</v>
      </c>
      <c r="D244" s="193"/>
      <c r="E244" s="194">
        <v>23.71</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404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ht="33.75" outlineLevel="1" x14ac:dyDescent="0.2">
      <c r="A245" s="172">
        <v>46</v>
      </c>
      <c r="B245" s="173" t="s">
        <v>989</v>
      </c>
      <c r="C245" s="188" t="s">
        <v>990</v>
      </c>
      <c r="D245" s="174" t="s">
        <v>379</v>
      </c>
      <c r="E245" s="175">
        <v>20.98</v>
      </c>
      <c r="F245" s="176"/>
      <c r="G245" s="177">
        <f>ROUND(E245*F245,2)</f>
        <v>0</v>
      </c>
      <c r="H245" s="176"/>
      <c r="I245" s="177">
        <f>ROUND(E245*H245,2)</f>
        <v>0</v>
      </c>
      <c r="J245" s="176"/>
      <c r="K245" s="177">
        <f>ROUND(E245*J245,2)</f>
        <v>0</v>
      </c>
      <c r="L245" s="177">
        <v>12</v>
      </c>
      <c r="M245" s="177">
        <f>G245*(1+L245/100)</f>
        <v>0</v>
      </c>
      <c r="N245" s="175">
        <v>1.473E-2</v>
      </c>
      <c r="O245" s="175">
        <f>ROUND(E245*N245,2)</f>
        <v>0.31</v>
      </c>
      <c r="P245" s="175">
        <v>0</v>
      </c>
      <c r="Q245" s="175">
        <f>ROUND(E245*P245,2)</f>
        <v>0</v>
      </c>
      <c r="R245" s="177" t="s">
        <v>798</v>
      </c>
      <c r="S245" s="177" t="s">
        <v>319</v>
      </c>
      <c r="T245" s="178" t="s">
        <v>319</v>
      </c>
      <c r="U245" s="159">
        <v>1.0449999999999999</v>
      </c>
      <c r="V245" s="159">
        <f>ROUND(E245*U245,2)</f>
        <v>21.92</v>
      </c>
      <c r="W245" s="159"/>
      <c r="X245" s="159" t="s">
        <v>399</v>
      </c>
      <c r="Y245" s="159" t="s">
        <v>322</v>
      </c>
      <c r="Z245" s="148"/>
      <c r="AA245" s="148"/>
      <c r="AB245" s="148"/>
      <c r="AC245" s="148"/>
      <c r="AD245" s="148"/>
      <c r="AE245" s="148"/>
      <c r="AF245" s="148"/>
      <c r="AG245" s="148" t="s">
        <v>400</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2" x14ac:dyDescent="0.2">
      <c r="A246" s="155"/>
      <c r="B246" s="156"/>
      <c r="C246" s="272" t="s">
        <v>976</v>
      </c>
      <c r="D246" s="273"/>
      <c r="E246" s="273"/>
      <c r="F246" s="273"/>
      <c r="G246" s="273"/>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402</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2" x14ac:dyDescent="0.2">
      <c r="A247" s="155"/>
      <c r="B247" s="156"/>
      <c r="C247" s="195" t="s">
        <v>991</v>
      </c>
      <c r="D247" s="193"/>
      <c r="E247" s="194">
        <v>2.89</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404</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5" t="s">
        <v>992</v>
      </c>
      <c r="D248" s="193"/>
      <c r="E248" s="194">
        <v>1.04</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404</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5" t="s">
        <v>993</v>
      </c>
      <c r="D249" s="193"/>
      <c r="E249" s="194">
        <v>1.84</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404</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5" t="s">
        <v>994</v>
      </c>
      <c r="D250" s="193"/>
      <c r="E250" s="194">
        <v>5.19</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404</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3" x14ac:dyDescent="0.2">
      <c r="A251" s="155"/>
      <c r="B251" s="156"/>
      <c r="C251" s="195" t="s">
        <v>995</v>
      </c>
      <c r="D251" s="193"/>
      <c r="E251" s="194">
        <v>3.98</v>
      </c>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404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3" x14ac:dyDescent="0.2">
      <c r="A252" s="155"/>
      <c r="B252" s="156"/>
      <c r="C252" s="195" t="s">
        <v>996</v>
      </c>
      <c r="D252" s="193"/>
      <c r="E252" s="194">
        <v>1.93</v>
      </c>
      <c r="F252" s="159"/>
      <c r="G252" s="159"/>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404</v>
      </c>
      <c r="AH252" s="148">
        <v>0</v>
      </c>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3" x14ac:dyDescent="0.2">
      <c r="A253" s="155"/>
      <c r="B253" s="156"/>
      <c r="C253" s="195" t="s">
        <v>997</v>
      </c>
      <c r="D253" s="193"/>
      <c r="E253" s="194">
        <v>4.1100000000000003</v>
      </c>
      <c r="F253" s="159"/>
      <c r="G253" s="159"/>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404</v>
      </c>
      <c r="AH253" s="148">
        <v>0</v>
      </c>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
      <c r="A254" s="172">
        <v>47</v>
      </c>
      <c r="B254" s="173" t="s">
        <v>998</v>
      </c>
      <c r="C254" s="188" t="s">
        <v>999</v>
      </c>
      <c r="D254" s="174" t="s">
        <v>379</v>
      </c>
      <c r="E254" s="175">
        <v>4.8099999999999996</v>
      </c>
      <c r="F254" s="176"/>
      <c r="G254" s="177">
        <f>ROUND(E254*F254,2)</f>
        <v>0</v>
      </c>
      <c r="H254" s="176"/>
      <c r="I254" s="177">
        <f>ROUND(E254*H254,2)</f>
        <v>0</v>
      </c>
      <c r="J254" s="176"/>
      <c r="K254" s="177">
        <f>ROUND(E254*J254,2)</f>
        <v>0</v>
      </c>
      <c r="L254" s="177">
        <v>12</v>
      </c>
      <c r="M254" s="177">
        <f>G254*(1+L254/100)</f>
        <v>0</v>
      </c>
      <c r="N254" s="175">
        <v>0</v>
      </c>
      <c r="O254" s="175">
        <f>ROUND(E254*N254,2)</f>
        <v>0</v>
      </c>
      <c r="P254" s="175">
        <v>0</v>
      </c>
      <c r="Q254" s="175">
        <f>ROUND(E254*P254,2)</f>
        <v>0</v>
      </c>
      <c r="R254" s="177" t="s">
        <v>798</v>
      </c>
      <c r="S254" s="177" t="s">
        <v>319</v>
      </c>
      <c r="T254" s="178" t="s">
        <v>319</v>
      </c>
      <c r="U254" s="159">
        <v>0.32</v>
      </c>
      <c r="V254" s="159">
        <f>ROUND(E254*U254,2)</f>
        <v>1.54</v>
      </c>
      <c r="W254" s="159"/>
      <c r="X254" s="159" t="s">
        <v>399</v>
      </c>
      <c r="Y254" s="159" t="s">
        <v>322</v>
      </c>
      <c r="Z254" s="148"/>
      <c r="AA254" s="148"/>
      <c r="AB254" s="148"/>
      <c r="AC254" s="148"/>
      <c r="AD254" s="148"/>
      <c r="AE254" s="148"/>
      <c r="AF254" s="148"/>
      <c r="AG254" s="148" t="s">
        <v>400</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2" x14ac:dyDescent="0.2">
      <c r="A255" s="155"/>
      <c r="B255" s="156"/>
      <c r="C255" s="195" t="s">
        <v>992</v>
      </c>
      <c r="D255" s="193"/>
      <c r="E255" s="194">
        <v>1.04</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404</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5" t="s">
        <v>993</v>
      </c>
      <c r="D256" s="193"/>
      <c r="E256" s="194">
        <v>1.84</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404</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5" t="s">
        <v>996</v>
      </c>
      <c r="D257" s="193"/>
      <c r="E257" s="194">
        <v>1.93</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404</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1" x14ac:dyDescent="0.2">
      <c r="A258" s="172">
        <v>48</v>
      </c>
      <c r="B258" s="173" t="s">
        <v>1000</v>
      </c>
      <c r="C258" s="188" t="s">
        <v>1001</v>
      </c>
      <c r="D258" s="174" t="s">
        <v>379</v>
      </c>
      <c r="E258" s="175">
        <v>18.29</v>
      </c>
      <c r="F258" s="176"/>
      <c r="G258" s="177">
        <f>ROUND(E258*F258,2)</f>
        <v>0</v>
      </c>
      <c r="H258" s="176"/>
      <c r="I258" s="177">
        <f>ROUND(E258*H258,2)</f>
        <v>0</v>
      </c>
      <c r="J258" s="176"/>
      <c r="K258" s="177">
        <f>ROUND(E258*J258,2)</f>
        <v>0</v>
      </c>
      <c r="L258" s="177">
        <v>12</v>
      </c>
      <c r="M258" s="177">
        <f>G258*(1+L258/100)</f>
        <v>0</v>
      </c>
      <c r="N258" s="175">
        <v>0</v>
      </c>
      <c r="O258" s="175">
        <f>ROUND(E258*N258,2)</f>
        <v>0</v>
      </c>
      <c r="P258" s="175">
        <v>0</v>
      </c>
      <c r="Q258" s="175">
        <f>ROUND(E258*P258,2)</f>
        <v>0</v>
      </c>
      <c r="R258" s="177" t="s">
        <v>798</v>
      </c>
      <c r="S258" s="177" t="s">
        <v>319</v>
      </c>
      <c r="T258" s="178" t="s">
        <v>319</v>
      </c>
      <c r="U258" s="159">
        <v>0.215</v>
      </c>
      <c r="V258" s="159">
        <f>ROUND(E258*U258,2)</f>
        <v>3.93</v>
      </c>
      <c r="W258" s="159"/>
      <c r="X258" s="159" t="s">
        <v>399</v>
      </c>
      <c r="Y258" s="159" t="s">
        <v>322</v>
      </c>
      <c r="Z258" s="148"/>
      <c r="AA258" s="148"/>
      <c r="AB258" s="148"/>
      <c r="AC258" s="148"/>
      <c r="AD258" s="148"/>
      <c r="AE258" s="148"/>
      <c r="AF258" s="148"/>
      <c r="AG258" s="148" t="s">
        <v>400</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2" x14ac:dyDescent="0.2">
      <c r="A259" s="155"/>
      <c r="B259" s="156"/>
      <c r="C259" s="195" t="s">
        <v>979</v>
      </c>
      <c r="D259" s="193"/>
      <c r="E259" s="194">
        <v>3.09</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404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5" t="s">
        <v>984</v>
      </c>
      <c r="D260" s="193"/>
      <c r="E260" s="194">
        <v>4.22</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404</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3" x14ac:dyDescent="0.2">
      <c r="A261" s="155"/>
      <c r="B261" s="156"/>
      <c r="C261" s="195" t="s">
        <v>991</v>
      </c>
      <c r="D261" s="193"/>
      <c r="E261" s="194">
        <v>2.89</v>
      </c>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404</v>
      </c>
      <c r="AH261" s="148">
        <v>0</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3" x14ac:dyDescent="0.2">
      <c r="A262" s="155"/>
      <c r="B262" s="156"/>
      <c r="C262" s="195" t="s">
        <v>995</v>
      </c>
      <c r="D262" s="193"/>
      <c r="E262" s="194">
        <v>3.98</v>
      </c>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404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3" x14ac:dyDescent="0.2">
      <c r="A263" s="155"/>
      <c r="B263" s="156"/>
      <c r="C263" s="195" t="s">
        <v>997</v>
      </c>
      <c r="D263" s="193"/>
      <c r="E263" s="194">
        <v>4.1100000000000003</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404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1" x14ac:dyDescent="0.2">
      <c r="A264" s="172">
        <v>49</v>
      </c>
      <c r="B264" s="173" t="s">
        <v>1002</v>
      </c>
      <c r="C264" s="188" t="s">
        <v>1003</v>
      </c>
      <c r="D264" s="174" t="s">
        <v>379</v>
      </c>
      <c r="E264" s="175">
        <v>58.536000000000001</v>
      </c>
      <c r="F264" s="176"/>
      <c r="G264" s="177">
        <f>ROUND(E264*F264,2)</f>
        <v>0</v>
      </c>
      <c r="H264" s="176"/>
      <c r="I264" s="177">
        <f>ROUND(E264*H264,2)</f>
        <v>0</v>
      </c>
      <c r="J264" s="176"/>
      <c r="K264" s="177">
        <f>ROUND(E264*J264,2)</f>
        <v>0</v>
      </c>
      <c r="L264" s="177">
        <v>12</v>
      </c>
      <c r="M264" s="177">
        <f>G264*(1+L264/100)</f>
        <v>0</v>
      </c>
      <c r="N264" s="175">
        <v>0</v>
      </c>
      <c r="O264" s="175">
        <f>ROUND(E264*N264,2)</f>
        <v>0</v>
      </c>
      <c r="P264" s="175">
        <v>0</v>
      </c>
      <c r="Q264" s="175">
        <f>ROUND(E264*P264,2)</f>
        <v>0</v>
      </c>
      <c r="R264" s="177" t="s">
        <v>798</v>
      </c>
      <c r="S264" s="177" t="s">
        <v>319</v>
      </c>
      <c r="T264" s="178" t="s">
        <v>319</v>
      </c>
      <c r="U264" s="159">
        <v>0.14000000000000001</v>
      </c>
      <c r="V264" s="159">
        <f>ROUND(E264*U264,2)</f>
        <v>8.1999999999999993</v>
      </c>
      <c r="W264" s="159"/>
      <c r="X264" s="159" t="s">
        <v>399</v>
      </c>
      <c r="Y264" s="159" t="s">
        <v>322</v>
      </c>
      <c r="Z264" s="148"/>
      <c r="AA264" s="148"/>
      <c r="AB264" s="148"/>
      <c r="AC264" s="148"/>
      <c r="AD264" s="148"/>
      <c r="AE264" s="148"/>
      <c r="AF264" s="148"/>
      <c r="AG264" s="148" t="s">
        <v>400</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
      <c r="A265" s="155"/>
      <c r="B265" s="156"/>
      <c r="C265" s="195" t="s">
        <v>978</v>
      </c>
      <c r="D265" s="193"/>
      <c r="E265" s="194">
        <v>6.63</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404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5" t="s">
        <v>980</v>
      </c>
      <c r="D266" s="193"/>
      <c r="E266" s="194">
        <v>6.02</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404</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3" x14ac:dyDescent="0.2">
      <c r="A267" s="155"/>
      <c r="B267" s="156"/>
      <c r="C267" s="195" t="s">
        <v>981</v>
      </c>
      <c r="D267" s="193"/>
      <c r="E267" s="194">
        <v>7.9550000000000001</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404</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5" t="s">
        <v>983</v>
      </c>
      <c r="D268" s="193"/>
      <c r="E268" s="194">
        <v>8.9160000000000004</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404</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5" t="s">
        <v>985</v>
      </c>
      <c r="D269" s="193"/>
      <c r="E269" s="194">
        <v>8.98</v>
      </c>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404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5" t="s">
        <v>986</v>
      </c>
      <c r="D270" s="193"/>
      <c r="E270" s="194">
        <v>5.2404999999999999</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404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
      <c r="A271" s="155"/>
      <c r="B271" s="156"/>
      <c r="C271" s="195" t="s">
        <v>987</v>
      </c>
      <c r="D271" s="193"/>
      <c r="E271" s="194">
        <v>9.6044999999999998</v>
      </c>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404</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
      <c r="A272" s="155"/>
      <c r="B272" s="156"/>
      <c r="C272" s="195" t="s">
        <v>994</v>
      </c>
      <c r="D272" s="193"/>
      <c r="E272" s="194">
        <v>5.19</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404</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ht="22.5" outlineLevel="1" x14ac:dyDescent="0.2">
      <c r="A273" s="172">
        <v>50</v>
      </c>
      <c r="B273" s="173" t="s">
        <v>1004</v>
      </c>
      <c r="C273" s="188" t="s">
        <v>1005</v>
      </c>
      <c r="D273" s="174" t="s">
        <v>379</v>
      </c>
      <c r="E273" s="175">
        <v>188.19900000000001</v>
      </c>
      <c r="F273" s="176"/>
      <c r="G273" s="177">
        <f>ROUND(E273*F273,2)</f>
        <v>0</v>
      </c>
      <c r="H273" s="176"/>
      <c r="I273" s="177">
        <f>ROUND(E273*H273,2)</f>
        <v>0</v>
      </c>
      <c r="J273" s="176"/>
      <c r="K273" s="177">
        <f>ROUND(E273*J273,2)</f>
        <v>0</v>
      </c>
      <c r="L273" s="177">
        <v>12</v>
      </c>
      <c r="M273" s="177">
        <f>G273*(1+L273/100)</f>
        <v>0</v>
      </c>
      <c r="N273" s="175">
        <v>0</v>
      </c>
      <c r="O273" s="175">
        <f>ROUND(E273*N273,2)</f>
        <v>0</v>
      </c>
      <c r="P273" s="175">
        <v>0</v>
      </c>
      <c r="Q273" s="175">
        <f>ROUND(E273*P273,2)</f>
        <v>0</v>
      </c>
      <c r="R273" s="177"/>
      <c r="S273" s="177" t="s">
        <v>361</v>
      </c>
      <c r="T273" s="178" t="s">
        <v>320</v>
      </c>
      <c r="U273" s="159">
        <v>0</v>
      </c>
      <c r="V273" s="159">
        <f>ROUND(E273*U273,2)</f>
        <v>0</v>
      </c>
      <c r="W273" s="159"/>
      <c r="X273" s="159" t="s">
        <v>399</v>
      </c>
      <c r="Y273" s="159" t="s">
        <v>322</v>
      </c>
      <c r="Z273" s="148"/>
      <c r="AA273" s="148"/>
      <c r="AB273" s="148"/>
      <c r="AC273" s="148"/>
      <c r="AD273" s="148"/>
      <c r="AE273" s="148"/>
      <c r="AF273" s="148"/>
      <c r="AG273" s="148" t="s">
        <v>400</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
      <c r="A274" s="155"/>
      <c r="B274" s="156"/>
      <c r="C274" s="195" t="s">
        <v>1006</v>
      </c>
      <c r="D274" s="193"/>
      <c r="E274" s="194">
        <v>59.326999999999998</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404</v>
      </c>
      <c r="AH274" s="148">
        <v>5</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5" t="s">
        <v>1007</v>
      </c>
      <c r="D275" s="193"/>
      <c r="E275" s="194">
        <v>107.892</v>
      </c>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404</v>
      </c>
      <c r="AH275" s="148">
        <v>5</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5" t="s">
        <v>1008</v>
      </c>
      <c r="D276" s="193"/>
      <c r="E276" s="194">
        <v>20.98</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404</v>
      </c>
      <c r="AH276" s="148">
        <v>5</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
      <c r="A277" s="180">
        <v>51</v>
      </c>
      <c r="B277" s="181" t="s">
        <v>1009</v>
      </c>
      <c r="C277" s="189" t="s">
        <v>1010</v>
      </c>
      <c r="D277" s="182" t="s">
        <v>478</v>
      </c>
      <c r="E277" s="183">
        <v>13</v>
      </c>
      <c r="F277" s="184"/>
      <c r="G277" s="185">
        <f>ROUND(E277*F277,2)</f>
        <v>0</v>
      </c>
      <c r="H277" s="184"/>
      <c r="I277" s="185">
        <f>ROUND(E277*H277,2)</f>
        <v>0</v>
      </c>
      <c r="J277" s="184"/>
      <c r="K277" s="185">
        <f>ROUND(E277*J277,2)</f>
        <v>0</v>
      </c>
      <c r="L277" s="185">
        <v>12</v>
      </c>
      <c r="M277" s="185">
        <f>G277*(1+L277/100)</f>
        <v>0</v>
      </c>
      <c r="N277" s="183">
        <v>5.1399999999999996E-3</v>
      </c>
      <c r="O277" s="183">
        <f>ROUND(E277*N277,2)</f>
        <v>7.0000000000000007E-2</v>
      </c>
      <c r="P277" s="183">
        <v>0</v>
      </c>
      <c r="Q277" s="183">
        <f>ROUND(E277*P277,2)</f>
        <v>0</v>
      </c>
      <c r="R277" s="185"/>
      <c r="S277" s="185" t="s">
        <v>361</v>
      </c>
      <c r="T277" s="186" t="s">
        <v>320</v>
      </c>
      <c r="U277" s="159">
        <v>0</v>
      </c>
      <c r="V277" s="159">
        <f>ROUND(E277*U277,2)</f>
        <v>0</v>
      </c>
      <c r="W277" s="159"/>
      <c r="X277" s="159" t="s">
        <v>399</v>
      </c>
      <c r="Y277" s="159" t="s">
        <v>322</v>
      </c>
      <c r="Z277" s="148"/>
      <c r="AA277" s="148"/>
      <c r="AB277" s="148"/>
      <c r="AC277" s="148"/>
      <c r="AD277" s="148"/>
      <c r="AE277" s="148"/>
      <c r="AF277" s="148"/>
      <c r="AG277" s="148" t="s">
        <v>400</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x14ac:dyDescent="0.2">
      <c r="A278" s="162" t="s">
        <v>314</v>
      </c>
      <c r="B278" s="163" t="s">
        <v>169</v>
      </c>
      <c r="C278" s="187" t="s">
        <v>170</v>
      </c>
      <c r="D278" s="164"/>
      <c r="E278" s="165"/>
      <c r="F278" s="166"/>
      <c r="G278" s="166">
        <f>SUMIF(AG279:AG292,"&lt;&gt;NOR",G279:G292)</f>
        <v>0</v>
      </c>
      <c r="H278" s="166"/>
      <c r="I278" s="166">
        <f>SUM(I279:I292)</f>
        <v>0</v>
      </c>
      <c r="J278" s="166"/>
      <c r="K278" s="166">
        <f>SUM(K279:K292)</f>
        <v>0</v>
      </c>
      <c r="L278" s="166"/>
      <c r="M278" s="166">
        <f>SUM(M279:M292)</f>
        <v>0</v>
      </c>
      <c r="N278" s="165"/>
      <c r="O278" s="165">
        <f>SUM(O279:O292)</f>
        <v>24.78</v>
      </c>
      <c r="P278" s="165"/>
      <c r="Q278" s="165">
        <f>SUM(Q279:Q292)</f>
        <v>0</v>
      </c>
      <c r="R278" s="166"/>
      <c r="S278" s="166"/>
      <c r="T278" s="167"/>
      <c r="U278" s="161"/>
      <c r="V278" s="161">
        <f>SUM(V279:V292)</f>
        <v>11.36</v>
      </c>
      <c r="W278" s="161"/>
      <c r="X278" s="161"/>
      <c r="Y278" s="161"/>
      <c r="AG278" t="s">
        <v>315</v>
      </c>
    </row>
    <row r="279" spans="1:60" ht="22.5" outlineLevel="1" x14ac:dyDescent="0.2">
      <c r="A279" s="172">
        <v>52</v>
      </c>
      <c r="B279" s="173" t="s">
        <v>1011</v>
      </c>
      <c r="C279" s="188" t="s">
        <v>1012</v>
      </c>
      <c r="D279" s="174" t="s">
        <v>379</v>
      </c>
      <c r="E279" s="175">
        <v>21.64</v>
      </c>
      <c r="F279" s="176"/>
      <c r="G279" s="177">
        <f>ROUND(E279*F279,2)</f>
        <v>0</v>
      </c>
      <c r="H279" s="176"/>
      <c r="I279" s="177">
        <f>ROUND(E279*H279,2)</f>
        <v>0</v>
      </c>
      <c r="J279" s="176"/>
      <c r="K279" s="177">
        <f>ROUND(E279*J279,2)</f>
        <v>0</v>
      </c>
      <c r="L279" s="177">
        <v>12</v>
      </c>
      <c r="M279" s="177">
        <f>G279*(1+L279/100)</f>
        <v>0</v>
      </c>
      <c r="N279" s="175">
        <v>0.36834</v>
      </c>
      <c r="O279" s="175">
        <f>ROUND(E279*N279,2)</f>
        <v>7.97</v>
      </c>
      <c r="P279" s="175">
        <v>0</v>
      </c>
      <c r="Q279" s="175">
        <f>ROUND(E279*P279,2)</f>
        <v>0</v>
      </c>
      <c r="R279" s="177" t="s">
        <v>398</v>
      </c>
      <c r="S279" s="177" t="s">
        <v>319</v>
      </c>
      <c r="T279" s="178" t="s">
        <v>319</v>
      </c>
      <c r="U279" s="159">
        <v>5.5E-2</v>
      </c>
      <c r="V279" s="159">
        <f>ROUND(E279*U279,2)</f>
        <v>1.19</v>
      </c>
      <c r="W279" s="159"/>
      <c r="X279" s="159" t="s">
        <v>399</v>
      </c>
      <c r="Y279" s="159" t="s">
        <v>322</v>
      </c>
      <c r="Z279" s="148"/>
      <c r="AA279" s="148"/>
      <c r="AB279" s="148"/>
      <c r="AC279" s="148"/>
      <c r="AD279" s="148"/>
      <c r="AE279" s="148"/>
      <c r="AF279" s="148"/>
      <c r="AG279" s="148" t="s">
        <v>400</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2" x14ac:dyDescent="0.2">
      <c r="A280" s="155"/>
      <c r="B280" s="156"/>
      <c r="C280" s="272" t="s">
        <v>1013</v>
      </c>
      <c r="D280" s="273"/>
      <c r="E280" s="273"/>
      <c r="F280" s="273"/>
      <c r="G280" s="273"/>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402</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79" t="str">
        <f>C280</f>
        <v>kamenivo hrubé drcené vel. 32 - 63 mm s výplňovým kamenivem (vibrovaný štěrk), s rozprostřením, vlhčením a zhutněním</v>
      </c>
      <c r="BB280" s="148"/>
      <c r="BC280" s="148"/>
      <c r="BD280" s="148"/>
      <c r="BE280" s="148"/>
      <c r="BF280" s="148"/>
      <c r="BG280" s="148"/>
      <c r="BH280" s="148"/>
    </row>
    <row r="281" spans="1:60" outlineLevel="2" x14ac:dyDescent="0.2">
      <c r="A281" s="155"/>
      <c r="B281" s="156"/>
      <c r="C281" s="195" t="s">
        <v>1014</v>
      </c>
      <c r="D281" s="193"/>
      <c r="E281" s="194">
        <v>21</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404</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5" t="s">
        <v>406</v>
      </c>
      <c r="D282" s="193"/>
      <c r="E282" s="194">
        <v>0.64</v>
      </c>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404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ht="22.5" outlineLevel="1" x14ac:dyDescent="0.2">
      <c r="A283" s="172">
        <v>53</v>
      </c>
      <c r="B283" s="173" t="s">
        <v>1015</v>
      </c>
      <c r="C283" s="188" t="s">
        <v>1016</v>
      </c>
      <c r="D283" s="174" t="s">
        <v>379</v>
      </c>
      <c r="E283" s="175">
        <v>23.64</v>
      </c>
      <c r="F283" s="176"/>
      <c r="G283" s="177">
        <f>ROUND(E283*F283,2)</f>
        <v>0</v>
      </c>
      <c r="H283" s="176"/>
      <c r="I283" s="177">
        <f>ROUND(E283*H283,2)</f>
        <v>0</v>
      </c>
      <c r="J283" s="176"/>
      <c r="K283" s="177">
        <f>ROUND(E283*J283,2)</f>
        <v>0</v>
      </c>
      <c r="L283" s="177">
        <v>12</v>
      </c>
      <c r="M283" s="177">
        <f>G283*(1+L283/100)</f>
        <v>0</v>
      </c>
      <c r="N283" s="175">
        <v>0.46</v>
      </c>
      <c r="O283" s="175">
        <f>ROUND(E283*N283,2)</f>
        <v>10.87</v>
      </c>
      <c r="P283" s="175">
        <v>0</v>
      </c>
      <c r="Q283" s="175">
        <f>ROUND(E283*P283,2)</f>
        <v>0</v>
      </c>
      <c r="R283" s="177" t="s">
        <v>398</v>
      </c>
      <c r="S283" s="177" t="s">
        <v>319</v>
      </c>
      <c r="T283" s="178" t="s">
        <v>319</v>
      </c>
      <c r="U283" s="159">
        <v>2.9000000000000001E-2</v>
      </c>
      <c r="V283" s="159">
        <f>ROUND(E283*U283,2)</f>
        <v>0.69</v>
      </c>
      <c r="W283" s="159"/>
      <c r="X283" s="159" t="s">
        <v>399</v>
      </c>
      <c r="Y283" s="159" t="s">
        <v>322</v>
      </c>
      <c r="Z283" s="148"/>
      <c r="AA283" s="148"/>
      <c r="AB283" s="148"/>
      <c r="AC283" s="148"/>
      <c r="AD283" s="148"/>
      <c r="AE283" s="148"/>
      <c r="AF283" s="148"/>
      <c r="AG283" s="148" t="s">
        <v>400</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2" x14ac:dyDescent="0.2">
      <c r="A284" s="155"/>
      <c r="B284" s="156"/>
      <c r="C284" s="195" t="s">
        <v>1017</v>
      </c>
      <c r="D284" s="193"/>
      <c r="E284" s="194">
        <v>23</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404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5" t="s">
        <v>406</v>
      </c>
      <c r="D285" s="193"/>
      <c r="E285" s="194">
        <v>0.64</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404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ht="33.75" outlineLevel="1" x14ac:dyDescent="0.2">
      <c r="A286" s="172">
        <v>54</v>
      </c>
      <c r="B286" s="173" t="s">
        <v>1018</v>
      </c>
      <c r="C286" s="188" t="s">
        <v>1019</v>
      </c>
      <c r="D286" s="174" t="s">
        <v>379</v>
      </c>
      <c r="E286" s="175">
        <v>21.64</v>
      </c>
      <c r="F286" s="176"/>
      <c r="G286" s="177">
        <f>ROUND(E286*F286,2)</f>
        <v>0</v>
      </c>
      <c r="H286" s="176"/>
      <c r="I286" s="177">
        <f>ROUND(E286*H286,2)</f>
        <v>0</v>
      </c>
      <c r="J286" s="176"/>
      <c r="K286" s="177">
        <f>ROUND(E286*J286,2)</f>
        <v>0</v>
      </c>
      <c r="L286" s="177">
        <v>12</v>
      </c>
      <c r="M286" s="177">
        <f>G286*(1+L286/100)</f>
        <v>0</v>
      </c>
      <c r="N286" s="175">
        <v>0.20633000000000001</v>
      </c>
      <c r="O286" s="175">
        <f>ROUND(E286*N286,2)</f>
        <v>4.46</v>
      </c>
      <c r="P286" s="175">
        <v>0</v>
      </c>
      <c r="Q286" s="175">
        <f>ROUND(E286*P286,2)</f>
        <v>0</v>
      </c>
      <c r="R286" s="177" t="s">
        <v>398</v>
      </c>
      <c r="S286" s="177" t="s">
        <v>319</v>
      </c>
      <c r="T286" s="178" t="s">
        <v>319</v>
      </c>
      <c r="U286" s="159">
        <v>0.375</v>
      </c>
      <c r="V286" s="159">
        <f>ROUND(E286*U286,2)</f>
        <v>8.1199999999999992</v>
      </c>
      <c r="W286" s="159"/>
      <c r="X286" s="159" t="s">
        <v>399</v>
      </c>
      <c r="Y286" s="159" t="s">
        <v>322</v>
      </c>
      <c r="Z286" s="148"/>
      <c r="AA286" s="148"/>
      <c r="AB286" s="148"/>
      <c r="AC286" s="148"/>
      <c r="AD286" s="148"/>
      <c r="AE286" s="148"/>
      <c r="AF286" s="148"/>
      <c r="AG286" s="148" t="s">
        <v>400</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ht="22.5" outlineLevel="2" x14ac:dyDescent="0.2">
      <c r="A287" s="155"/>
      <c r="B287" s="156"/>
      <c r="C287" s="272" t="s">
        <v>1020</v>
      </c>
      <c r="D287" s="273"/>
      <c r="E287" s="273"/>
      <c r="F287" s="273"/>
      <c r="G287" s="273"/>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402</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79" t="str">
        <f>C287</f>
        <v>komunikací pro pěší, z dlaždic betonových a teracových, do velikosti dlaždic 0,25 m2, s provedením lože do tl. 30 mm, s vyplněním spár a se smetením přebytečného materiálu na vzdálenost do 3 m</v>
      </c>
      <c r="BB287" s="148"/>
      <c r="BC287" s="148"/>
      <c r="BD287" s="148"/>
      <c r="BE287" s="148"/>
      <c r="BF287" s="148"/>
      <c r="BG287" s="148"/>
      <c r="BH287" s="148"/>
    </row>
    <row r="288" spans="1:60" outlineLevel="2" x14ac:dyDescent="0.2">
      <c r="A288" s="155"/>
      <c r="B288" s="156"/>
      <c r="C288" s="195" t="s">
        <v>1014</v>
      </c>
      <c r="D288" s="193"/>
      <c r="E288" s="194">
        <v>21</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404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5" t="s">
        <v>406</v>
      </c>
      <c r="D289" s="193"/>
      <c r="E289" s="194">
        <v>0.64</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404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ht="22.5" outlineLevel="1" x14ac:dyDescent="0.2">
      <c r="A290" s="172">
        <v>55</v>
      </c>
      <c r="B290" s="173" t="s">
        <v>1021</v>
      </c>
      <c r="C290" s="188" t="s">
        <v>1022</v>
      </c>
      <c r="D290" s="174" t="s">
        <v>478</v>
      </c>
      <c r="E290" s="175">
        <v>9.6999999999999993</v>
      </c>
      <c r="F290" s="176"/>
      <c r="G290" s="177">
        <f>ROUND(E290*F290,2)</f>
        <v>0</v>
      </c>
      <c r="H290" s="176"/>
      <c r="I290" s="177">
        <f>ROUND(E290*H290,2)</f>
        <v>0</v>
      </c>
      <c r="J290" s="176"/>
      <c r="K290" s="177">
        <f>ROUND(E290*J290,2)</f>
        <v>0</v>
      </c>
      <c r="L290" s="177">
        <v>12</v>
      </c>
      <c r="M290" s="177">
        <f>G290*(1+L290/100)</f>
        <v>0</v>
      </c>
      <c r="N290" s="175">
        <v>0.15223999999999999</v>
      </c>
      <c r="O290" s="175">
        <f>ROUND(E290*N290,2)</f>
        <v>1.48</v>
      </c>
      <c r="P290" s="175">
        <v>0</v>
      </c>
      <c r="Q290" s="175">
        <f>ROUND(E290*P290,2)</f>
        <v>0</v>
      </c>
      <c r="R290" s="177" t="s">
        <v>398</v>
      </c>
      <c r="S290" s="177" t="s">
        <v>319</v>
      </c>
      <c r="T290" s="178" t="s">
        <v>319</v>
      </c>
      <c r="U290" s="159">
        <v>0.14000000000000001</v>
      </c>
      <c r="V290" s="159">
        <f>ROUND(E290*U290,2)</f>
        <v>1.36</v>
      </c>
      <c r="W290" s="159"/>
      <c r="X290" s="159" t="s">
        <v>399</v>
      </c>
      <c r="Y290" s="159" t="s">
        <v>322</v>
      </c>
      <c r="Z290" s="148"/>
      <c r="AA290" s="148"/>
      <c r="AB290" s="148"/>
      <c r="AC290" s="148"/>
      <c r="AD290" s="148"/>
      <c r="AE290" s="148"/>
      <c r="AF290" s="148"/>
      <c r="AG290" s="148" t="s">
        <v>400</v>
      </c>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2" x14ac:dyDescent="0.2">
      <c r="A291" s="155"/>
      <c r="B291" s="156"/>
      <c r="C291" s="272" t="s">
        <v>1023</v>
      </c>
      <c r="D291" s="273"/>
      <c r="E291" s="273"/>
      <c r="F291" s="273"/>
      <c r="G291" s="273"/>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402</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
      <c r="A292" s="155"/>
      <c r="B292" s="156"/>
      <c r="C292" s="195" t="s">
        <v>1024</v>
      </c>
      <c r="D292" s="193"/>
      <c r="E292" s="194">
        <v>9.6999999999999993</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404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x14ac:dyDescent="0.2">
      <c r="A293" s="162" t="s">
        <v>314</v>
      </c>
      <c r="B293" s="163" t="s">
        <v>171</v>
      </c>
      <c r="C293" s="187" t="s">
        <v>173</v>
      </c>
      <c r="D293" s="164"/>
      <c r="E293" s="165"/>
      <c r="F293" s="166"/>
      <c r="G293" s="166">
        <f>SUMIF(AG294:AG319,"&lt;&gt;NOR",G294:G319)</f>
        <v>0</v>
      </c>
      <c r="H293" s="166"/>
      <c r="I293" s="166">
        <f>SUM(I294:I319)</f>
        <v>0</v>
      </c>
      <c r="J293" s="166"/>
      <c r="K293" s="166">
        <f>SUM(K294:K319)</f>
        <v>0</v>
      </c>
      <c r="L293" s="166"/>
      <c r="M293" s="166">
        <f>SUM(M294:M319)</f>
        <v>0</v>
      </c>
      <c r="N293" s="165"/>
      <c r="O293" s="165">
        <f>SUM(O294:O319)</f>
        <v>1.3700000000000003</v>
      </c>
      <c r="P293" s="165"/>
      <c r="Q293" s="165">
        <f>SUM(Q294:Q319)</f>
        <v>0</v>
      </c>
      <c r="R293" s="166"/>
      <c r="S293" s="166"/>
      <c r="T293" s="167"/>
      <c r="U293" s="161"/>
      <c r="V293" s="161">
        <f>SUM(V294:V319)</f>
        <v>46.429999999999993</v>
      </c>
      <c r="W293" s="161"/>
      <c r="X293" s="161"/>
      <c r="Y293" s="161"/>
      <c r="AG293" t="s">
        <v>315</v>
      </c>
    </row>
    <row r="294" spans="1:60" ht="33.75" outlineLevel="1" x14ac:dyDescent="0.2">
      <c r="A294" s="172">
        <v>56</v>
      </c>
      <c r="B294" s="173" t="s">
        <v>1025</v>
      </c>
      <c r="C294" s="188" t="s">
        <v>1026</v>
      </c>
      <c r="D294" s="174" t="s">
        <v>379</v>
      </c>
      <c r="E294" s="175">
        <v>25.675000000000001</v>
      </c>
      <c r="F294" s="176"/>
      <c r="G294" s="177">
        <f>ROUND(E294*F294,2)</f>
        <v>0</v>
      </c>
      <c r="H294" s="176"/>
      <c r="I294" s="177">
        <f>ROUND(E294*H294,2)</f>
        <v>0</v>
      </c>
      <c r="J294" s="176"/>
      <c r="K294" s="177">
        <f>ROUND(E294*J294,2)</f>
        <v>0</v>
      </c>
      <c r="L294" s="177">
        <v>12</v>
      </c>
      <c r="M294" s="177">
        <f>G294*(1+L294/100)</f>
        <v>0</v>
      </c>
      <c r="N294" s="175">
        <v>6.8999999999999999E-3</v>
      </c>
      <c r="O294" s="175">
        <f>ROUND(E294*N294,2)</f>
        <v>0.18</v>
      </c>
      <c r="P294" s="175">
        <v>0</v>
      </c>
      <c r="Q294" s="175">
        <f>ROUND(E294*P294,2)</f>
        <v>0</v>
      </c>
      <c r="R294" s="177" t="s">
        <v>798</v>
      </c>
      <c r="S294" s="177" t="s">
        <v>319</v>
      </c>
      <c r="T294" s="178" t="s">
        <v>319</v>
      </c>
      <c r="U294" s="159">
        <v>0.432</v>
      </c>
      <c r="V294" s="159">
        <f>ROUND(E294*U294,2)</f>
        <v>11.09</v>
      </c>
      <c r="W294" s="159"/>
      <c r="X294" s="159" t="s">
        <v>399</v>
      </c>
      <c r="Y294" s="159" t="s">
        <v>322</v>
      </c>
      <c r="Z294" s="148"/>
      <c r="AA294" s="148"/>
      <c r="AB294" s="148"/>
      <c r="AC294" s="148"/>
      <c r="AD294" s="148"/>
      <c r="AE294" s="148"/>
      <c r="AF294" s="148"/>
      <c r="AG294" s="148" t="s">
        <v>400</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2" x14ac:dyDescent="0.2">
      <c r="A295" s="155"/>
      <c r="B295" s="156"/>
      <c r="C295" s="272" t="s">
        <v>1027</v>
      </c>
      <c r="D295" s="273"/>
      <c r="E295" s="273"/>
      <c r="F295" s="273"/>
      <c r="G295" s="273"/>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402</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
      <c r="A296" s="155"/>
      <c r="B296" s="156"/>
      <c r="C296" s="195" t="s">
        <v>1028</v>
      </c>
      <c r="D296" s="193"/>
      <c r="E296" s="194">
        <v>25.675000000000001</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404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1" x14ac:dyDescent="0.2">
      <c r="A297" s="172">
        <v>57</v>
      </c>
      <c r="B297" s="173" t="s">
        <v>1029</v>
      </c>
      <c r="C297" s="188" t="s">
        <v>1030</v>
      </c>
      <c r="D297" s="174" t="s">
        <v>379</v>
      </c>
      <c r="E297" s="175">
        <v>5</v>
      </c>
      <c r="F297" s="176"/>
      <c r="G297" s="177">
        <f>ROUND(E297*F297,2)</f>
        <v>0</v>
      </c>
      <c r="H297" s="176"/>
      <c r="I297" s="177">
        <f>ROUND(E297*H297,2)</f>
        <v>0</v>
      </c>
      <c r="J297" s="176"/>
      <c r="K297" s="177">
        <f>ROUND(E297*J297,2)</f>
        <v>0</v>
      </c>
      <c r="L297" s="177">
        <v>12</v>
      </c>
      <c r="M297" s="177">
        <f>G297*(1+L297/100)</f>
        <v>0</v>
      </c>
      <c r="N297" s="175">
        <v>4.0000000000000003E-5</v>
      </c>
      <c r="O297" s="175">
        <f>ROUND(E297*N297,2)</f>
        <v>0</v>
      </c>
      <c r="P297" s="175">
        <v>0</v>
      </c>
      <c r="Q297" s="175">
        <f>ROUND(E297*P297,2)</f>
        <v>0</v>
      </c>
      <c r="R297" s="177" t="s">
        <v>798</v>
      </c>
      <c r="S297" s="177" t="s">
        <v>319</v>
      </c>
      <c r="T297" s="178" t="s">
        <v>319</v>
      </c>
      <c r="U297" s="159">
        <v>7.8E-2</v>
      </c>
      <c r="V297" s="159">
        <f>ROUND(E297*U297,2)</f>
        <v>0.39</v>
      </c>
      <c r="W297" s="159"/>
      <c r="X297" s="159" t="s">
        <v>399</v>
      </c>
      <c r="Y297" s="159" t="s">
        <v>322</v>
      </c>
      <c r="Z297" s="148"/>
      <c r="AA297" s="148"/>
      <c r="AB297" s="148"/>
      <c r="AC297" s="148"/>
      <c r="AD297" s="148"/>
      <c r="AE297" s="148"/>
      <c r="AF297" s="148"/>
      <c r="AG297" s="148" t="s">
        <v>400</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ht="22.5" outlineLevel="2" x14ac:dyDescent="0.2">
      <c r="A298" s="155"/>
      <c r="B298" s="156"/>
      <c r="C298" s="272" t="s">
        <v>1031</v>
      </c>
      <c r="D298" s="273"/>
      <c r="E298" s="273"/>
      <c r="F298" s="273"/>
      <c r="G298" s="273"/>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402</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79" t="str">
        <f>C298</f>
        <v>které se zřizují před úpravami povrchu, a obalení osazených dveřních zárubní před znečištěním při úpravách povrchu nástřikem plastických maltovin včetně pozdějšího odkrytí,</v>
      </c>
      <c r="BB298" s="148"/>
      <c r="BC298" s="148"/>
      <c r="BD298" s="148"/>
      <c r="BE298" s="148"/>
      <c r="BF298" s="148"/>
      <c r="BG298" s="148"/>
      <c r="BH298" s="148"/>
    </row>
    <row r="299" spans="1:60" outlineLevel="2" x14ac:dyDescent="0.2">
      <c r="A299" s="155"/>
      <c r="B299" s="156"/>
      <c r="C299" s="195" t="s">
        <v>1032</v>
      </c>
      <c r="D299" s="193"/>
      <c r="E299" s="194">
        <v>2.5</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404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
      <c r="A300" s="155"/>
      <c r="B300" s="156"/>
      <c r="C300" s="195" t="s">
        <v>1033</v>
      </c>
      <c r="D300" s="193"/>
      <c r="E300" s="194">
        <v>2.5</v>
      </c>
      <c r="F300" s="159"/>
      <c r="G300" s="159"/>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404</v>
      </c>
      <c r="AH300" s="148">
        <v>0</v>
      </c>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ht="33.75" outlineLevel="1" x14ac:dyDescent="0.2">
      <c r="A301" s="172">
        <v>58</v>
      </c>
      <c r="B301" s="173" t="s">
        <v>1034</v>
      </c>
      <c r="C301" s="188" t="s">
        <v>1035</v>
      </c>
      <c r="D301" s="174" t="s">
        <v>442</v>
      </c>
      <c r="E301" s="175">
        <v>8</v>
      </c>
      <c r="F301" s="176"/>
      <c r="G301" s="177">
        <f>ROUND(E301*F301,2)</f>
        <v>0</v>
      </c>
      <c r="H301" s="176"/>
      <c r="I301" s="177">
        <f>ROUND(E301*H301,2)</f>
        <v>0</v>
      </c>
      <c r="J301" s="176"/>
      <c r="K301" s="177">
        <f>ROUND(E301*J301,2)</f>
        <v>0</v>
      </c>
      <c r="L301" s="177">
        <v>12</v>
      </c>
      <c r="M301" s="177">
        <f>G301*(1+L301/100)</f>
        <v>0</v>
      </c>
      <c r="N301" s="175">
        <v>3.6119999999999999E-2</v>
      </c>
      <c r="O301" s="175">
        <f>ROUND(E301*N301,2)</f>
        <v>0.28999999999999998</v>
      </c>
      <c r="P301" s="175">
        <v>0</v>
      </c>
      <c r="Q301" s="175">
        <f>ROUND(E301*P301,2)</f>
        <v>0</v>
      </c>
      <c r="R301" s="177" t="s">
        <v>421</v>
      </c>
      <c r="S301" s="177" t="s">
        <v>319</v>
      </c>
      <c r="T301" s="178" t="s">
        <v>319</v>
      </c>
      <c r="U301" s="159">
        <v>0.88292999999999999</v>
      </c>
      <c r="V301" s="159">
        <f>ROUND(E301*U301,2)</f>
        <v>7.06</v>
      </c>
      <c r="W301" s="159"/>
      <c r="X301" s="159" t="s">
        <v>399</v>
      </c>
      <c r="Y301" s="159" t="s">
        <v>322</v>
      </c>
      <c r="Z301" s="148"/>
      <c r="AA301" s="148"/>
      <c r="AB301" s="148"/>
      <c r="AC301" s="148"/>
      <c r="AD301" s="148"/>
      <c r="AE301" s="148"/>
      <c r="AF301" s="148"/>
      <c r="AG301" s="148" t="s">
        <v>400</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2" x14ac:dyDescent="0.2">
      <c r="A302" s="155"/>
      <c r="B302" s="156"/>
      <c r="C302" s="272" t="s">
        <v>1036</v>
      </c>
      <c r="D302" s="273"/>
      <c r="E302" s="273"/>
      <c r="F302" s="273"/>
      <c r="G302" s="273"/>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402</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79" t="str">
        <f>C302</f>
        <v>jakoukoliv maltou, z pomocného pracovního lešení o výšce podlahy do 1900 mm a pro zatížení do 1,5 kPa,</v>
      </c>
      <c r="BB302" s="148"/>
      <c r="BC302" s="148"/>
      <c r="BD302" s="148"/>
      <c r="BE302" s="148"/>
      <c r="BF302" s="148"/>
      <c r="BG302" s="148"/>
      <c r="BH302" s="148"/>
    </row>
    <row r="303" spans="1:60" outlineLevel="2" x14ac:dyDescent="0.2">
      <c r="A303" s="155"/>
      <c r="B303" s="156"/>
      <c r="C303" s="195" t="s">
        <v>834</v>
      </c>
      <c r="D303" s="193"/>
      <c r="E303" s="194"/>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404</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5" t="s">
        <v>835</v>
      </c>
      <c r="D304" s="193"/>
      <c r="E304" s="194"/>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404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5" t="s">
        <v>1037</v>
      </c>
      <c r="D305" s="193"/>
      <c r="E305" s="194">
        <v>2</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404</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
      <c r="A306" s="155"/>
      <c r="B306" s="156"/>
      <c r="C306" s="195" t="s">
        <v>1038</v>
      </c>
      <c r="D306" s="193"/>
      <c r="E306" s="194">
        <v>2</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404</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3" x14ac:dyDescent="0.2">
      <c r="A307" s="155"/>
      <c r="B307" s="156"/>
      <c r="C307" s="195" t="s">
        <v>1039</v>
      </c>
      <c r="D307" s="193"/>
      <c r="E307" s="194">
        <v>2</v>
      </c>
      <c r="F307" s="159"/>
      <c r="G307" s="159"/>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404</v>
      </c>
      <c r="AH307" s="148">
        <v>0</v>
      </c>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3" x14ac:dyDescent="0.2">
      <c r="A308" s="155"/>
      <c r="B308" s="156"/>
      <c r="C308" s="195" t="s">
        <v>1040</v>
      </c>
      <c r="D308" s="193"/>
      <c r="E308" s="194">
        <v>1</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404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5" t="s">
        <v>1041</v>
      </c>
      <c r="D309" s="193"/>
      <c r="E309" s="194">
        <v>1</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404</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ht="33.75" outlineLevel="1" x14ac:dyDescent="0.2">
      <c r="A310" s="172">
        <v>59</v>
      </c>
      <c r="B310" s="173" t="s">
        <v>1042</v>
      </c>
      <c r="C310" s="188" t="s">
        <v>1043</v>
      </c>
      <c r="D310" s="174" t="s">
        <v>379</v>
      </c>
      <c r="E310" s="175">
        <v>120</v>
      </c>
      <c r="F310" s="176"/>
      <c r="G310" s="177">
        <f>ROUND(E310*F310,2)</f>
        <v>0</v>
      </c>
      <c r="H310" s="176"/>
      <c r="I310" s="177">
        <f>ROUND(E310*H310,2)</f>
        <v>0</v>
      </c>
      <c r="J310" s="176"/>
      <c r="K310" s="177">
        <f>ROUND(E310*J310,2)</f>
        <v>0</v>
      </c>
      <c r="L310" s="177">
        <v>12</v>
      </c>
      <c r="M310" s="177">
        <f>G310*(1+L310/100)</f>
        <v>0</v>
      </c>
      <c r="N310" s="175">
        <v>5.4299999999999999E-3</v>
      </c>
      <c r="O310" s="175">
        <f>ROUND(E310*N310,2)</f>
        <v>0.65</v>
      </c>
      <c r="P310" s="175">
        <v>0</v>
      </c>
      <c r="Q310" s="175">
        <f>ROUND(E310*P310,2)</f>
        <v>0</v>
      </c>
      <c r="R310" s="177" t="s">
        <v>421</v>
      </c>
      <c r="S310" s="177" t="s">
        <v>319</v>
      </c>
      <c r="T310" s="178" t="s">
        <v>319</v>
      </c>
      <c r="U310" s="159">
        <v>0.16941999999999999</v>
      </c>
      <c r="V310" s="159">
        <f>ROUND(E310*U310,2)</f>
        <v>20.329999999999998</v>
      </c>
      <c r="W310" s="159"/>
      <c r="X310" s="159" t="s">
        <v>399</v>
      </c>
      <c r="Y310" s="159" t="s">
        <v>322</v>
      </c>
      <c r="Z310" s="148"/>
      <c r="AA310" s="148"/>
      <c r="AB310" s="148"/>
      <c r="AC310" s="148"/>
      <c r="AD310" s="148"/>
      <c r="AE310" s="148"/>
      <c r="AF310" s="148"/>
      <c r="AG310" s="148" t="s">
        <v>400</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2" x14ac:dyDescent="0.2">
      <c r="A311" s="155"/>
      <c r="B311" s="156"/>
      <c r="C311" s="195" t="s">
        <v>540</v>
      </c>
      <c r="D311" s="193"/>
      <c r="E311" s="194">
        <v>120</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404</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ht="22.5" outlineLevel="1" x14ac:dyDescent="0.2">
      <c r="A312" s="172">
        <v>60</v>
      </c>
      <c r="B312" s="173" t="s">
        <v>1044</v>
      </c>
      <c r="C312" s="188" t="s">
        <v>1045</v>
      </c>
      <c r="D312" s="174" t="s">
        <v>379</v>
      </c>
      <c r="E312" s="175">
        <v>3.8719999999999999</v>
      </c>
      <c r="F312" s="176"/>
      <c r="G312" s="177">
        <f>ROUND(E312*F312,2)</f>
        <v>0</v>
      </c>
      <c r="H312" s="176"/>
      <c r="I312" s="177">
        <f>ROUND(E312*H312,2)</f>
        <v>0</v>
      </c>
      <c r="J312" s="176"/>
      <c r="K312" s="177">
        <f>ROUND(E312*J312,2)</f>
        <v>0</v>
      </c>
      <c r="L312" s="177">
        <v>12</v>
      </c>
      <c r="M312" s="177">
        <f>G312*(1+L312/100)</f>
        <v>0</v>
      </c>
      <c r="N312" s="175">
        <v>3.5659999999999997E-2</v>
      </c>
      <c r="O312" s="175">
        <f>ROUND(E312*N312,2)</f>
        <v>0.14000000000000001</v>
      </c>
      <c r="P312" s="175">
        <v>0</v>
      </c>
      <c r="Q312" s="175">
        <f>ROUND(E312*P312,2)</f>
        <v>0</v>
      </c>
      <c r="R312" s="177" t="s">
        <v>421</v>
      </c>
      <c r="S312" s="177" t="s">
        <v>319</v>
      </c>
      <c r="T312" s="178" t="s">
        <v>319</v>
      </c>
      <c r="U312" s="159">
        <v>1.1841699999999999</v>
      </c>
      <c r="V312" s="159">
        <f>ROUND(E312*U312,2)</f>
        <v>4.59</v>
      </c>
      <c r="W312" s="159"/>
      <c r="X312" s="159" t="s">
        <v>399</v>
      </c>
      <c r="Y312" s="159" t="s">
        <v>322</v>
      </c>
      <c r="Z312" s="148"/>
      <c r="AA312" s="148"/>
      <c r="AB312" s="148"/>
      <c r="AC312" s="148"/>
      <c r="AD312" s="148"/>
      <c r="AE312" s="148"/>
      <c r="AF312" s="148"/>
      <c r="AG312" s="148" t="s">
        <v>400</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2" x14ac:dyDescent="0.2">
      <c r="A313" s="155"/>
      <c r="B313" s="156"/>
      <c r="C313" s="272" t="s">
        <v>1046</v>
      </c>
      <c r="D313" s="273"/>
      <c r="E313" s="273"/>
      <c r="F313" s="273"/>
      <c r="G313" s="273"/>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402</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okenního nebo dveřního, z pomocného pracovního lešení o výšce podlahy do 1900 mm a pro zatížení do 1,5 kPa,</v>
      </c>
      <c r="BB313" s="148"/>
      <c r="BC313" s="148"/>
      <c r="BD313" s="148"/>
      <c r="BE313" s="148"/>
      <c r="BF313" s="148"/>
      <c r="BG313" s="148"/>
      <c r="BH313" s="148"/>
    </row>
    <row r="314" spans="1:60" outlineLevel="2" x14ac:dyDescent="0.2">
      <c r="A314" s="155"/>
      <c r="B314" s="156"/>
      <c r="C314" s="195" t="s">
        <v>835</v>
      </c>
      <c r="D314" s="193"/>
      <c r="E314" s="194"/>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404</v>
      </c>
      <c r="AH314" s="148">
        <v>0</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3" x14ac:dyDescent="0.2">
      <c r="A315" s="155"/>
      <c r="B315" s="156"/>
      <c r="C315" s="195" t="s">
        <v>1047</v>
      </c>
      <c r="D315" s="193"/>
      <c r="E315" s="194">
        <v>2.9</v>
      </c>
      <c r="F315" s="159"/>
      <c r="G315" s="159"/>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404</v>
      </c>
      <c r="AH315" s="148">
        <v>0</v>
      </c>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3" x14ac:dyDescent="0.2">
      <c r="A316" s="155"/>
      <c r="B316" s="156"/>
      <c r="C316" s="195" t="s">
        <v>1048</v>
      </c>
      <c r="D316" s="193"/>
      <c r="E316" s="194">
        <v>0.97199999999999998</v>
      </c>
      <c r="F316" s="159"/>
      <c r="G316" s="159"/>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404</v>
      </c>
      <c r="AH316" s="148">
        <v>0</v>
      </c>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45" outlineLevel="1" x14ac:dyDescent="0.2">
      <c r="A317" s="172">
        <v>61</v>
      </c>
      <c r="B317" s="173" t="s">
        <v>1049</v>
      </c>
      <c r="C317" s="188" t="s">
        <v>1050</v>
      </c>
      <c r="D317" s="174" t="s">
        <v>379</v>
      </c>
      <c r="E317" s="175">
        <v>4.1040000000000001</v>
      </c>
      <c r="F317" s="176"/>
      <c r="G317" s="177">
        <f>ROUND(E317*F317,2)</f>
        <v>0</v>
      </c>
      <c r="H317" s="176"/>
      <c r="I317" s="177">
        <f>ROUND(E317*H317,2)</f>
        <v>0</v>
      </c>
      <c r="J317" s="176"/>
      <c r="K317" s="177">
        <f>ROUND(E317*J317,2)</f>
        <v>0</v>
      </c>
      <c r="L317" s="177">
        <v>12</v>
      </c>
      <c r="M317" s="177">
        <f>G317*(1+L317/100)</f>
        <v>0</v>
      </c>
      <c r="N317" s="175">
        <v>2.7099999999999999E-2</v>
      </c>
      <c r="O317" s="175">
        <f>ROUND(E317*N317,2)</f>
        <v>0.11</v>
      </c>
      <c r="P317" s="175">
        <v>0</v>
      </c>
      <c r="Q317" s="175">
        <f>ROUND(E317*P317,2)</f>
        <v>0</v>
      </c>
      <c r="R317" s="177" t="s">
        <v>798</v>
      </c>
      <c r="S317" s="177" t="s">
        <v>319</v>
      </c>
      <c r="T317" s="178" t="s">
        <v>319</v>
      </c>
      <c r="U317" s="159">
        <v>0.72399999999999998</v>
      </c>
      <c r="V317" s="159">
        <f>ROUND(E317*U317,2)</f>
        <v>2.97</v>
      </c>
      <c r="W317" s="159"/>
      <c r="X317" s="159" t="s">
        <v>399</v>
      </c>
      <c r="Y317" s="159" t="s">
        <v>322</v>
      </c>
      <c r="Z317" s="148"/>
      <c r="AA317" s="148"/>
      <c r="AB317" s="148"/>
      <c r="AC317" s="148"/>
      <c r="AD317" s="148"/>
      <c r="AE317" s="148"/>
      <c r="AF317" s="148"/>
      <c r="AG317" s="148" t="s">
        <v>400</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
      <c r="A318" s="155"/>
      <c r="B318" s="156"/>
      <c r="C318" s="272" t="s">
        <v>1051</v>
      </c>
      <c r="D318" s="273"/>
      <c r="E318" s="273"/>
      <c r="F318" s="273"/>
      <c r="G318" s="273"/>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402</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
      <c r="A319" s="155"/>
      <c r="B319" s="156"/>
      <c r="C319" s="195" t="s">
        <v>1052</v>
      </c>
      <c r="D319" s="193"/>
      <c r="E319" s="194">
        <v>4.1040000000000001</v>
      </c>
      <c r="F319" s="159"/>
      <c r="G319" s="159"/>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404</v>
      </c>
      <c r="AH319" s="148">
        <v>0</v>
      </c>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x14ac:dyDescent="0.2">
      <c r="A320" s="162" t="s">
        <v>314</v>
      </c>
      <c r="B320" s="163" t="s">
        <v>174</v>
      </c>
      <c r="C320" s="187" t="s">
        <v>175</v>
      </c>
      <c r="D320" s="164"/>
      <c r="E320" s="165"/>
      <c r="F320" s="166"/>
      <c r="G320" s="166">
        <f>SUMIF(AG321:AG370,"&lt;&gt;NOR",G321:G370)</f>
        <v>0</v>
      </c>
      <c r="H320" s="166"/>
      <c r="I320" s="166">
        <f>SUM(I321:I370)</f>
        <v>0</v>
      </c>
      <c r="J320" s="166"/>
      <c r="K320" s="166">
        <f>SUM(K321:K370)</f>
        <v>0</v>
      </c>
      <c r="L320" s="166"/>
      <c r="M320" s="166">
        <f>SUM(M321:M370)</f>
        <v>0</v>
      </c>
      <c r="N320" s="165"/>
      <c r="O320" s="165">
        <f>SUM(O321:O370)</f>
        <v>0.56000000000000005</v>
      </c>
      <c r="P320" s="165"/>
      <c r="Q320" s="165">
        <f>SUM(Q321:Q370)</f>
        <v>0</v>
      </c>
      <c r="R320" s="166"/>
      <c r="S320" s="166"/>
      <c r="T320" s="167"/>
      <c r="U320" s="161"/>
      <c r="V320" s="161">
        <f>SUM(V321:V370)</f>
        <v>227.42000000000004</v>
      </c>
      <c r="W320" s="161"/>
      <c r="X320" s="161"/>
      <c r="Y320" s="161"/>
      <c r="AG320" t="s">
        <v>315</v>
      </c>
    </row>
    <row r="321" spans="1:60" outlineLevel="1" x14ac:dyDescent="0.2">
      <c r="A321" s="172">
        <v>62</v>
      </c>
      <c r="B321" s="173" t="s">
        <v>1053</v>
      </c>
      <c r="C321" s="188" t="s">
        <v>1054</v>
      </c>
      <c r="D321" s="174" t="s">
        <v>379</v>
      </c>
      <c r="E321" s="175">
        <v>77.165000000000006</v>
      </c>
      <c r="F321" s="176"/>
      <c r="G321" s="177">
        <f>ROUND(E321*F321,2)</f>
        <v>0</v>
      </c>
      <c r="H321" s="176"/>
      <c r="I321" s="177">
        <f>ROUND(E321*H321,2)</f>
        <v>0</v>
      </c>
      <c r="J321" s="176"/>
      <c r="K321" s="177">
        <f>ROUND(E321*J321,2)</f>
        <v>0</v>
      </c>
      <c r="L321" s="177">
        <v>12</v>
      </c>
      <c r="M321" s="177">
        <f>G321*(1+L321/100)</f>
        <v>0</v>
      </c>
      <c r="N321" s="175">
        <v>4.0000000000000003E-5</v>
      </c>
      <c r="O321" s="175">
        <f>ROUND(E321*N321,2)</f>
        <v>0</v>
      </c>
      <c r="P321" s="175">
        <v>0</v>
      </c>
      <c r="Q321" s="175">
        <f>ROUND(E321*P321,2)</f>
        <v>0</v>
      </c>
      <c r="R321" s="177" t="s">
        <v>798</v>
      </c>
      <c r="S321" s="177" t="s">
        <v>319</v>
      </c>
      <c r="T321" s="178" t="s">
        <v>319</v>
      </c>
      <c r="U321" s="159">
        <v>7.8E-2</v>
      </c>
      <c r="V321" s="159">
        <f>ROUND(E321*U321,2)</f>
        <v>6.02</v>
      </c>
      <c r="W321" s="159"/>
      <c r="X321" s="159" t="s">
        <v>399</v>
      </c>
      <c r="Y321" s="159" t="s">
        <v>322</v>
      </c>
      <c r="Z321" s="148"/>
      <c r="AA321" s="148"/>
      <c r="AB321" s="148"/>
      <c r="AC321" s="148"/>
      <c r="AD321" s="148"/>
      <c r="AE321" s="148"/>
      <c r="AF321" s="148"/>
      <c r="AG321" s="148" t="s">
        <v>400</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22.5" outlineLevel="2" x14ac:dyDescent="0.2">
      <c r="A322" s="155"/>
      <c r="B322" s="156"/>
      <c r="C322" s="272" t="s">
        <v>1055</v>
      </c>
      <c r="D322" s="273"/>
      <c r="E322" s="273"/>
      <c r="F322" s="273"/>
      <c r="G322" s="273"/>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402</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79" t="str">
        <f>C322</f>
        <v>s rámy a zárubněmi, zábradlí, předmětů oplechování apod., které se zřizují ještě před úpravami povrchu, před jejich znečištěním při úpravách povrchu nástřikem plastických (lepivých) maltovin</v>
      </c>
      <c r="BB322" s="148"/>
      <c r="BC322" s="148"/>
      <c r="BD322" s="148"/>
      <c r="BE322" s="148"/>
      <c r="BF322" s="148"/>
      <c r="BG322" s="148"/>
      <c r="BH322" s="148"/>
    </row>
    <row r="323" spans="1:60" outlineLevel="2" x14ac:dyDescent="0.2">
      <c r="A323" s="155"/>
      <c r="B323" s="156"/>
      <c r="C323" s="195" t="s">
        <v>1056</v>
      </c>
      <c r="D323" s="193"/>
      <c r="E323" s="194">
        <v>6.5</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404</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5" t="s">
        <v>1057</v>
      </c>
      <c r="D324" s="193"/>
      <c r="E324" s="194">
        <v>35.36</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404</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5" t="s">
        <v>1058</v>
      </c>
      <c r="D325" s="193"/>
      <c r="E325" s="194">
        <v>3.75</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404</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
      <c r="A326" s="155"/>
      <c r="B326" s="156"/>
      <c r="C326" s="195" t="s">
        <v>1059</v>
      </c>
      <c r="D326" s="193"/>
      <c r="E326" s="194">
        <v>3.375</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404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3" x14ac:dyDescent="0.2">
      <c r="A327" s="155"/>
      <c r="B327" s="156"/>
      <c r="C327" s="195" t="s">
        <v>1060</v>
      </c>
      <c r="D327" s="193"/>
      <c r="E327" s="194">
        <v>20.5</v>
      </c>
      <c r="F327" s="159"/>
      <c r="G327" s="159"/>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404</v>
      </c>
      <c r="AH327" s="148">
        <v>0</v>
      </c>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3" x14ac:dyDescent="0.2">
      <c r="A328" s="155"/>
      <c r="B328" s="156"/>
      <c r="C328" s="195" t="s">
        <v>1061</v>
      </c>
      <c r="D328" s="193"/>
      <c r="E328" s="194">
        <v>4.68</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404</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5" t="s">
        <v>1062</v>
      </c>
      <c r="D329" s="193"/>
      <c r="E329" s="194">
        <v>3</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404</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1" x14ac:dyDescent="0.2">
      <c r="A330" s="172">
        <v>63</v>
      </c>
      <c r="B330" s="173" t="s">
        <v>1063</v>
      </c>
      <c r="C330" s="188" t="s">
        <v>1064</v>
      </c>
      <c r="D330" s="174" t="s">
        <v>379</v>
      </c>
      <c r="E330" s="175">
        <v>246.5</v>
      </c>
      <c r="F330" s="176"/>
      <c r="G330" s="177">
        <f>ROUND(E330*F330,2)</f>
        <v>0</v>
      </c>
      <c r="H330" s="176"/>
      <c r="I330" s="177">
        <f>ROUND(E330*H330,2)</f>
        <v>0</v>
      </c>
      <c r="J330" s="176"/>
      <c r="K330" s="177">
        <f>ROUND(E330*J330,2)</f>
        <v>0</v>
      </c>
      <c r="L330" s="177">
        <v>12</v>
      </c>
      <c r="M330" s="177">
        <f>G330*(1+L330/100)</f>
        <v>0</v>
      </c>
      <c r="N330" s="175">
        <v>0</v>
      </c>
      <c r="O330" s="175">
        <f>ROUND(E330*N330,2)</f>
        <v>0</v>
      </c>
      <c r="P330" s="175">
        <v>0</v>
      </c>
      <c r="Q330" s="175">
        <f>ROUND(E330*P330,2)</f>
        <v>0</v>
      </c>
      <c r="R330" s="177" t="s">
        <v>1065</v>
      </c>
      <c r="S330" s="177" t="s">
        <v>319</v>
      </c>
      <c r="T330" s="178" t="s">
        <v>319</v>
      </c>
      <c r="U330" s="159">
        <v>0.38</v>
      </c>
      <c r="V330" s="159">
        <f>ROUND(E330*U330,2)</f>
        <v>93.67</v>
      </c>
      <c r="W330" s="159"/>
      <c r="X330" s="159" t="s">
        <v>399</v>
      </c>
      <c r="Y330" s="159" t="s">
        <v>322</v>
      </c>
      <c r="Z330" s="148"/>
      <c r="AA330" s="148"/>
      <c r="AB330" s="148"/>
      <c r="AC330" s="148"/>
      <c r="AD330" s="148"/>
      <c r="AE330" s="148"/>
      <c r="AF330" s="148"/>
      <c r="AG330" s="148" t="s">
        <v>400</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
      <c r="A331" s="155"/>
      <c r="B331" s="156"/>
      <c r="C331" s="195" t="s">
        <v>1066</v>
      </c>
      <c r="D331" s="193"/>
      <c r="E331" s="194">
        <v>79.2</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404</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5" t="s">
        <v>1067</v>
      </c>
      <c r="D332" s="193"/>
      <c r="E332" s="194">
        <v>86.6</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404</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5" t="s">
        <v>1068</v>
      </c>
      <c r="D333" s="193"/>
      <c r="E333" s="194">
        <v>80.7</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404</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ht="33.75" outlineLevel="1" x14ac:dyDescent="0.2">
      <c r="A334" s="172">
        <v>64</v>
      </c>
      <c r="B334" s="173" t="s">
        <v>1069</v>
      </c>
      <c r="C334" s="188" t="s">
        <v>1070</v>
      </c>
      <c r="D334" s="174" t="s">
        <v>379</v>
      </c>
      <c r="E334" s="175">
        <v>9.34</v>
      </c>
      <c r="F334" s="176"/>
      <c r="G334" s="177">
        <f>ROUND(E334*F334,2)</f>
        <v>0</v>
      </c>
      <c r="H334" s="176"/>
      <c r="I334" s="177">
        <f>ROUND(E334*H334,2)</f>
        <v>0</v>
      </c>
      <c r="J334" s="176"/>
      <c r="K334" s="177">
        <f>ROUND(E334*J334,2)</f>
        <v>0</v>
      </c>
      <c r="L334" s="177">
        <v>12</v>
      </c>
      <c r="M334" s="177">
        <f>G334*(1+L334/100)</f>
        <v>0</v>
      </c>
      <c r="N334" s="175">
        <v>1.2659999999999999E-2</v>
      </c>
      <c r="O334" s="175">
        <f>ROUND(E334*N334,2)</f>
        <v>0.12</v>
      </c>
      <c r="P334" s="175">
        <v>0</v>
      </c>
      <c r="Q334" s="175">
        <f>ROUND(E334*P334,2)</f>
        <v>0</v>
      </c>
      <c r="R334" s="177" t="s">
        <v>798</v>
      </c>
      <c r="S334" s="177" t="s">
        <v>319</v>
      </c>
      <c r="T334" s="178" t="s">
        <v>319</v>
      </c>
      <c r="U334" s="159">
        <v>1.2558</v>
      </c>
      <c r="V334" s="159">
        <f>ROUND(E334*U334,2)</f>
        <v>11.73</v>
      </c>
      <c r="W334" s="159"/>
      <c r="X334" s="159" t="s">
        <v>399</v>
      </c>
      <c r="Y334" s="159" t="s">
        <v>322</v>
      </c>
      <c r="Z334" s="148"/>
      <c r="AA334" s="148"/>
      <c r="AB334" s="148"/>
      <c r="AC334" s="148"/>
      <c r="AD334" s="148"/>
      <c r="AE334" s="148"/>
      <c r="AF334" s="148"/>
      <c r="AG334" s="148" t="s">
        <v>400</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ht="33.75" outlineLevel="2" x14ac:dyDescent="0.2">
      <c r="A335" s="155"/>
      <c r="B335" s="156"/>
      <c r="C335" s="272" t="s">
        <v>1071</v>
      </c>
      <c r="D335" s="273"/>
      <c r="E335" s="273"/>
      <c r="F335" s="273"/>
      <c r="G335" s="273"/>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402</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79" t="str">
        <f>C335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35" s="148"/>
      <c r="BC335" s="148"/>
      <c r="BD335" s="148"/>
      <c r="BE335" s="148"/>
      <c r="BF335" s="148"/>
      <c r="BG335" s="148"/>
      <c r="BH335" s="148"/>
    </row>
    <row r="336" spans="1:60" ht="22.5" outlineLevel="2" x14ac:dyDescent="0.2">
      <c r="A336" s="155"/>
      <c r="B336" s="156"/>
      <c r="C336" s="261" t="s">
        <v>1072</v>
      </c>
      <c r="D336" s="262"/>
      <c r="E336" s="262"/>
      <c r="F336" s="262"/>
      <c r="G336" s="262"/>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325</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79" t="str">
        <f>C336</f>
        <v>Nanesení lepicího tmelu na izolační desky, nalepení desek, zajištění talířovými hmoždinkami, natažení stěrky, vtlačení výztužné tkaniny, přehlazení stěrky, kontaktní nátěr (vyžaduje -li to typ omítkoviny), povrchová úprava omítkou. Osazení lišt na rozích budovy.</v>
      </c>
      <c r="BB336" s="148"/>
      <c r="BC336" s="148"/>
      <c r="BD336" s="148"/>
      <c r="BE336" s="148"/>
      <c r="BF336" s="148"/>
      <c r="BG336" s="148"/>
      <c r="BH336" s="148"/>
    </row>
    <row r="337" spans="1:60" outlineLevel="3" x14ac:dyDescent="0.2">
      <c r="A337" s="155"/>
      <c r="B337" s="156"/>
      <c r="C337" s="261" t="s">
        <v>1073</v>
      </c>
      <c r="D337" s="262"/>
      <c r="E337" s="262"/>
      <c r="F337" s="262"/>
      <c r="G337" s="262"/>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325</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2" x14ac:dyDescent="0.2">
      <c r="A338" s="155"/>
      <c r="B338" s="156"/>
      <c r="C338" s="195" t="s">
        <v>1074</v>
      </c>
      <c r="D338" s="193"/>
      <c r="E338" s="194">
        <v>4.6399999999999997</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404</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3" x14ac:dyDescent="0.2">
      <c r="A339" s="155"/>
      <c r="B339" s="156"/>
      <c r="C339" s="195" t="s">
        <v>1075</v>
      </c>
      <c r="D339" s="193"/>
      <c r="E339" s="194">
        <v>4.7</v>
      </c>
      <c r="F339" s="159"/>
      <c r="G339" s="159"/>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404</v>
      </c>
      <c r="AH339" s="148">
        <v>0</v>
      </c>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ht="33.75" outlineLevel="1" x14ac:dyDescent="0.2">
      <c r="A340" s="172">
        <v>65</v>
      </c>
      <c r="B340" s="173" t="s">
        <v>1076</v>
      </c>
      <c r="C340" s="188" t="s">
        <v>1077</v>
      </c>
      <c r="D340" s="174" t="s">
        <v>379</v>
      </c>
      <c r="E340" s="175">
        <v>20.501000000000001</v>
      </c>
      <c r="F340" s="176"/>
      <c r="G340" s="177">
        <f>ROUND(E340*F340,2)</f>
        <v>0</v>
      </c>
      <c r="H340" s="176"/>
      <c r="I340" s="177">
        <f>ROUND(E340*H340,2)</f>
        <v>0</v>
      </c>
      <c r="J340" s="176"/>
      <c r="K340" s="177">
        <f>ROUND(E340*J340,2)</f>
        <v>0</v>
      </c>
      <c r="L340" s="177">
        <v>12</v>
      </c>
      <c r="M340" s="177">
        <f>G340*(1+L340/100)</f>
        <v>0</v>
      </c>
      <c r="N340" s="175">
        <v>1.3820000000000001E-2</v>
      </c>
      <c r="O340" s="175">
        <f>ROUND(E340*N340,2)</f>
        <v>0.28000000000000003</v>
      </c>
      <c r="P340" s="175">
        <v>0</v>
      </c>
      <c r="Q340" s="175">
        <f>ROUND(E340*P340,2)</f>
        <v>0</v>
      </c>
      <c r="R340" s="177" t="s">
        <v>798</v>
      </c>
      <c r="S340" s="177" t="s">
        <v>319</v>
      </c>
      <c r="T340" s="178" t="s">
        <v>319</v>
      </c>
      <c r="U340" s="159">
        <v>1.2558</v>
      </c>
      <c r="V340" s="159">
        <f>ROUND(E340*U340,2)</f>
        <v>25.75</v>
      </c>
      <c r="W340" s="159"/>
      <c r="X340" s="159" t="s">
        <v>399</v>
      </c>
      <c r="Y340" s="159" t="s">
        <v>322</v>
      </c>
      <c r="Z340" s="148"/>
      <c r="AA340" s="148"/>
      <c r="AB340" s="148"/>
      <c r="AC340" s="148"/>
      <c r="AD340" s="148"/>
      <c r="AE340" s="148"/>
      <c r="AF340" s="148"/>
      <c r="AG340" s="148" t="s">
        <v>400</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33.75" outlineLevel="2" x14ac:dyDescent="0.2">
      <c r="A341" s="155"/>
      <c r="B341" s="156"/>
      <c r="C341" s="272" t="s">
        <v>1071</v>
      </c>
      <c r="D341" s="273"/>
      <c r="E341" s="273"/>
      <c r="F341" s="273"/>
      <c r="G341" s="273"/>
      <c r="H341" s="159"/>
      <c r="I341" s="159"/>
      <c r="J341" s="159"/>
      <c r="K341" s="159"/>
      <c r="L341" s="159"/>
      <c r="M341" s="159"/>
      <c r="N341" s="158"/>
      <c r="O341" s="158"/>
      <c r="P341" s="158"/>
      <c r="Q341" s="158"/>
      <c r="R341" s="159"/>
      <c r="S341" s="159"/>
      <c r="T341" s="159"/>
      <c r="U341" s="159"/>
      <c r="V341" s="159"/>
      <c r="W341" s="159"/>
      <c r="X341" s="159"/>
      <c r="Y341" s="159"/>
      <c r="Z341" s="148"/>
      <c r="AA341" s="148"/>
      <c r="AB341" s="148"/>
      <c r="AC341" s="148"/>
      <c r="AD341" s="148"/>
      <c r="AE341" s="148"/>
      <c r="AF341" s="148"/>
      <c r="AG341" s="148" t="s">
        <v>402</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79" t="str">
        <f>C341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41" s="148"/>
      <c r="BC341" s="148"/>
      <c r="BD341" s="148"/>
      <c r="BE341" s="148"/>
      <c r="BF341" s="148"/>
      <c r="BG341" s="148"/>
      <c r="BH341" s="148"/>
    </row>
    <row r="342" spans="1:60" ht="22.5" outlineLevel="2" x14ac:dyDescent="0.2">
      <c r="A342" s="155"/>
      <c r="B342" s="156"/>
      <c r="C342" s="261" t="s">
        <v>1072</v>
      </c>
      <c r="D342" s="262"/>
      <c r="E342" s="262"/>
      <c r="F342" s="262"/>
      <c r="G342" s="262"/>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325</v>
      </c>
      <c r="AH342" s="148"/>
      <c r="AI342" s="148"/>
      <c r="AJ342" s="148"/>
      <c r="AK342" s="148"/>
      <c r="AL342" s="148"/>
      <c r="AM342" s="148"/>
      <c r="AN342" s="148"/>
      <c r="AO342" s="148"/>
      <c r="AP342" s="148"/>
      <c r="AQ342" s="148"/>
      <c r="AR342" s="148"/>
      <c r="AS342" s="148"/>
      <c r="AT342" s="148"/>
      <c r="AU342" s="148"/>
      <c r="AV342" s="148"/>
      <c r="AW342" s="148"/>
      <c r="AX342" s="148"/>
      <c r="AY342" s="148"/>
      <c r="AZ342" s="148"/>
      <c r="BA342" s="179" t="str">
        <f>C342</f>
        <v>Nanesení lepicího tmelu na izolační desky, nalepení desek, zajištění talířovými hmoždinkami, natažení stěrky, vtlačení výztužné tkaniny, přehlazení stěrky, kontaktní nátěr (vyžaduje -li to typ omítkoviny), povrchová úprava omítkou. Osazení lišt na rozích budovy.</v>
      </c>
      <c r="BB342" s="148"/>
      <c r="BC342" s="148"/>
      <c r="BD342" s="148"/>
      <c r="BE342" s="148"/>
      <c r="BF342" s="148"/>
      <c r="BG342" s="148"/>
      <c r="BH342" s="148"/>
    </row>
    <row r="343" spans="1:60" outlineLevel="3" x14ac:dyDescent="0.2">
      <c r="A343" s="155"/>
      <c r="B343" s="156"/>
      <c r="C343" s="261" t="s">
        <v>1073</v>
      </c>
      <c r="D343" s="262"/>
      <c r="E343" s="262"/>
      <c r="F343" s="262"/>
      <c r="G343" s="262"/>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325</v>
      </c>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2" x14ac:dyDescent="0.2">
      <c r="A344" s="155"/>
      <c r="B344" s="156"/>
      <c r="C344" s="195" t="s">
        <v>1078</v>
      </c>
      <c r="D344" s="193"/>
      <c r="E344" s="194">
        <v>25.181000000000001</v>
      </c>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404</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3" x14ac:dyDescent="0.2">
      <c r="A345" s="155"/>
      <c r="B345" s="156"/>
      <c r="C345" s="195" t="s">
        <v>1079</v>
      </c>
      <c r="D345" s="193"/>
      <c r="E345" s="194">
        <v>-4.68</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404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ht="33.75" outlineLevel="1" x14ac:dyDescent="0.2">
      <c r="A346" s="172">
        <v>66</v>
      </c>
      <c r="B346" s="173" t="s">
        <v>1080</v>
      </c>
      <c r="C346" s="188" t="s">
        <v>1081</v>
      </c>
      <c r="D346" s="174" t="s">
        <v>379</v>
      </c>
      <c r="E346" s="175">
        <v>0.54</v>
      </c>
      <c r="F346" s="176"/>
      <c r="G346" s="177">
        <f>ROUND(E346*F346,2)</f>
        <v>0</v>
      </c>
      <c r="H346" s="176"/>
      <c r="I346" s="177">
        <f>ROUND(E346*H346,2)</f>
        <v>0</v>
      </c>
      <c r="J346" s="176"/>
      <c r="K346" s="177">
        <f>ROUND(E346*J346,2)</f>
        <v>0</v>
      </c>
      <c r="L346" s="177">
        <v>12</v>
      </c>
      <c r="M346" s="177">
        <f>G346*(1+L346/100)</f>
        <v>0</v>
      </c>
      <c r="N346" s="175">
        <v>8.9700000000000005E-3</v>
      </c>
      <c r="O346" s="175">
        <f>ROUND(E346*N346,2)</f>
        <v>0</v>
      </c>
      <c r="P346" s="175">
        <v>0</v>
      </c>
      <c r="Q346" s="175">
        <f>ROUND(E346*P346,2)</f>
        <v>0</v>
      </c>
      <c r="R346" s="177" t="s">
        <v>798</v>
      </c>
      <c r="S346" s="177" t="s">
        <v>319</v>
      </c>
      <c r="T346" s="178" t="s">
        <v>319</v>
      </c>
      <c r="U346" s="159">
        <v>1.5620000000000001</v>
      </c>
      <c r="V346" s="159">
        <f>ROUND(E346*U346,2)</f>
        <v>0.84</v>
      </c>
      <c r="W346" s="159"/>
      <c r="X346" s="159" t="s">
        <v>399</v>
      </c>
      <c r="Y346" s="159" t="s">
        <v>322</v>
      </c>
      <c r="Z346" s="148"/>
      <c r="AA346" s="148"/>
      <c r="AB346" s="148"/>
      <c r="AC346" s="148"/>
      <c r="AD346" s="148"/>
      <c r="AE346" s="148"/>
      <c r="AF346" s="148"/>
      <c r="AG346" s="148" t="s">
        <v>400</v>
      </c>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ht="22.5" outlineLevel="2" x14ac:dyDescent="0.2">
      <c r="A347" s="155"/>
      <c r="B347" s="156"/>
      <c r="C347" s="272" t="s">
        <v>1082</v>
      </c>
      <c r="D347" s="273"/>
      <c r="E347" s="273"/>
      <c r="F347" s="273"/>
      <c r="G347" s="273"/>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402</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79" t="str">
        <f>C347</f>
        <v>nanesení lepicího tmelu na izolační desky, nalepení desek, natažení stěrky, vtlačení výztužné tkaniny a přehlazení stěrky. Včetně parapetních lišt.</v>
      </c>
      <c r="BB347" s="148"/>
      <c r="BC347" s="148"/>
      <c r="BD347" s="148"/>
      <c r="BE347" s="148"/>
      <c r="BF347" s="148"/>
      <c r="BG347" s="148"/>
      <c r="BH347" s="148"/>
    </row>
    <row r="348" spans="1:60" outlineLevel="2" x14ac:dyDescent="0.2">
      <c r="A348" s="155"/>
      <c r="B348" s="156"/>
      <c r="C348" s="195" t="s">
        <v>1083</v>
      </c>
      <c r="D348" s="193"/>
      <c r="E348" s="194"/>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404</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5" t="s">
        <v>1084</v>
      </c>
      <c r="D349" s="193"/>
      <c r="E349" s="194">
        <v>0.27</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404</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5" t="s">
        <v>1085</v>
      </c>
      <c r="D350" s="193"/>
      <c r="E350" s="194">
        <v>0.27</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404</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ht="33.75" outlineLevel="1" x14ac:dyDescent="0.2">
      <c r="A351" s="172">
        <v>67</v>
      </c>
      <c r="B351" s="173" t="s">
        <v>1086</v>
      </c>
      <c r="C351" s="188" t="s">
        <v>1087</v>
      </c>
      <c r="D351" s="174" t="s">
        <v>379</v>
      </c>
      <c r="E351" s="175">
        <v>2.99</v>
      </c>
      <c r="F351" s="176"/>
      <c r="G351" s="177">
        <f>ROUND(E351*F351,2)</f>
        <v>0</v>
      </c>
      <c r="H351" s="176"/>
      <c r="I351" s="177">
        <f>ROUND(E351*H351,2)</f>
        <v>0</v>
      </c>
      <c r="J351" s="176"/>
      <c r="K351" s="177">
        <f>ROUND(E351*J351,2)</f>
        <v>0</v>
      </c>
      <c r="L351" s="177">
        <v>12</v>
      </c>
      <c r="M351" s="177">
        <f>G351*(1+L351/100)</f>
        <v>0</v>
      </c>
      <c r="N351" s="175">
        <v>8.7799999999999996E-3</v>
      </c>
      <c r="O351" s="175">
        <f>ROUND(E351*N351,2)</f>
        <v>0.03</v>
      </c>
      <c r="P351" s="175">
        <v>0</v>
      </c>
      <c r="Q351" s="175">
        <f>ROUND(E351*P351,2)</f>
        <v>0</v>
      </c>
      <c r="R351" s="177" t="s">
        <v>798</v>
      </c>
      <c r="S351" s="177" t="s">
        <v>319</v>
      </c>
      <c r="T351" s="178" t="s">
        <v>319</v>
      </c>
      <c r="U351" s="159">
        <v>2.19</v>
      </c>
      <c r="V351" s="159">
        <f>ROUND(E351*U351,2)</f>
        <v>6.55</v>
      </c>
      <c r="W351" s="159"/>
      <c r="X351" s="159" t="s">
        <v>399</v>
      </c>
      <c r="Y351" s="159" t="s">
        <v>322</v>
      </c>
      <c r="Z351" s="148"/>
      <c r="AA351" s="148"/>
      <c r="AB351" s="148"/>
      <c r="AC351" s="148"/>
      <c r="AD351" s="148"/>
      <c r="AE351" s="148"/>
      <c r="AF351" s="148"/>
      <c r="AG351" s="148" t="s">
        <v>400</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2" x14ac:dyDescent="0.2">
      <c r="A352" s="155"/>
      <c r="B352" s="156"/>
      <c r="C352" s="272" t="s">
        <v>1088</v>
      </c>
      <c r="D352" s="273"/>
      <c r="E352" s="273"/>
      <c r="F352" s="273"/>
      <c r="G352" s="273"/>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402</v>
      </c>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2" x14ac:dyDescent="0.2">
      <c r="A353" s="155"/>
      <c r="B353" s="156"/>
      <c r="C353" s="261" t="s">
        <v>1089</v>
      </c>
      <c r="D353" s="262"/>
      <c r="E353" s="262"/>
      <c r="F353" s="262"/>
      <c r="G353" s="262"/>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325</v>
      </c>
      <c r="AH353" s="148"/>
      <c r="AI353" s="148"/>
      <c r="AJ353" s="148"/>
      <c r="AK353" s="148"/>
      <c r="AL353" s="148"/>
      <c r="AM353" s="148"/>
      <c r="AN353" s="148"/>
      <c r="AO353" s="148"/>
      <c r="AP353" s="148"/>
      <c r="AQ353" s="148"/>
      <c r="AR353" s="148"/>
      <c r="AS353" s="148"/>
      <c r="AT353" s="148"/>
      <c r="AU353" s="148"/>
      <c r="AV353" s="148"/>
      <c r="AW353" s="148"/>
      <c r="AX353" s="148"/>
      <c r="AY353" s="148"/>
      <c r="AZ353" s="148"/>
      <c r="BA353" s="179" t="str">
        <f>C353</f>
        <v>Položka obsahuje: okenní a rohové lišty, výztužnou stěrku, kontaktní nátěr a povrchovou úpravu omítkou.</v>
      </c>
      <c r="BB353" s="148"/>
      <c r="BC353" s="148"/>
      <c r="BD353" s="148"/>
      <c r="BE353" s="148"/>
      <c r="BF353" s="148"/>
      <c r="BG353" s="148"/>
      <c r="BH353" s="148"/>
    </row>
    <row r="354" spans="1:60" outlineLevel="2" x14ac:dyDescent="0.2">
      <c r="A354" s="155"/>
      <c r="B354" s="156"/>
      <c r="C354" s="195" t="s">
        <v>1090</v>
      </c>
      <c r="D354" s="193"/>
      <c r="E354" s="194">
        <v>1.2</v>
      </c>
      <c r="F354" s="159"/>
      <c r="G354" s="159"/>
      <c r="H354" s="159"/>
      <c r="I354" s="159"/>
      <c r="J354" s="159"/>
      <c r="K354" s="159"/>
      <c r="L354" s="159"/>
      <c r="M354" s="159"/>
      <c r="N354" s="158"/>
      <c r="O354" s="158"/>
      <c r="P354" s="158"/>
      <c r="Q354" s="158"/>
      <c r="R354" s="159"/>
      <c r="S354" s="159"/>
      <c r="T354" s="159"/>
      <c r="U354" s="159"/>
      <c r="V354" s="159"/>
      <c r="W354" s="159"/>
      <c r="X354" s="159"/>
      <c r="Y354" s="159"/>
      <c r="Z354" s="148"/>
      <c r="AA354" s="148"/>
      <c r="AB354" s="148"/>
      <c r="AC354" s="148"/>
      <c r="AD354" s="148"/>
      <c r="AE354" s="148"/>
      <c r="AF354" s="148"/>
      <c r="AG354" s="148" t="s">
        <v>404</v>
      </c>
      <c r="AH354" s="148">
        <v>0</v>
      </c>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3" x14ac:dyDescent="0.2">
      <c r="A355" s="155"/>
      <c r="B355" s="156"/>
      <c r="C355" s="195" t="s">
        <v>1091</v>
      </c>
      <c r="D355" s="193"/>
      <c r="E355" s="194">
        <v>1.2</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404</v>
      </c>
      <c r="AH355" s="148">
        <v>0</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
      <c r="A356" s="155"/>
      <c r="B356" s="156"/>
      <c r="C356" s="195" t="s">
        <v>1092</v>
      </c>
      <c r="D356" s="193"/>
      <c r="E356" s="194">
        <v>0.59</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404</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1" x14ac:dyDescent="0.2">
      <c r="A357" s="172">
        <v>68</v>
      </c>
      <c r="B357" s="173" t="s">
        <v>1093</v>
      </c>
      <c r="C357" s="188" t="s">
        <v>1094</v>
      </c>
      <c r="D357" s="174" t="s">
        <v>379</v>
      </c>
      <c r="E357" s="175">
        <v>9.34</v>
      </c>
      <c r="F357" s="176"/>
      <c r="G357" s="177">
        <f>ROUND(E357*F357,2)</f>
        <v>0</v>
      </c>
      <c r="H357" s="176"/>
      <c r="I357" s="177">
        <f>ROUND(E357*H357,2)</f>
        <v>0</v>
      </c>
      <c r="J357" s="176"/>
      <c r="K357" s="177">
        <f>ROUND(E357*J357,2)</f>
        <v>0</v>
      </c>
      <c r="L357" s="177">
        <v>12</v>
      </c>
      <c r="M357" s="177">
        <f>G357*(1+L357/100)</f>
        <v>0</v>
      </c>
      <c r="N357" s="175">
        <v>0</v>
      </c>
      <c r="O357" s="175">
        <f>ROUND(E357*N357,2)</f>
        <v>0</v>
      </c>
      <c r="P357" s="175">
        <v>0</v>
      </c>
      <c r="Q357" s="175">
        <f>ROUND(E357*P357,2)</f>
        <v>0</v>
      </c>
      <c r="R357" s="177" t="s">
        <v>798</v>
      </c>
      <c r="S357" s="177" t="s">
        <v>319</v>
      </c>
      <c r="T357" s="178" t="s">
        <v>319</v>
      </c>
      <c r="U357" s="159">
        <v>0.42474000000000001</v>
      </c>
      <c r="V357" s="159">
        <f>ROUND(E357*U357,2)</f>
        <v>3.97</v>
      </c>
      <c r="W357" s="159"/>
      <c r="X357" s="159" t="s">
        <v>399</v>
      </c>
      <c r="Y357" s="159" t="s">
        <v>322</v>
      </c>
      <c r="Z357" s="148"/>
      <c r="AA357" s="148"/>
      <c r="AB357" s="148"/>
      <c r="AC357" s="148"/>
      <c r="AD357" s="148"/>
      <c r="AE357" s="148"/>
      <c r="AF357" s="148"/>
      <c r="AG357" s="148" t="s">
        <v>400</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ht="33.75" outlineLevel="2" x14ac:dyDescent="0.2">
      <c r="A358" s="155"/>
      <c r="B358" s="156"/>
      <c r="C358" s="263" t="s">
        <v>1916</v>
      </c>
      <c r="D358" s="264"/>
      <c r="E358" s="264"/>
      <c r="F358" s="264"/>
      <c r="G358" s="264"/>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325</v>
      </c>
      <c r="AH358" s="148"/>
      <c r="AI358" s="148"/>
      <c r="AJ358" s="148"/>
      <c r="AK358" s="148"/>
      <c r="AL358" s="148"/>
      <c r="AM358" s="148"/>
      <c r="AN358" s="148"/>
      <c r="AO358" s="148"/>
      <c r="AP358" s="148"/>
      <c r="AQ358" s="148"/>
      <c r="AR358" s="148"/>
      <c r="AS358" s="148"/>
      <c r="AT358" s="148"/>
      <c r="AU358" s="148"/>
      <c r="AV358" s="148"/>
      <c r="AW358" s="148"/>
      <c r="AX358" s="148"/>
      <c r="AY358" s="148"/>
      <c r="AZ358" s="148"/>
      <c r="BA358" s="179" t="str">
        <f>C358</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358" s="148"/>
      <c r="BC358" s="148"/>
      <c r="BD358" s="148"/>
      <c r="BE358" s="148"/>
      <c r="BF358" s="148"/>
      <c r="BG358" s="148"/>
      <c r="BH358" s="148"/>
    </row>
    <row r="359" spans="1:60" outlineLevel="3" x14ac:dyDescent="0.2">
      <c r="A359" s="155"/>
      <c r="B359" s="156"/>
      <c r="C359" s="261" t="s">
        <v>1095</v>
      </c>
      <c r="D359" s="262"/>
      <c r="E359" s="262"/>
      <c r="F359" s="262"/>
      <c r="G359" s="262"/>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325</v>
      </c>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2" x14ac:dyDescent="0.2">
      <c r="A360" s="155"/>
      <c r="B360" s="156"/>
      <c r="C360" s="195" t="s">
        <v>1096</v>
      </c>
      <c r="D360" s="193"/>
      <c r="E360" s="194">
        <v>9.34</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404</v>
      </c>
      <c r="AH360" s="148">
        <v>5</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ht="33.75" outlineLevel="1" x14ac:dyDescent="0.2">
      <c r="A361" s="172">
        <v>69</v>
      </c>
      <c r="B361" s="173" t="s">
        <v>1097</v>
      </c>
      <c r="C361" s="188" t="s">
        <v>1098</v>
      </c>
      <c r="D361" s="174" t="s">
        <v>379</v>
      </c>
      <c r="E361" s="175">
        <v>246.5</v>
      </c>
      <c r="F361" s="176"/>
      <c r="G361" s="177">
        <f>ROUND(E361*F361,2)</f>
        <v>0</v>
      </c>
      <c r="H361" s="176"/>
      <c r="I361" s="177">
        <f>ROUND(E361*H361,2)</f>
        <v>0</v>
      </c>
      <c r="J361" s="176"/>
      <c r="K361" s="177">
        <f>ROUND(E361*J361,2)</f>
        <v>0</v>
      </c>
      <c r="L361" s="177">
        <v>12</v>
      </c>
      <c r="M361" s="177">
        <f>G361*(1+L361/100)</f>
        <v>0</v>
      </c>
      <c r="N361" s="175">
        <v>5.2999999999999998E-4</v>
      </c>
      <c r="O361" s="175">
        <f>ROUND(E361*N361,2)</f>
        <v>0.13</v>
      </c>
      <c r="P361" s="175">
        <v>0</v>
      </c>
      <c r="Q361" s="175">
        <f>ROUND(E361*P361,2)</f>
        <v>0</v>
      </c>
      <c r="R361" s="177" t="s">
        <v>798</v>
      </c>
      <c r="S361" s="177" t="s">
        <v>319</v>
      </c>
      <c r="T361" s="178" t="s">
        <v>319</v>
      </c>
      <c r="U361" s="159">
        <v>0.21</v>
      </c>
      <c r="V361" s="159">
        <f>ROUND(E361*U361,2)</f>
        <v>51.77</v>
      </c>
      <c r="W361" s="159"/>
      <c r="X361" s="159" t="s">
        <v>399</v>
      </c>
      <c r="Y361" s="159" t="s">
        <v>322</v>
      </c>
      <c r="Z361" s="148"/>
      <c r="AA361" s="148"/>
      <c r="AB361" s="148"/>
      <c r="AC361" s="148"/>
      <c r="AD361" s="148"/>
      <c r="AE361" s="148"/>
      <c r="AF361" s="148"/>
      <c r="AG361" s="148" t="s">
        <v>400</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
      <c r="A362" s="155"/>
      <c r="B362" s="156"/>
      <c r="C362" s="272" t="s">
        <v>1099</v>
      </c>
      <c r="D362" s="273"/>
      <c r="E362" s="273"/>
      <c r="F362" s="273"/>
      <c r="G362" s="273"/>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402</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
      <c r="A363" s="155"/>
      <c r="B363" s="156"/>
      <c r="C363" s="261" t="s">
        <v>1100</v>
      </c>
      <c r="D363" s="262"/>
      <c r="E363" s="262"/>
      <c r="F363" s="262"/>
      <c r="G363" s="262"/>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325</v>
      </c>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2" x14ac:dyDescent="0.2">
      <c r="A364" s="155"/>
      <c r="B364" s="156"/>
      <c r="C364" s="195" t="s">
        <v>1066</v>
      </c>
      <c r="D364" s="193"/>
      <c r="E364" s="194">
        <v>79.2</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404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5" t="s">
        <v>1067</v>
      </c>
      <c r="D365" s="193"/>
      <c r="E365" s="194">
        <v>86.6</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404</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5" t="s">
        <v>1068</v>
      </c>
      <c r="D366" s="193"/>
      <c r="E366" s="194">
        <v>80.7</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404</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1" x14ac:dyDescent="0.2">
      <c r="A367" s="172">
        <v>70</v>
      </c>
      <c r="B367" s="173" t="s">
        <v>1101</v>
      </c>
      <c r="C367" s="188" t="s">
        <v>1102</v>
      </c>
      <c r="D367" s="174" t="s">
        <v>379</v>
      </c>
      <c r="E367" s="175">
        <v>246.5</v>
      </c>
      <c r="F367" s="176"/>
      <c r="G367" s="177">
        <f>ROUND(E367*F367,2)</f>
        <v>0</v>
      </c>
      <c r="H367" s="176"/>
      <c r="I367" s="177">
        <f>ROUND(E367*H367,2)</f>
        <v>0</v>
      </c>
      <c r="J367" s="176"/>
      <c r="K367" s="177">
        <f>ROUND(E367*J367,2)</f>
        <v>0</v>
      </c>
      <c r="L367" s="177">
        <v>12</v>
      </c>
      <c r="M367" s="177">
        <f>G367*(1+L367/100)</f>
        <v>0</v>
      </c>
      <c r="N367" s="175">
        <v>2.0000000000000002E-5</v>
      </c>
      <c r="O367" s="175">
        <f>ROUND(E367*N367,2)</f>
        <v>0</v>
      </c>
      <c r="P367" s="175">
        <v>0</v>
      </c>
      <c r="Q367" s="175">
        <f>ROUND(E367*P367,2)</f>
        <v>0</v>
      </c>
      <c r="R367" s="177" t="s">
        <v>798</v>
      </c>
      <c r="S367" s="177" t="s">
        <v>319</v>
      </c>
      <c r="T367" s="178" t="s">
        <v>319</v>
      </c>
      <c r="U367" s="159">
        <v>0.11</v>
      </c>
      <c r="V367" s="159">
        <f>ROUND(E367*U367,2)</f>
        <v>27.12</v>
      </c>
      <c r="W367" s="159"/>
      <c r="X367" s="159" t="s">
        <v>399</v>
      </c>
      <c r="Y367" s="159" t="s">
        <v>322</v>
      </c>
      <c r="Z367" s="148"/>
      <c r="AA367" s="148"/>
      <c r="AB367" s="148"/>
      <c r="AC367" s="148"/>
      <c r="AD367" s="148"/>
      <c r="AE367" s="148"/>
      <c r="AF367" s="148"/>
      <c r="AG367" s="148" t="s">
        <v>400</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2" x14ac:dyDescent="0.2">
      <c r="A368" s="155"/>
      <c r="B368" s="156"/>
      <c r="C368" s="195" t="s">
        <v>1066</v>
      </c>
      <c r="D368" s="193"/>
      <c r="E368" s="194">
        <v>79.2</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404</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5" t="s">
        <v>1067</v>
      </c>
      <c r="D369" s="193"/>
      <c r="E369" s="194">
        <v>86.6</v>
      </c>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404</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5" t="s">
        <v>1068</v>
      </c>
      <c r="D370" s="193"/>
      <c r="E370" s="194">
        <v>80.7</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404</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x14ac:dyDescent="0.2">
      <c r="A371" s="162" t="s">
        <v>314</v>
      </c>
      <c r="B371" s="163" t="s">
        <v>176</v>
      </c>
      <c r="C371" s="187" t="s">
        <v>177</v>
      </c>
      <c r="D371" s="164"/>
      <c r="E371" s="165"/>
      <c r="F371" s="166"/>
      <c r="G371" s="166">
        <f>SUMIF(AG372:AG388,"&lt;&gt;NOR",G372:G388)</f>
        <v>0</v>
      </c>
      <c r="H371" s="166"/>
      <c r="I371" s="166">
        <f>SUM(I372:I388)</f>
        <v>0</v>
      </c>
      <c r="J371" s="166"/>
      <c r="K371" s="166">
        <f>SUM(K372:K388)</f>
        <v>0</v>
      </c>
      <c r="L371" s="166"/>
      <c r="M371" s="166">
        <f>SUM(M372:M388)</f>
        <v>0</v>
      </c>
      <c r="N371" s="165"/>
      <c r="O371" s="165">
        <f>SUM(O372:O388)</f>
        <v>26.51</v>
      </c>
      <c r="P371" s="165"/>
      <c r="Q371" s="165">
        <f>SUM(Q372:Q388)</f>
        <v>0</v>
      </c>
      <c r="R371" s="166"/>
      <c r="S371" s="166"/>
      <c r="T371" s="167"/>
      <c r="U371" s="161"/>
      <c r="V371" s="161">
        <f>SUM(V372:V388)</f>
        <v>36.449999999999996</v>
      </c>
      <c r="W371" s="161"/>
      <c r="X371" s="161"/>
      <c r="Y371" s="161"/>
      <c r="AG371" t="s">
        <v>315</v>
      </c>
    </row>
    <row r="372" spans="1:60" ht="22.5" outlineLevel="1" x14ac:dyDescent="0.2">
      <c r="A372" s="172">
        <v>71</v>
      </c>
      <c r="B372" s="173" t="s">
        <v>1103</v>
      </c>
      <c r="C372" s="188" t="s">
        <v>1104</v>
      </c>
      <c r="D372" s="174" t="s">
        <v>379</v>
      </c>
      <c r="E372" s="175">
        <v>184.58</v>
      </c>
      <c r="F372" s="176"/>
      <c r="G372" s="177">
        <f>ROUND(E372*F372,2)</f>
        <v>0</v>
      </c>
      <c r="H372" s="176"/>
      <c r="I372" s="177">
        <f>ROUND(E372*H372,2)</f>
        <v>0</v>
      </c>
      <c r="J372" s="176"/>
      <c r="K372" s="177">
        <f>ROUND(E372*J372,2)</f>
        <v>0</v>
      </c>
      <c r="L372" s="177">
        <v>12</v>
      </c>
      <c r="M372" s="177">
        <f>G372*(1+L372/100)</f>
        <v>0</v>
      </c>
      <c r="N372" s="175">
        <v>0.1111</v>
      </c>
      <c r="O372" s="175">
        <f>ROUND(E372*N372,2)</f>
        <v>20.51</v>
      </c>
      <c r="P372" s="175">
        <v>0</v>
      </c>
      <c r="Q372" s="175">
        <f>ROUND(E372*P372,2)</f>
        <v>0</v>
      </c>
      <c r="R372" s="177" t="s">
        <v>798</v>
      </c>
      <c r="S372" s="177" t="s">
        <v>319</v>
      </c>
      <c r="T372" s="178" t="s">
        <v>319</v>
      </c>
      <c r="U372" s="159">
        <v>0.13100000000000001</v>
      </c>
      <c r="V372" s="159">
        <f>ROUND(E372*U372,2)</f>
        <v>24.18</v>
      </c>
      <c r="W372" s="159"/>
      <c r="X372" s="159" t="s">
        <v>399</v>
      </c>
      <c r="Y372" s="159" t="s">
        <v>322</v>
      </c>
      <c r="Z372" s="148"/>
      <c r="AA372" s="148"/>
      <c r="AB372" s="148"/>
      <c r="AC372" s="148"/>
      <c r="AD372" s="148"/>
      <c r="AE372" s="148"/>
      <c r="AF372" s="148"/>
      <c r="AG372" s="148" t="s">
        <v>400</v>
      </c>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2" x14ac:dyDescent="0.2">
      <c r="A373" s="155"/>
      <c r="B373" s="156"/>
      <c r="C373" s="272" t="s">
        <v>1105</v>
      </c>
      <c r="D373" s="273"/>
      <c r="E373" s="273"/>
      <c r="F373" s="273"/>
      <c r="G373" s="273"/>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402</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
      <c r="A374" s="155"/>
      <c r="B374" s="156"/>
      <c r="C374" s="195" t="s">
        <v>1106</v>
      </c>
      <c r="D374" s="193"/>
      <c r="E374" s="194">
        <v>15.9</v>
      </c>
      <c r="F374" s="159"/>
      <c r="G374" s="159"/>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404</v>
      </c>
      <c r="AH374" s="148">
        <v>0</v>
      </c>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
      <c r="A375" s="155"/>
      <c r="B375" s="156"/>
      <c r="C375" s="195" t="s">
        <v>1107</v>
      </c>
      <c r="D375" s="193"/>
      <c r="E375" s="194">
        <v>34.619999999999997</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404</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
      <c r="A376" s="155"/>
      <c r="B376" s="156"/>
      <c r="C376" s="195" t="s">
        <v>1108</v>
      </c>
      <c r="D376" s="193"/>
      <c r="E376" s="194">
        <v>8.09</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404</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5" t="s">
        <v>1109</v>
      </c>
      <c r="D377" s="193"/>
      <c r="E377" s="194">
        <v>125.97</v>
      </c>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404</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ht="22.5" outlineLevel="1" x14ac:dyDescent="0.2">
      <c r="A378" s="172">
        <v>72</v>
      </c>
      <c r="B378" s="173" t="s">
        <v>1110</v>
      </c>
      <c r="C378" s="188" t="s">
        <v>1111</v>
      </c>
      <c r="D378" s="174" t="s">
        <v>379</v>
      </c>
      <c r="E378" s="175">
        <v>537.84</v>
      </c>
      <c r="F378" s="176"/>
      <c r="G378" s="177">
        <f>ROUND(E378*F378,2)</f>
        <v>0</v>
      </c>
      <c r="H378" s="176"/>
      <c r="I378" s="177">
        <f>ROUND(E378*H378,2)</f>
        <v>0</v>
      </c>
      <c r="J378" s="176"/>
      <c r="K378" s="177">
        <f>ROUND(E378*J378,2)</f>
        <v>0</v>
      </c>
      <c r="L378" s="177">
        <v>12</v>
      </c>
      <c r="M378" s="177">
        <f>G378*(1+L378/100)</f>
        <v>0</v>
      </c>
      <c r="N378" s="175">
        <v>1.111E-2</v>
      </c>
      <c r="O378" s="175">
        <f>ROUND(E378*N378,2)</f>
        <v>5.98</v>
      </c>
      <c r="P378" s="175">
        <v>0</v>
      </c>
      <c r="Q378" s="175">
        <f>ROUND(E378*P378,2)</f>
        <v>0</v>
      </c>
      <c r="R378" s="177" t="s">
        <v>798</v>
      </c>
      <c r="S378" s="177" t="s">
        <v>319</v>
      </c>
      <c r="T378" s="178" t="s">
        <v>319</v>
      </c>
      <c r="U378" s="159">
        <v>4.0000000000000001E-3</v>
      </c>
      <c r="V378" s="159">
        <f>ROUND(E378*U378,2)</f>
        <v>2.15</v>
      </c>
      <c r="W378" s="159"/>
      <c r="X378" s="159" t="s">
        <v>399</v>
      </c>
      <c r="Y378" s="159" t="s">
        <v>322</v>
      </c>
      <c r="Z378" s="148"/>
      <c r="AA378" s="148"/>
      <c r="AB378" s="148"/>
      <c r="AC378" s="148"/>
      <c r="AD378" s="148"/>
      <c r="AE378" s="148"/>
      <c r="AF378" s="148"/>
      <c r="AG378" s="148" t="s">
        <v>400</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2" x14ac:dyDescent="0.2">
      <c r="A379" s="155"/>
      <c r="B379" s="156"/>
      <c r="C379" s="272" t="s">
        <v>1105</v>
      </c>
      <c r="D379" s="273"/>
      <c r="E379" s="273"/>
      <c r="F379" s="273"/>
      <c r="G379" s="273"/>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402</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2" x14ac:dyDescent="0.2">
      <c r="A380" s="155"/>
      <c r="B380" s="156"/>
      <c r="C380" s="195" t="s">
        <v>1112</v>
      </c>
      <c r="D380" s="193"/>
      <c r="E380" s="194">
        <v>31.8</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404</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5" t="s">
        <v>1113</v>
      </c>
      <c r="D381" s="193"/>
      <c r="E381" s="194">
        <v>103.86</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404</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5" t="s">
        <v>1114</v>
      </c>
      <c r="D382" s="193"/>
      <c r="E382" s="194">
        <v>24.27</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404</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5" t="s">
        <v>1115</v>
      </c>
      <c r="D383" s="193"/>
      <c r="E383" s="194">
        <v>377.91</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404</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1" x14ac:dyDescent="0.2">
      <c r="A384" s="172">
        <v>73</v>
      </c>
      <c r="B384" s="173" t="s">
        <v>1116</v>
      </c>
      <c r="C384" s="188" t="s">
        <v>1117</v>
      </c>
      <c r="D384" s="174" t="s">
        <v>379</v>
      </c>
      <c r="E384" s="175">
        <v>168.68</v>
      </c>
      <c r="F384" s="176"/>
      <c r="G384" s="177">
        <f>ROUND(E384*F384,2)</f>
        <v>0</v>
      </c>
      <c r="H384" s="176"/>
      <c r="I384" s="177">
        <f>ROUND(E384*H384,2)</f>
        <v>0</v>
      </c>
      <c r="J384" s="176"/>
      <c r="K384" s="177">
        <f>ROUND(E384*J384,2)</f>
        <v>0</v>
      </c>
      <c r="L384" s="177">
        <v>12</v>
      </c>
      <c r="M384" s="177">
        <f>G384*(1+L384/100)</f>
        <v>0</v>
      </c>
      <c r="N384" s="175">
        <v>1.2999999999999999E-4</v>
      </c>
      <c r="O384" s="175">
        <f>ROUND(E384*N384,2)</f>
        <v>0.02</v>
      </c>
      <c r="P384" s="175">
        <v>0</v>
      </c>
      <c r="Q384" s="175">
        <f>ROUND(E384*P384,2)</f>
        <v>0</v>
      </c>
      <c r="R384" s="177" t="s">
        <v>798</v>
      </c>
      <c r="S384" s="177" t="s">
        <v>319</v>
      </c>
      <c r="T384" s="178" t="s">
        <v>319</v>
      </c>
      <c r="U384" s="159">
        <v>0.06</v>
      </c>
      <c r="V384" s="159">
        <f>ROUND(E384*U384,2)</f>
        <v>10.119999999999999</v>
      </c>
      <c r="W384" s="159"/>
      <c r="X384" s="159" t="s">
        <v>399</v>
      </c>
      <c r="Y384" s="159" t="s">
        <v>322</v>
      </c>
      <c r="Z384" s="148"/>
      <c r="AA384" s="148"/>
      <c r="AB384" s="148"/>
      <c r="AC384" s="148"/>
      <c r="AD384" s="148"/>
      <c r="AE384" s="148"/>
      <c r="AF384" s="148"/>
      <c r="AG384" s="148" t="s">
        <v>400</v>
      </c>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2" x14ac:dyDescent="0.2">
      <c r="A385" s="155"/>
      <c r="B385" s="156"/>
      <c r="C385" s="263" t="s">
        <v>1118</v>
      </c>
      <c r="D385" s="264"/>
      <c r="E385" s="264"/>
      <c r="F385" s="264"/>
      <c r="G385" s="264"/>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325</v>
      </c>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2" x14ac:dyDescent="0.2">
      <c r="A386" s="155"/>
      <c r="B386" s="156"/>
      <c r="C386" s="195" t="s">
        <v>1107</v>
      </c>
      <c r="D386" s="193"/>
      <c r="E386" s="194">
        <v>34.619999999999997</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404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
      <c r="A387" s="155"/>
      <c r="B387" s="156"/>
      <c r="C387" s="195" t="s">
        <v>1108</v>
      </c>
      <c r="D387" s="193"/>
      <c r="E387" s="194">
        <v>8.09</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404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3" x14ac:dyDescent="0.2">
      <c r="A388" s="155"/>
      <c r="B388" s="156"/>
      <c r="C388" s="195" t="s">
        <v>1109</v>
      </c>
      <c r="D388" s="193"/>
      <c r="E388" s="194">
        <v>125.97</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404</v>
      </c>
      <c r="AH388" s="148">
        <v>0</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x14ac:dyDescent="0.2">
      <c r="A389" s="162" t="s">
        <v>314</v>
      </c>
      <c r="B389" s="163" t="s">
        <v>178</v>
      </c>
      <c r="C389" s="187" t="s">
        <v>179</v>
      </c>
      <c r="D389" s="164"/>
      <c r="E389" s="165"/>
      <c r="F389" s="166"/>
      <c r="G389" s="166">
        <f>SUMIF(AG390:AG435,"&lt;&gt;NOR",G390:G435)</f>
        <v>0</v>
      </c>
      <c r="H389" s="166"/>
      <c r="I389" s="166">
        <f>SUM(I390:I435)</f>
        <v>0</v>
      </c>
      <c r="J389" s="166"/>
      <c r="K389" s="166">
        <f>SUM(K390:K435)</f>
        <v>0</v>
      </c>
      <c r="L389" s="166"/>
      <c r="M389" s="166">
        <f>SUM(M390:M435)</f>
        <v>0</v>
      </c>
      <c r="N389" s="165"/>
      <c r="O389" s="165">
        <f>SUM(O390:O435)</f>
        <v>0.44</v>
      </c>
      <c r="P389" s="165"/>
      <c r="Q389" s="165">
        <f>SUM(Q390:Q435)</f>
        <v>0</v>
      </c>
      <c r="R389" s="166"/>
      <c r="S389" s="166"/>
      <c r="T389" s="167"/>
      <c r="U389" s="161"/>
      <c r="V389" s="161">
        <f>SUM(V390:V435)</f>
        <v>32.379999999999995</v>
      </c>
      <c r="W389" s="161"/>
      <c r="X389" s="161"/>
      <c r="Y389" s="161"/>
      <c r="AG389" t="s">
        <v>315</v>
      </c>
    </row>
    <row r="390" spans="1:60" ht="78.75" outlineLevel="1" x14ac:dyDescent="0.2">
      <c r="A390" s="172">
        <v>74</v>
      </c>
      <c r="B390" s="173" t="s">
        <v>1119</v>
      </c>
      <c r="C390" s="188" t="s">
        <v>1120</v>
      </c>
      <c r="D390" s="174" t="s">
        <v>442</v>
      </c>
      <c r="E390" s="175">
        <v>3</v>
      </c>
      <c r="F390" s="176"/>
      <c r="G390" s="177">
        <f>ROUND(E390*F390,2)</f>
        <v>0</v>
      </c>
      <c r="H390" s="176"/>
      <c r="I390" s="177">
        <f>ROUND(E390*H390,2)</f>
        <v>0</v>
      </c>
      <c r="J390" s="176"/>
      <c r="K390" s="177">
        <f>ROUND(E390*J390,2)</f>
        <v>0</v>
      </c>
      <c r="L390" s="177">
        <v>12</v>
      </c>
      <c r="M390" s="177">
        <f>G390*(1+L390/100)</f>
        <v>0</v>
      </c>
      <c r="N390" s="175">
        <v>3.7650000000000003E-2</v>
      </c>
      <c r="O390" s="175">
        <f>ROUND(E390*N390,2)</f>
        <v>0.11</v>
      </c>
      <c r="P390" s="175">
        <v>0</v>
      </c>
      <c r="Q390" s="175">
        <f>ROUND(E390*P390,2)</f>
        <v>0</v>
      </c>
      <c r="R390" s="177" t="s">
        <v>798</v>
      </c>
      <c r="S390" s="177" t="s">
        <v>319</v>
      </c>
      <c r="T390" s="178" t="s">
        <v>319</v>
      </c>
      <c r="U390" s="159">
        <v>2</v>
      </c>
      <c r="V390" s="159">
        <f>ROUND(E390*U390,2)</f>
        <v>6</v>
      </c>
      <c r="W390" s="159"/>
      <c r="X390" s="159" t="s">
        <v>399</v>
      </c>
      <c r="Y390" s="159" t="s">
        <v>322</v>
      </c>
      <c r="Z390" s="148"/>
      <c r="AA390" s="148"/>
      <c r="AB390" s="148"/>
      <c r="AC390" s="148"/>
      <c r="AD390" s="148"/>
      <c r="AE390" s="148"/>
      <c r="AF390" s="148"/>
      <c r="AG390" s="148" t="s">
        <v>400</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2" x14ac:dyDescent="0.2">
      <c r="A391" s="155"/>
      <c r="B391" s="156"/>
      <c r="C391" s="272" t="s">
        <v>1121</v>
      </c>
      <c r="D391" s="273"/>
      <c r="E391" s="273"/>
      <c r="F391" s="273"/>
      <c r="G391" s="273"/>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402</v>
      </c>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2" x14ac:dyDescent="0.2">
      <c r="A392" s="155"/>
      <c r="B392" s="156"/>
      <c r="C392" s="261" t="s">
        <v>1122</v>
      </c>
      <c r="D392" s="262"/>
      <c r="E392" s="262"/>
      <c r="F392" s="262"/>
      <c r="G392" s="262"/>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325</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79" t="str">
        <f>C392</f>
        <v>Bezobložkové stavební pouzdro pro jednokřídlé zásuvné dveře s hliníkovým rámečkem místo zárubně o šířce 17 mm.</v>
      </c>
      <c r="BB392" s="148"/>
      <c r="BC392" s="148"/>
      <c r="BD392" s="148"/>
      <c r="BE392" s="148"/>
      <c r="BF392" s="148"/>
      <c r="BG392" s="148"/>
      <c r="BH392" s="148"/>
    </row>
    <row r="393" spans="1:60" outlineLevel="2" x14ac:dyDescent="0.2">
      <c r="A393" s="155"/>
      <c r="B393" s="156"/>
      <c r="C393" s="195" t="s">
        <v>1083</v>
      </c>
      <c r="D393" s="193"/>
      <c r="E393" s="194"/>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404</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5" t="s">
        <v>1123</v>
      </c>
      <c r="D394" s="193"/>
      <c r="E394" s="194">
        <v>3</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404</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ht="78.75" outlineLevel="1" x14ac:dyDescent="0.2">
      <c r="A395" s="172">
        <v>75</v>
      </c>
      <c r="B395" s="173" t="s">
        <v>1124</v>
      </c>
      <c r="C395" s="188" t="s">
        <v>1125</v>
      </c>
      <c r="D395" s="174" t="s">
        <v>442</v>
      </c>
      <c r="E395" s="175">
        <v>1</v>
      </c>
      <c r="F395" s="176"/>
      <c r="G395" s="177">
        <f>ROUND(E395*F395,2)</f>
        <v>0</v>
      </c>
      <c r="H395" s="176"/>
      <c r="I395" s="177">
        <f>ROUND(E395*H395,2)</f>
        <v>0</v>
      </c>
      <c r="J395" s="176"/>
      <c r="K395" s="177">
        <f>ROUND(E395*J395,2)</f>
        <v>0</v>
      </c>
      <c r="L395" s="177">
        <v>12</v>
      </c>
      <c r="M395" s="177">
        <f>G395*(1+L395/100)</f>
        <v>0</v>
      </c>
      <c r="N395" s="175">
        <v>4.3150000000000001E-2</v>
      </c>
      <c r="O395" s="175">
        <f>ROUND(E395*N395,2)</f>
        <v>0.04</v>
      </c>
      <c r="P395" s="175">
        <v>0</v>
      </c>
      <c r="Q395" s="175">
        <f>ROUND(E395*P395,2)</f>
        <v>0</v>
      </c>
      <c r="R395" s="177" t="s">
        <v>798</v>
      </c>
      <c r="S395" s="177" t="s">
        <v>319</v>
      </c>
      <c r="T395" s="178" t="s">
        <v>319</v>
      </c>
      <c r="U395" s="159">
        <v>2</v>
      </c>
      <c r="V395" s="159">
        <f>ROUND(E395*U395,2)</f>
        <v>2</v>
      </c>
      <c r="W395" s="159"/>
      <c r="X395" s="159" t="s">
        <v>399</v>
      </c>
      <c r="Y395" s="159" t="s">
        <v>322</v>
      </c>
      <c r="Z395" s="148"/>
      <c r="AA395" s="148"/>
      <c r="AB395" s="148"/>
      <c r="AC395" s="148"/>
      <c r="AD395" s="148"/>
      <c r="AE395" s="148"/>
      <c r="AF395" s="148"/>
      <c r="AG395" s="148" t="s">
        <v>400</v>
      </c>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2" x14ac:dyDescent="0.2">
      <c r="A396" s="155"/>
      <c r="B396" s="156"/>
      <c r="C396" s="272" t="s">
        <v>1121</v>
      </c>
      <c r="D396" s="273"/>
      <c r="E396" s="273"/>
      <c r="F396" s="273"/>
      <c r="G396" s="273"/>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402</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261" t="s">
        <v>1122</v>
      </c>
      <c r="D397" s="262"/>
      <c r="E397" s="262"/>
      <c r="F397" s="262"/>
      <c r="G397" s="262"/>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325</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79" t="str">
        <f>C397</f>
        <v>Bezobložkové stavební pouzdro pro jednokřídlé zásuvné dveře s hliníkovým rámečkem místo zárubně o šířce 17 mm.</v>
      </c>
      <c r="BB397" s="148"/>
      <c r="BC397" s="148"/>
      <c r="BD397" s="148"/>
      <c r="BE397" s="148"/>
      <c r="BF397" s="148"/>
      <c r="BG397" s="148"/>
      <c r="BH397" s="148"/>
    </row>
    <row r="398" spans="1:60" outlineLevel="2" x14ac:dyDescent="0.2">
      <c r="A398" s="155"/>
      <c r="B398" s="156"/>
      <c r="C398" s="195" t="s">
        <v>1083</v>
      </c>
      <c r="D398" s="193"/>
      <c r="E398" s="194"/>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404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3" x14ac:dyDescent="0.2">
      <c r="A399" s="155"/>
      <c r="B399" s="156"/>
      <c r="C399" s="195" t="s">
        <v>1126</v>
      </c>
      <c r="D399" s="193"/>
      <c r="E399" s="194">
        <v>1</v>
      </c>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404</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ht="22.5" outlineLevel="1" x14ac:dyDescent="0.2">
      <c r="A400" s="172">
        <v>76</v>
      </c>
      <c r="B400" s="173" t="s">
        <v>1127</v>
      </c>
      <c r="C400" s="188" t="s">
        <v>1128</v>
      </c>
      <c r="D400" s="174" t="s">
        <v>442</v>
      </c>
      <c r="E400" s="175">
        <v>6</v>
      </c>
      <c r="F400" s="176"/>
      <c r="G400" s="177">
        <f>ROUND(E400*F400,2)</f>
        <v>0</v>
      </c>
      <c r="H400" s="176"/>
      <c r="I400" s="177">
        <f>ROUND(E400*H400,2)</f>
        <v>0</v>
      </c>
      <c r="J400" s="176"/>
      <c r="K400" s="177">
        <f>ROUND(E400*J400,2)</f>
        <v>0</v>
      </c>
      <c r="L400" s="177">
        <v>12</v>
      </c>
      <c r="M400" s="177">
        <f>G400*(1+L400/100)</f>
        <v>0</v>
      </c>
      <c r="N400" s="175">
        <v>0</v>
      </c>
      <c r="O400" s="175">
        <f>ROUND(E400*N400,2)</f>
        <v>0</v>
      </c>
      <c r="P400" s="175">
        <v>0</v>
      </c>
      <c r="Q400" s="175">
        <f>ROUND(E400*P400,2)</f>
        <v>0</v>
      </c>
      <c r="R400" s="177" t="s">
        <v>798</v>
      </c>
      <c r="S400" s="177" t="s">
        <v>319</v>
      </c>
      <c r="T400" s="178" t="s">
        <v>319</v>
      </c>
      <c r="U400" s="159">
        <v>1.05</v>
      </c>
      <c r="V400" s="159">
        <f>ROUND(E400*U400,2)</f>
        <v>6.3</v>
      </c>
      <c r="W400" s="159"/>
      <c r="X400" s="159" t="s">
        <v>399</v>
      </c>
      <c r="Y400" s="159" t="s">
        <v>322</v>
      </c>
      <c r="Z400" s="148"/>
      <c r="AA400" s="148"/>
      <c r="AB400" s="148"/>
      <c r="AC400" s="148"/>
      <c r="AD400" s="148"/>
      <c r="AE400" s="148"/>
      <c r="AF400" s="148"/>
      <c r="AG400" s="148" t="s">
        <v>400</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ht="22.5" outlineLevel="2" x14ac:dyDescent="0.2">
      <c r="A401" s="155"/>
      <c r="B401" s="156"/>
      <c r="C401" s="263" t="s">
        <v>1129</v>
      </c>
      <c r="D401" s="264"/>
      <c r="E401" s="264"/>
      <c r="F401" s="264"/>
      <c r="G401" s="264"/>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325</v>
      </c>
      <c r="AH401" s="148"/>
      <c r="AI401" s="148"/>
      <c r="AJ401" s="148"/>
      <c r="AK401" s="148"/>
      <c r="AL401" s="148"/>
      <c r="AM401" s="148"/>
      <c r="AN401" s="148"/>
      <c r="AO401" s="148"/>
      <c r="AP401" s="148"/>
      <c r="AQ401" s="148"/>
      <c r="AR401" s="148"/>
      <c r="AS401" s="148"/>
      <c r="AT401" s="148"/>
      <c r="AU401" s="148"/>
      <c r="AV401" s="148"/>
      <c r="AW401" s="148"/>
      <c r="AX401" s="148"/>
      <c r="AY401" s="148"/>
      <c r="AZ401" s="148"/>
      <c r="BA401" s="179" t="str">
        <f>C401</f>
        <v>Včetně kotvení rámů do zdiva a platí pro jakýkoliv způsob provádění (např. bodovým přivařením k obnažené výztuži, uklínováním, zalitím pracen apod.).</v>
      </c>
      <c r="BB401" s="148"/>
      <c r="BC401" s="148"/>
      <c r="BD401" s="148"/>
      <c r="BE401" s="148"/>
      <c r="BF401" s="148"/>
      <c r="BG401" s="148"/>
      <c r="BH401" s="148"/>
    </row>
    <row r="402" spans="1:60" outlineLevel="2" x14ac:dyDescent="0.2">
      <c r="A402" s="155"/>
      <c r="B402" s="156"/>
      <c r="C402" s="195" t="s">
        <v>1083</v>
      </c>
      <c r="D402" s="193"/>
      <c r="E402" s="194"/>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404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5" t="s">
        <v>1130</v>
      </c>
      <c r="D403" s="193"/>
      <c r="E403" s="194">
        <v>2</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404</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3" x14ac:dyDescent="0.2">
      <c r="A404" s="155"/>
      <c r="B404" s="156"/>
      <c r="C404" s="195" t="s">
        <v>1131</v>
      </c>
      <c r="D404" s="193"/>
      <c r="E404" s="194">
        <v>4</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404</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ht="45" outlineLevel="1" x14ac:dyDescent="0.2">
      <c r="A405" s="172">
        <v>77</v>
      </c>
      <c r="B405" s="173" t="s">
        <v>1132</v>
      </c>
      <c r="C405" s="188" t="s">
        <v>1133</v>
      </c>
      <c r="D405" s="174" t="s">
        <v>442</v>
      </c>
      <c r="E405" s="175">
        <v>4</v>
      </c>
      <c r="F405" s="176"/>
      <c r="G405" s="177">
        <f>ROUND(E405*F405,2)</f>
        <v>0</v>
      </c>
      <c r="H405" s="176"/>
      <c r="I405" s="177">
        <f>ROUND(E405*H405,2)</f>
        <v>0</v>
      </c>
      <c r="J405" s="176"/>
      <c r="K405" s="177">
        <f>ROUND(E405*J405,2)</f>
        <v>0</v>
      </c>
      <c r="L405" s="177">
        <v>12</v>
      </c>
      <c r="M405" s="177">
        <f>G405*(1+L405/100)</f>
        <v>0</v>
      </c>
      <c r="N405" s="175">
        <v>2.5610000000000001E-2</v>
      </c>
      <c r="O405" s="175">
        <f>ROUND(E405*N405,2)</f>
        <v>0.1</v>
      </c>
      <c r="P405" s="175">
        <v>0</v>
      </c>
      <c r="Q405" s="175">
        <f>ROUND(E405*P405,2)</f>
        <v>0</v>
      </c>
      <c r="R405" s="177" t="s">
        <v>798</v>
      </c>
      <c r="S405" s="177" t="s">
        <v>319</v>
      </c>
      <c r="T405" s="178" t="s">
        <v>319</v>
      </c>
      <c r="U405" s="159">
        <v>2.758</v>
      </c>
      <c r="V405" s="159">
        <f>ROUND(E405*U405,2)</f>
        <v>11.03</v>
      </c>
      <c r="W405" s="159"/>
      <c r="X405" s="159" t="s">
        <v>399</v>
      </c>
      <c r="Y405" s="159" t="s">
        <v>322</v>
      </c>
      <c r="Z405" s="148"/>
      <c r="AA405" s="148"/>
      <c r="AB405" s="148"/>
      <c r="AC405" s="148"/>
      <c r="AD405" s="148"/>
      <c r="AE405" s="148"/>
      <c r="AF405" s="148"/>
      <c r="AG405" s="148" t="s">
        <v>400</v>
      </c>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ht="22.5" outlineLevel="2" x14ac:dyDescent="0.2">
      <c r="A406" s="155"/>
      <c r="B406" s="156"/>
      <c r="C406" s="272" t="s">
        <v>1134</v>
      </c>
      <c r="D406" s="273"/>
      <c r="E406" s="273"/>
      <c r="F406" s="273"/>
      <c r="G406" s="273"/>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402</v>
      </c>
      <c r="AH406" s="148"/>
      <c r="AI406" s="148"/>
      <c r="AJ406" s="148"/>
      <c r="AK406" s="148"/>
      <c r="AL406" s="148"/>
      <c r="AM406" s="148"/>
      <c r="AN406" s="148"/>
      <c r="AO406" s="148"/>
      <c r="AP406" s="148"/>
      <c r="AQ406" s="148"/>
      <c r="AR406" s="148"/>
      <c r="AS406" s="148"/>
      <c r="AT406" s="148"/>
      <c r="AU406" s="148"/>
      <c r="AV406" s="148"/>
      <c r="AW406" s="148"/>
      <c r="AX406" s="148"/>
      <c r="AY406" s="148"/>
      <c r="AZ406" s="148"/>
      <c r="BA406" s="179" t="str">
        <f>C406</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406" s="148"/>
      <c r="BC406" s="148"/>
      <c r="BD406" s="148"/>
      <c r="BE406" s="148"/>
      <c r="BF406" s="148"/>
      <c r="BG406" s="148"/>
      <c r="BH406" s="148"/>
    </row>
    <row r="407" spans="1:60" outlineLevel="2" x14ac:dyDescent="0.2">
      <c r="A407" s="155"/>
      <c r="B407" s="156"/>
      <c r="C407" s="195" t="s">
        <v>1083</v>
      </c>
      <c r="D407" s="193"/>
      <c r="E407" s="194"/>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404</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
      <c r="A408" s="155"/>
      <c r="B408" s="156"/>
      <c r="C408" s="195" t="s">
        <v>1135</v>
      </c>
      <c r="D408" s="193"/>
      <c r="E408" s="194">
        <v>4</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404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ht="45" outlineLevel="1" x14ac:dyDescent="0.2">
      <c r="A409" s="172">
        <v>78</v>
      </c>
      <c r="B409" s="173" t="s">
        <v>1136</v>
      </c>
      <c r="C409" s="188" t="s">
        <v>1137</v>
      </c>
      <c r="D409" s="174" t="s">
        <v>442</v>
      </c>
      <c r="E409" s="175">
        <v>2</v>
      </c>
      <c r="F409" s="176"/>
      <c r="G409" s="177">
        <f>ROUND(E409*F409,2)</f>
        <v>0</v>
      </c>
      <c r="H409" s="176"/>
      <c r="I409" s="177">
        <f>ROUND(E409*H409,2)</f>
        <v>0</v>
      </c>
      <c r="J409" s="176"/>
      <c r="K409" s="177">
        <f>ROUND(E409*J409,2)</f>
        <v>0</v>
      </c>
      <c r="L409" s="177">
        <v>12</v>
      </c>
      <c r="M409" s="177">
        <f>G409*(1+L409/100)</f>
        <v>0</v>
      </c>
      <c r="N409" s="175">
        <v>2.6610000000000002E-2</v>
      </c>
      <c r="O409" s="175">
        <f>ROUND(E409*N409,2)</f>
        <v>0.05</v>
      </c>
      <c r="P409" s="175">
        <v>0</v>
      </c>
      <c r="Q409" s="175">
        <f>ROUND(E409*P409,2)</f>
        <v>0</v>
      </c>
      <c r="R409" s="177" t="s">
        <v>798</v>
      </c>
      <c r="S409" s="177" t="s">
        <v>319</v>
      </c>
      <c r="T409" s="178" t="s">
        <v>319</v>
      </c>
      <c r="U409" s="159">
        <v>2.758</v>
      </c>
      <c r="V409" s="159">
        <f>ROUND(E409*U409,2)</f>
        <v>5.52</v>
      </c>
      <c r="W409" s="159"/>
      <c r="X409" s="159" t="s">
        <v>399</v>
      </c>
      <c r="Y409" s="159" t="s">
        <v>322</v>
      </c>
      <c r="Z409" s="148"/>
      <c r="AA409" s="148"/>
      <c r="AB409" s="148"/>
      <c r="AC409" s="148"/>
      <c r="AD409" s="148"/>
      <c r="AE409" s="148"/>
      <c r="AF409" s="148"/>
      <c r="AG409" s="148" t="s">
        <v>400</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ht="22.5" outlineLevel="2" x14ac:dyDescent="0.2">
      <c r="A410" s="155"/>
      <c r="B410" s="156"/>
      <c r="C410" s="272" t="s">
        <v>1134</v>
      </c>
      <c r="D410" s="273"/>
      <c r="E410" s="273"/>
      <c r="F410" s="273"/>
      <c r="G410" s="273"/>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402</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79" t="str">
        <f>C410</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410" s="148"/>
      <c r="BC410" s="148"/>
      <c r="BD410" s="148"/>
      <c r="BE410" s="148"/>
      <c r="BF410" s="148"/>
      <c r="BG410" s="148"/>
      <c r="BH410" s="148"/>
    </row>
    <row r="411" spans="1:60" outlineLevel="2" x14ac:dyDescent="0.2">
      <c r="A411" s="155"/>
      <c r="B411" s="156"/>
      <c r="C411" s="195" t="s">
        <v>1083</v>
      </c>
      <c r="D411" s="193"/>
      <c r="E411" s="194"/>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404</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5" t="s">
        <v>1138</v>
      </c>
      <c r="D412" s="193"/>
      <c r="E412" s="194">
        <v>2</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404</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1" x14ac:dyDescent="0.2">
      <c r="A413" s="172">
        <v>79</v>
      </c>
      <c r="B413" s="173" t="s">
        <v>1139</v>
      </c>
      <c r="C413" s="188" t="s">
        <v>1140</v>
      </c>
      <c r="D413" s="174" t="s">
        <v>478</v>
      </c>
      <c r="E413" s="175">
        <v>3.6</v>
      </c>
      <c r="F413" s="176"/>
      <c r="G413" s="177">
        <f>ROUND(E413*F413,2)</f>
        <v>0</v>
      </c>
      <c r="H413" s="176"/>
      <c r="I413" s="177">
        <f>ROUND(E413*H413,2)</f>
        <v>0</v>
      </c>
      <c r="J413" s="176"/>
      <c r="K413" s="177">
        <f>ROUND(E413*J413,2)</f>
        <v>0</v>
      </c>
      <c r="L413" s="177">
        <v>12</v>
      </c>
      <c r="M413" s="177">
        <f>G413*(1+L413/100)</f>
        <v>0</v>
      </c>
      <c r="N413" s="175">
        <v>2.2200000000000002E-3</v>
      </c>
      <c r="O413" s="175">
        <f>ROUND(E413*N413,2)</f>
        <v>0.01</v>
      </c>
      <c r="P413" s="175">
        <v>0</v>
      </c>
      <c r="Q413" s="175">
        <f>ROUND(E413*P413,2)</f>
        <v>0</v>
      </c>
      <c r="R413" s="177" t="s">
        <v>798</v>
      </c>
      <c r="S413" s="177" t="s">
        <v>319</v>
      </c>
      <c r="T413" s="178" t="s">
        <v>319</v>
      </c>
      <c r="U413" s="159">
        <v>0.42499999999999999</v>
      </c>
      <c r="V413" s="159">
        <f>ROUND(E413*U413,2)</f>
        <v>1.53</v>
      </c>
      <c r="W413" s="159"/>
      <c r="X413" s="159" t="s">
        <v>399</v>
      </c>
      <c r="Y413" s="159" t="s">
        <v>322</v>
      </c>
      <c r="Z413" s="148"/>
      <c r="AA413" s="148"/>
      <c r="AB413" s="148"/>
      <c r="AC413" s="148"/>
      <c r="AD413" s="148"/>
      <c r="AE413" s="148"/>
      <c r="AF413" s="148"/>
      <c r="AG413" s="148" t="s">
        <v>400</v>
      </c>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ht="22.5" outlineLevel="2" x14ac:dyDescent="0.2">
      <c r="A414" s="155"/>
      <c r="B414" s="156"/>
      <c r="C414" s="272" t="s">
        <v>1141</v>
      </c>
      <c r="D414" s="273"/>
      <c r="E414" s="273"/>
      <c r="F414" s="273"/>
      <c r="G414" s="273"/>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402</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79" t="str">
        <f>C414</f>
        <v>a poloplastických hmot na montážní pěnu, zapravení omítky pod parapetem, těsnění spáry mezi parapetem a rámem okna, dodávka silikonu.</v>
      </c>
      <c r="BB414" s="148"/>
      <c r="BC414" s="148"/>
      <c r="BD414" s="148"/>
      <c r="BE414" s="148"/>
      <c r="BF414" s="148"/>
      <c r="BG414" s="148"/>
      <c r="BH414" s="148"/>
    </row>
    <row r="415" spans="1:60" outlineLevel="2" x14ac:dyDescent="0.2">
      <c r="A415" s="155"/>
      <c r="B415" s="156"/>
      <c r="C415" s="195" t="s">
        <v>1083</v>
      </c>
      <c r="D415" s="193"/>
      <c r="E415" s="194"/>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404</v>
      </c>
      <c r="AH415" s="148">
        <v>0</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3" x14ac:dyDescent="0.2">
      <c r="A416" s="155"/>
      <c r="B416" s="156"/>
      <c r="C416" s="195" t="s">
        <v>1142</v>
      </c>
      <c r="D416" s="193"/>
      <c r="E416" s="194">
        <v>1.8</v>
      </c>
      <c r="F416" s="159"/>
      <c r="G416" s="159"/>
      <c r="H416" s="159"/>
      <c r="I416" s="159"/>
      <c r="J416" s="159"/>
      <c r="K416" s="159"/>
      <c r="L416" s="159"/>
      <c r="M416" s="159"/>
      <c r="N416" s="158"/>
      <c r="O416" s="158"/>
      <c r="P416" s="158"/>
      <c r="Q416" s="158"/>
      <c r="R416" s="159"/>
      <c r="S416" s="159"/>
      <c r="T416" s="159"/>
      <c r="U416" s="159"/>
      <c r="V416" s="159"/>
      <c r="W416" s="159"/>
      <c r="X416" s="159"/>
      <c r="Y416" s="159"/>
      <c r="Z416" s="148"/>
      <c r="AA416" s="148"/>
      <c r="AB416" s="148"/>
      <c r="AC416" s="148"/>
      <c r="AD416" s="148"/>
      <c r="AE416" s="148"/>
      <c r="AF416" s="148"/>
      <c r="AG416" s="148" t="s">
        <v>404</v>
      </c>
      <c r="AH416" s="148">
        <v>0</v>
      </c>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3" x14ac:dyDescent="0.2">
      <c r="A417" s="155"/>
      <c r="B417" s="156"/>
      <c r="C417" s="195" t="s">
        <v>1143</v>
      </c>
      <c r="D417" s="193"/>
      <c r="E417" s="194">
        <v>1.8</v>
      </c>
      <c r="F417" s="159"/>
      <c r="G417" s="159"/>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404</v>
      </c>
      <c r="AH417" s="148">
        <v>0</v>
      </c>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ht="22.5" outlineLevel="1" x14ac:dyDescent="0.2">
      <c r="A418" s="172">
        <v>80</v>
      </c>
      <c r="B418" s="173" t="s">
        <v>1144</v>
      </c>
      <c r="C418" s="188" t="s">
        <v>1145</v>
      </c>
      <c r="D418" s="174" t="s">
        <v>442</v>
      </c>
      <c r="E418" s="175">
        <v>2</v>
      </c>
      <c r="F418" s="176"/>
      <c r="G418" s="177">
        <f>ROUND(E418*F418,2)</f>
        <v>0</v>
      </c>
      <c r="H418" s="176"/>
      <c r="I418" s="177">
        <f>ROUND(E418*H418,2)</f>
        <v>0</v>
      </c>
      <c r="J418" s="176"/>
      <c r="K418" s="177">
        <f>ROUND(E418*J418,2)</f>
        <v>0</v>
      </c>
      <c r="L418" s="177">
        <v>12</v>
      </c>
      <c r="M418" s="177">
        <f>G418*(1+L418/100)</f>
        <v>0</v>
      </c>
      <c r="N418" s="175">
        <v>1.77E-2</v>
      </c>
      <c r="O418" s="175">
        <f>ROUND(E418*N418,2)</f>
        <v>0.04</v>
      </c>
      <c r="P418" s="175">
        <v>0</v>
      </c>
      <c r="Q418" s="175">
        <f>ROUND(E418*P418,2)</f>
        <v>0</v>
      </c>
      <c r="R418" s="177" t="s">
        <v>1146</v>
      </c>
      <c r="S418" s="177" t="s">
        <v>319</v>
      </c>
      <c r="T418" s="178" t="s">
        <v>319</v>
      </c>
      <c r="U418" s="159">
        <v>0</v>
      </c>
      <c r="V418" s="159">
        <f>ROUND(E418*U418,2)</f>
        <v>0</v>
      </c>
      <c r="W418" s="159"/>
      <c r="X418" s="159" t="s">
        <v>1147</v>
      </c>
      <c r="Y418" s="159" t="s">
        <v>322</v>
      </c>
      <c r="Z418" s="148"/>
      <c r="AA418" s="148"/>
      <c r="AB418" s="148"/>
      <c r="AC418" s="148"/>
      <c r="AD418" s="148"/>
      <c r="AE418" s="148"/>
      <c r="AF418" s="148"/>
      <c r="AG418" s="148" t="s">
        <v>1148</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195" t="s">
        <v>1083</v>
      </c>
      <c r="D419" s="193"/>
      <c r="E419" s="194"/>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404</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3" x14ac:dyDescent="0.2">
      <c r="A420" s="155"/>
      <c r="B420" s="156"/>
      <c r="C420" s="195" t="s">
        <v>1130</v>
      </c>
      <c r="D420" s="193"/>
      <c r="E420" s="194">
        <v>2</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404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ht="22.5" outlineLevel="1" x14ac:dyDescent="0.2">
      <c r="A421" s="172">
        <v>81</v>
      </c>
      <c r="B421" s="173" t="s">
        <v>1149</v>
      </c>
      <c r="C421" s="188" t="s">
        <v>1150</v>
      </c>
      <c r="D421" s="174" t="s">
        <v>442</v>
      </c>
      <c r="E421" s="175">
        <v>4</v>
      </c>
      <c r="F421" s="176"/>
      <c r="G421" s="177">
        <f>ROUND(E421*F421,2)</f>
        <v>0</v>
      </c>
      <c r="H421" s="176"/>
      <c r="I421" s="177">
        <f>ROUND(E421*H421,2)</f>
        <v>0</v>
      </c>
      <c r="J421" s="176"/>
      <c r="K421" s="177">
        <f>ROUND(E421*J421,2)</f>
        <v>0</v>
      </c>
      <c r="L421" s="177">
        <v>12</v>
      </c>
      <c r="M421" s="177">
        <f>G421*(1+L421/100)</f>
        <v>0</v>
      </c>
      <c r="N421" s="175">
        <v>1.78E-2</v>
      </c>
      <c r="O421" s="175">
        <f>ROUND(E421*N421,2)</f>
        <v>7.0000000000000007E-2</v>
      </c>
      <c r="P421" s="175">
        <v>0</v>
      </c>
      <c r="Q421" s="175">
        <f>ROUND(E421*P421,2)</f>
        <v>0</v>
      </c>
      <c r="R421" s="177" t="s">
        <v>1146</v>
      </c>
      <c r="S421" s="177" t="s">
        <v>319</v>
      </c>
      <c r="T421" s="178" t="s">
        <v>319</v>
      </c>
      <c r="U421" s="159">
        <v>0</v>
      </c>
      <c r="V421" s="159">
        <f>ROUND(E421*U421,2)</f>
        <v>0</v>
      </c>
      <c r="W421" s="159"/>
      <c r="X421" s="159" t="s">
        <v>1147</v>
      </c>
      <c r="Y421" s="159" t="s">
        <v>322</v>
      </c>
      <c r="Z421" s="148"/>
      <c r="AA421" s="148"/>
      <c r="AB421" s="148"/>
      <c r="AC421" s="148"/>
      <c r="AD421" s="148"/>
      <c r="AE421" s="148"/>
      <c r="AF421" s="148"/>
      <c r="AG421" s="148" t="s">
        <v>1148</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195" t="s">
        <v>1083</v>
      </c>
      <c r="D422" s="193"/>
      <c r="E422" s="194"/>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404</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outlineLevel="3" x14ac:dyDescent="0.2">
      <c r="A423" s="155"/>
      <c r="B423" s="156"/>
      <c r="C423" s="195" t="s">
        <v>1131</v>
      </c>
      <c r="D423" s="193"/>
      <c r="E423" s="194">
        <v>4</v>
      </c>
      <c r="F423" s="159"/>
      <c r="G423" s="159"/>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404</v>
      </c>
      <c r="AH423" s="148">
        <v>0</v>
      </c>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ht="22.5" outlineLevel="1" x14ac:dyDescent="0.2">
      <c r="A424" s="172">
        <v>82</v>
      </c>
      <c r="B424" s="173" t="s">
        <v>1151</v>
      </c>
      <c r="C424" s="188" t="s">
        <v>1152</v>
      </c>
      <c r="D424" s="174" t="s">
        <v>478</v>
      </c>
      <c r="E424" s="175">
        <v>1.98</v>
      </c>
      <c r="F424" s="176"/>
      <c r="G424" s="177">
        <f>ROUND(E424*F424,2)</f>
        <v>0</v>
      </c>
      <c r="H424" s="176"/>
      <c r="I424" s="177">
        <f>ROUND(E424*H424,2)</f>
        <v>0</v>
      </c>
      <c r="J424" s="176"/>
      <c r="K424" s="177">
        <f>ROUND(E424*J424,2)</f>
        <v>0</v>
      </c>
      <c r="L424" s="177">
        <v>12</v>
      </c>
      <c r="M424" s="177">
        <f>G424*(1+L424/100)</f>
        <v>0</v>
      </c>
      <c r="N424" s="175">
        <v>3.3999999999999998E-3</v>
      </c>
      <c r="O424" s="175">
        <f>ROUND(E424*N424,2)</f>
        <v>0.01</v>
      </c>
      <c r="P424" s="175">
        <v>0</v>
      </c>
      <c r="Q424" s="175">
        <f>ROUND(E424*P424,2)</f>
        <v>0</v>
      </c>
      <c r="R424" s="177" t="s">
        <v>1146</v>
      </c>
      <c r="S424" s="177" t="s">
        <v>319</v>
      </c>
      <c r="T424" s="178" t="s">
        <v>319</v>
      </c>
      <c r="U424" s="159">
        <v>0</v>
      </c>
      <c r="V424" s="159">
        <f>ROUND(E424*U424,2)</f>
        <v>0</v>
      </c>
      <c r="W424" s="159"/>
      <c r="X424" s="159" t="s">
        <v>1147</v>
      </c>
      <c r="Y424" s="159" t="s">
        <v>322</v>
      </c>
      <c r="Z424" s="148"/>
      <c r="AA424" s="148"/>
      <c r="AB424" s="148"/>
      <c r="AC424" s="148"/>
      <c r="AD424" s="148"/>
      <c r="AE424" s="148"/>
      <c r="AF424" s="148"/>
      <c r="AG424" s="148" t="s">
        <v>1148</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5" t="s">
        <v>1083</v>
      </c>
      <c r="D425" s="193"/>
      <c r="E425" s="194"/>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404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5" t="s">
        <v>1143</v>
      </c>
      <c r="D426" s="193"/>
      <c r="E426" s="194">
        <v>1.8</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404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201" t="s">
        <v>1153</v>
      </c>
      <c r="D427" s="196"/>
      <c r="E427" s="197">
        <v>0.18</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404</v>
      </c>
      <c r="AH427" s="148">
        <v>4</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ht="22.5" outlineLevel="1" x14ac:dyDescent="0.2">
      <c r="A428" s="172">
        <v>83</v>
      </c>
      <c r="B428" s="173" t="s">
        <v>1154</v>
      </c>
      <c r="C428" s="188" t="s">
        <v>1155</v>
      </c>
      <c r="D428" s="174" t="s">
        <v>478</v>
      </c>
      <c r="E428" s="175">
        <v>1.98</v>
      </c>
      <c r="F428" s="176"/>
      <c r="G428" s="177">
        <f>ROUND(E428*F428,2)</f>
        <v>0</v>
      </c>
      <c r="H428" s="176"/>
      <c r="I428" s="177">
        <f>ROUND(E428*H428,2)</f>
        <v>0</v>
      </c>
      <c r="J428" s="176"/>
      <c r="K428" s="177">
        <f>ROUND(E428*J428,2)</f>
        <v>0</v>
      </c>
      <c r="L428" s="177">
        <v>12</v>
      </c>
      <c r="M428" s="177">
        <f>G428*(1+L428/100)</f>
        <v>0</v>
      </c>
      <c r="N428" s="175">
        <v>4.2500000000000003E-3</v>
      </c>
      <c r="O428" s="175">
        <f>ROUND(E428*N428,2)</f>
        <v>0.01</v>
      </c>
      <c r="P428" s="175">
        <v>0</v>
      </c>
      <c r="Q428" s="175">
        <f>ROUND(E428*P428,2)</f>
        <v>0</v>
      </c>
      <c r="R428" s="177" t="s">
        <v>1146</v>
      </c>
      <c r="S428" s="177" t="s">
        <v>319</v>
      </c>
      <c r="T428" s="178" t="s">
        <v>319</v>
      </c>
      <c r="U428" s="159">
        <v>0</v>
      </c>
      <c r="V428" s="159">
        <f>ROUND(E428*U428,2)</f>
        <v>0</v>
      </c>
      <c r="W428" s="159"/>
      <c r="X428" s="159" t="s">
        <v>1147</v>
      </c>
      <c r="Y428" s="159" t="s">
        <v>322</v>
      </c>
      <c r="Z428" s="148"/>
      <c r="AA428" s="148"/>
      <c r="AB428" s="148"/>
      <c r="AC428" s="148"/>
      <c r="AD428" s="148"/>
      <c r="AE428" s="148"/>
      <c r="AF428" s="148"/>
      <c r="AG428" s="148" t="s">
        <v>1148</v>
      </c>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2" x14ac:dyDescent="0.2">
      <c r="A429" s="155"/>
      <c r="B429" s="156"/>
      <c r="C429" s="195" t="s">
        <v>1083</v>
      </c>
      <c r="D429" s="193"/>
      <c r="E429" s="194"/>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404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
      <c r="A430" s="155"/>
      <c r="B430" s="156"/>
      <c r="C430" s="195" t="s">
        <v>1142</v>
      </c>
      <c r="D430" s="193"/>
      <c r="E430" s="194">
        <v>1.8</v>
      </c>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404</v>
      </c>
      <c r="AH430" s="148">
        <v>0</v>
      </c>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
      <c r="A431" s="155"/>
      <c r="B431" s="156"/>
      <c r="C431" s="201" t="s">
        <v>1153</v>
      </c>
      <c r="D431" s="196"/>
      <c r="E431" s="197">
        <v>0.18</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404</v>
      </c>
      <c r="AH431" s="148">
        <v>4</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1" x14ac:dyDescent="0.2">
      <c r="A432" s="172">
        <v>84</v>
      </c>
      <c r="B432" s="173" t="s">
        <v>1156</v>
      </c>
      <c r="C432" s="188" t="s">
        <v>1157</v>
      </c>
      <c r="D432" s="174" t="s">
        <v>442</v>
      </c>
      <c r="E432" s="175">
        <v>6</v>
      </c>
      <c r="F432" s="176"/>
      <c r="G432" s="177">
        <f>ROUND(E432*F432,2)</f>
        <v>0</v>
      </c>
      <c r="H432" s="176"/>
      <c r="I432" s="177">
        <f>ROUND(E432*H432,2)</f>
        <v>0</v>
      </c>
      <c r="J432" s="176"/>
      <c r="K432" s="177">
        <f>ROUND(E432*J432,2)</f>
        <v>0</v>
      </c>
      <c r="L432" s="177">
        <v>12</v>
      </c>
      <c r="M432" s="177">
        <f>G432*(1+L432/100)</f>
        <v>0</v>
      </c>
      <c r="N432" s="175">
        <v>3.0000000000000001E-5</v>
      </c>
      <c r="O432" s="175">
        <f>ROUND(E432*N432,2)</f>
        <v>0</v>
      </c>
      <c r="P432" s="175">
        <v>0</v>
      </c>
      <c r="Q432" s="175">
        <f>ROUND(E432*P432,2)</f>
        <v>0</v>
      </c>
      <c r="R432" s="177" t="s">
        <v>1146</v>
      </c>
      <c r="S432" s="177" t="s">
        <v>319</v>
      </c>
      <c r="T432" s="178" t="s">
        <v>319</v>
      </c>
      <c r="U432" s="159">
        <v>0</v>
      </c>
      <c r="V432" s="159">
        <f>ROUND(E432*U432,2)</f>
        <v>0</v>
      </c>
      <c r="W432" s="159"/>
      <c r="X432" s="159" t="s">
        <v>1147</v>
      </c>
      <c r="Y432" s="159" t="s">
        <v>322</v>
      </c>
      <c r="Z432" s="148"/>
      <c r="AA432" s="148"/>
      <c r="AB432" s="148"/>
      <c r="AC432" s="148"/>
      <c r="AD432" s="148"/>
      <c r="AE432" s="148"/>
      <c r="AF432" s="148"/>
      <c r="AG432" s="148" t="s">
        <v>1148</v>
      </c>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2" x14ac:dyDescent="0.2">
      <c r="A433" s="155"/>
      <c r="B433" s="156"/>
      <c r="C433" s="195" t="s">
        <v>1083</v>
      </c>
      <c r="D433" s="193"/>
      <c r="E433" s="194"/>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404</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
      <c r="A434" s="155"/>
      <c r="B434" s="156"/>
      <c r="C434" s="195" t="s">
        <v>1158</v>
      </c>
      <c r="D434" s="193"/>
      <c r="E434" s="194">
        <v>4</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404</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
      <c r="A435" s="155"/>
      <c r="B435" s="156"/>
      <c r="C435" s="195" t="s">
        <v>1159</v>
      </c>
      <c r="D435" s="193"/>
      <c r="E435" s="194">
        <v>2</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404</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x14ac:dyDescent="0.2">
      <c r="A436" s="162" t="s">
        <v>314</v>
      </c>
      <c r="B436" s="163" t="s">
        <v>180</v>
      </c>
      <c r="C436" s="187" t="s">
        <v>181</v>
      </c>
      <c r="D436" s="164"/>
      <c r="E436" s="165"/>
      <c r="F436" s="166"/>
      <c r="G436" s="166">
        <f>SUMIF(AG437:AG443,"&lt;&gt;NOR",G437:G443)</f>
        <v>0</v>
      </c>
      <c r="H436" s="166"/>
      <c r="I436" s="166">
        <f>SUM(I437:I443)</f>
        <v>0</v>
      </c>
      <c r="J436" s="166"/>
      <c r="K436" s="166">
        <f>SUM(K437:K443)</f>
        <v>0</v>
      </c>
      <c r="L436" s="166"/>
      <c r="M436" s="166">
        <f>SUM(M437:M443)</f>
        <v>0</v>
      </c>
      <c r="N436" s="165"/>
      <c r="O436" s="165">
        <f>SUM(O437:O443)</f>
        <v>0.02</v>
      </c>
      <c r="P436" s="165"/>
      <c r="Q436" s="165">
        <f>SUM(Q437:Q443)</f>
        <v>0</v>
      </c>
      <c r="R436" s="166"/>
      <c r="S436" s="166"/>
      <c r="T436" s="167"/>
      <c r="U436" s="161"/>
      <c r="V436" s="161">
        <f>SUM(V437:V443)</f>
        <v>3.7399999999999998</v>
      </c>
      <c r="W436" s="161"/>
      <c r="X436" s="161"/>
      <c r="Y436" s="161"/>
      <c r="AG436" t="s">
        <v>315</v>
      </c>
    </row>
    <row r="437" spans="1:60" ht="22.5" outlineLevel="1" x14ac:dyDescent="0.2">
      <c r="A437" s="172">
        <v>85</v>
      </c>
      <c r="B437" s="173" t="s">
        <v>1160</v>
      </c>
      <c r="C437" s="188" t="s">
        <v>1161</v>
      </c>
      <c r="D437" s="174" t="s">
        <v>442</v>
      </c>
      <c r="E437" s="175">
        <v>2</v>
      </c>
      <c r="F437" s="176"/>
      <c r="G437" s="177">
        <f>ROUND(E437*F437,2)</f>
        <v>0</v>
      </c>
      <c r="H437" s="176"/>
      <c r="I437" s="177">
        <f>ROUND(E437*H437,2)</f>
        <v>0</v>
      </c>
      <c r="J437" s="176"/>
      <c r="K437" s="177">
        <f>ROUND(E437*J437,2)</f>
        <v>0</v>
      </c>
      <c r="L437" s="177">
        <v>12</v>
      </c>
      <c r="M437" s="177">
        <f>G437*(1+L437/100)</f>
        <v>0</v>
      </c>
      <c r="N437" s="175">
        <v>1.0000000000000001E-5</v>
      </c>
      <c r="O437" s="175">
        <f>ROUND(E437*N437,2)</f>
        <v>0</v>
      </c>
      <c r="P437" s="175">
        <v>0</v>
      </c>
      <c r="Q437" s="175">
        <f>ROUND(E437*P437,2)</f>
        <v>0</v>
      </c>
      <c r="R437" s="177" t="s">
        <v>948</v>
      </c>
      <c r="S437" s="177" t="s">
        <v>319</v>
      </c>
      <c r="T437" s="178" t="s">
        <v>319</v>
      </c>
      <c r="U437" s="159">
        <v>0.17599999999999999</v>
      </c>
      <c r="V437" s="159">
        <f>ROUND(E437*U437,2)</f>
        <v>0.35</v>
      </c>
      <c r="W437" s="159"/>
      <c r="X437" s="159" t="s">
        <v>399</v>
      </c>
      <c r="Y437" s="159" t="s">
        <v>322</v>
      </c>
      <c r="Z437" s="148"/>
      <c r="AA437" s="148"/>
      <c r="AB437" s="148"/>
      <c r="AC437" s="148"/>
      <c r="AD437" s="148"/>
      <c r="AE437" s="148"/>
      <c r="AF437" s="148"/>
      <c r="AG437" s="148" t="s">
        <v>400</v>
      </c>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2" x14ac:dyDescent="0.2">
      <c r="A438" s="155"/>
      <c r="B438" s="156"/>
      <c r="C438" s="272" t="s">
        <v>949</v>
      </c>
      <c r="D438" s="273"/>
      <c r="E438" s="273"/>
      <c r="F438" s="273"/>
      <c r="G438" s="273"/>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402</v>
      </c>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ht="33.75" outlineLevel="1" x14ac:dyDescent="0.2">
      <c r="A439" s="172">
        <v>86</v>
      </c>
      <c r="B439" s="173" t="s">
        <v>1162</v>
      </c>
      <c r="C439" s="188" t="s">
        <v>1163</v>
      </c>
      <c r="D439" s="174" t="s">
        <v>442</v>
      </c>
      <c r="E439" s="175">
        <v>1</v>
      </c>
      <c r="F439" s="176"/>
      <c r="G439" s="177">
        <f>ROUND(E439*F439,2)</f>
        <v>0</v>
      </c>
      <c r="H439" s="176"/>
      <c r="I439" s="177">
        <f>ROUND(E439*H439,2)</f>
        <v>0</v>
      </c>
      <c r="J439" s="176"/>
      <c r="K439" s="177">
        <f>ROUND(E439*J439,2)</f>
        <v>0</v>
      </c>
      <c r="L439" s="177">
        <v>12</v>
      </c>
      <c r="M439" s="177">
        <f>G439*(1+L439/100)</f>
        <v>0</v>
      </c>
      <c r="N439" s="175">
        <v>1.468E-2</v>
      </c>
      <c r="O439" s="175">
        <f>ROUND(E439*N439,2)</f>
        <v>0.01</v>
      </c>
      <c r="P439" s="175">
        <v>0</v>
      </c>
      <c r="Q439" s="175">
        <f>ROUND(E439*P439,2)</f>
        <v>0</v>
      </c>
      <c r="R439" s="177" t="s">
        <v>1164</v>
      </c>
      <c r="S439" s="177" t="s">
        <v>319</v>
      </c>
      <c r="T439" s="178" t="s">
        <v>319</v>
      </c>
      <c r="U439" s="159">
        <v>1.744</v>
      </c>
      <c r="V439" s="159">
        <f>ROUND(E439*U439,2)</f>
        <v>1.74</v>
      </c>
      <c r="W439" s="159"/>
      <c r="X439" s="159" t="s">
        <v>399</v>
      </c>
      <c r="Y439" s="159" t="s">
        <v>322</v>
      </c>
      <c r="Z439" s="148"/>
      <c r="AA439" s="148"/>
      <c r="AB439" s="148"/>
      <c r="AC439" s="148"/>
      <c r="AD439" s="148"/>
      <c r="AE439" s="148"/>
      <c r="AF439" s="148"/>
      <c r="AG439" s="148" t="s">
        <v>400</v>
      </c>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2" x14ac:dyDescent="0.2">
      <c r="A440" s="155"/>
      <c r="B440" s="156"/>
      <c r="C440" s="263" t="s">
        <v>1165</v>
      </c>
      <c r="D440" s="264"/>
      <c r="E440" s="264"/>
      <c r="F440" s="264"/>
      <c r="G440" s="264"/>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325</v>
      </c>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ht="33.75" outlineLevel="1" x14ac:dyDescent="0.2">
      <c r="A441" s="172">
        <v>87</v>
      </c>
      <c r="B441" s="173" t="s">
        <v>1166</v>
      </c>
      <c r="C441" s="188" t="s">
        <v>1167</v>
      </c>
      <c r="D441" s="174" t="s">
        <v>478</v>
      </c>
      <c r="E441" s="175">
        <v>3</v>
      </c>
      <c r="F441" s="176"/>
      <c r="G441" s="177">
        <f>ROUND(E441*F441,2)</f>
        <v>0</v>
      </c>
      <c r="H441" s="176"/>
      <c r="I441" s="177">
        <f>ROUND(E441*H441,2)</f>
        <v>0</v>
      </c>
      <c r="J441" s="176"/>
      <c r="K441" s="177">
        <f>ROUND(E441*J441,2)</f>
        <v>0</v>
      </c>
      <c r="L441" s="177">
        <v>12</v>
      </c>
      <c r="M441" s="177">
        <f>G441*(1+L441/100)</f>
        <v>0</v>
      </c>
      <c r="N441" s="175">
        <v>3.2000000000000002E-3</v>
      </c>
      <c r="O441" s="175">
        <f>ROUND(E441*N441,2)</f>
        <v>0.01</v>
      </c>
      <c r="P441" s="175">
        <v>0</v>
      </c>
      <c r="Q441" s="175">
        <f>ROUND(E441*P441,2)</f>
        <v>0</v>
      </c>
      <c r="R441" s="177" t="s">
        <v>1164</v>
      </c>
      <c r="S441" s="177" t="s">
        <v>319</v>
      </c>
      <c r="T441" s="178" t="s">
        <v>319</v>
      </c>
      <c r="U441" s="159">
        <v>0.55000000000000004</v>
      </c>
      <c r="V441" s="159">
        <f>ROUND(E441*U441,2)</f>
        <v>1.65</v>
      </c>
      <c r="W441" s="159"/>
      <c r="X441" s="159" t="s">
        <v>399</v>
      </c>
      <c r="Y441" s="159" t="s">
        <v>322</v>
      </c>
      <c r="Z441" s="148"/>
      <c r="AA441" s="148"/>
      <c r="AB441" s="148"/>
      <c r="AC441" s="148"/>
      <c r="AD441" s="148"/>
      <c r="AE441" s="148"/>
      <c r="AF441" s="148"/>
      <c r="AG441" s="148" t="s">
        <v>400</v>
      </c>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2" x14ac:dyDescent="0.2">
      <c r="A442" s="155"/>
      <c r="B442" s="156"/>
      <c r="C442" s="272" t="s">
        <v>1168</v>
      </c>
      <c r="D442" s="273"/>
      <c r="E442" s="273"/>
      <c r="F442" s="273"/>
      <c r="G442" s="273"/>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402</v>
      </c>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ht="22.5" outlineLevel="1" x14ac:dyDescent="0.2">
      <c r="A443" s="180">
        <v>88</v>
      </c>
      <c r="B443" s="181" t="s">
        <v>1169</v>
      </c>
      <c r="C443" s="189" t="s">
        <v>1170</v>
      </c>
      <c r="D443" s="182" t="s">
        <v>442</v>
      </c>
      <c r="E443" s="183">
        <v>2</v>
      </c>
      <c r="F443" s="184"/>
      <c r="G443" s="185">
        <f>ROUND(E443*F443,2)</f>
        <v>0</v>
      </c>
      <c r="H443" s="184"/>
      <c r="I443" s="185">
        <f>ROUND(E443*H443,2)</f>
        <v>0</v>
      </c>
      <c r="J443" s="184"/>
      <c r="K443" s="185">
        <f>ROUND(E443*J443,2)</f>
        <v>0</v>
      </c>
      <c r="L443" s="185">
        <v>12</v>
      </c>
      <c r="M443" s="185">
        <f>G443*(1+L443/100)</f>
        <v>0</v>
      </c>
      <c r="N443" s="183">
        <v>6.6E-4</v>
      </c>
      <c r="O443" s="183">
        <f>ROUND(E443*N443,2)</f>
        <v>0</v>
      </c>
      <c r="P443" s="183">
        <v>0</v>
      </c>
      <c r="Q443" s="183">
        <f>ROUND(E443*P443,2)</f>
        <v>0</v>
      </c>
      <c r="R443" s="185" t="s">
        <v>1146</v>
      </c>
      <c r="S443" s="185" t="s">
        <v>319</v>
      </c>
      <c r="T443" s="186" t="s">
        <v>319</v>
      </c>
      <c r="U443" s="159">
        <v>0</v>
      </c>
      <c r="V443" s="159">
        <f>ROUND(E443*U443,2)</f>
        <v>0</v>
      </c>
      <c r="W443" s="159"/>
      <c r="X443" s="159" t="s">
        <v>1147</v>
      </c>
      <c r="Y443" s="159" t="s">
        <v>322</v>
      </c>
      <c r="Z443" s="148"/>
      <c r="AA443" s="148"/>
      <c r="AB443" s="148"/>
      <c r="AC443" s="148"/>
      <c r="AD443" s="148"/>
      <c r="AE443" s="148"/>
      <c r="AF443" s="148"/>
      <c r="AG443" s="148" t="s">
        <v>1148</v>
      </c>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x14ac:dyDescent="0.2">
      <c r="A444" s="162" t="s">
        <v>314</v>
      </c>
      <c r="B444" s="163" t="s">
        <v>182</v>
      </c>
      <c r="C444" s="187" t="s">
        <v>183</v>
      </c>
      <c r="D444" s="164"/>
      <c r="E444" s="165"/>
      <c r="F444" s="166"/>
      <c r="G444" s="166">
        <f>SUMIF(AG445:AG446,"&lt;&gt;NOR",G445:G446)</f>
        <v>0</v>
      </c>
      <c r="H444" s="166"/>
      <c r="I444" s="166">
        <f>SUM(I445:I446)</f>
        <v>0</v>
      </c>
      <c r="J444" s="166"/>
      <c r="K444" s="166">
        <f>SUM(K445:K446)</f>
        <v>0</v>
      </c>
      <c r="L444" s="166"/>
      <c r="M444" s="166">
        <f>SUM(M445:M446)</f>
        <v>0</v>
      </c>
      <c r="N444" s="165"/>
      <c r="O444" s="165">
        <f>SUM(O445:O446)</f>
        <v>0.03</v>
      </c>
      <c r="P444" s="165"/>
      <c r="Q444" s="165">
        <f>SUM(Q445:Q446)</f>
        <v>0</v>
      </c>
      <c r="R444" s="166"/>
      <c r="S444" s="166"/>
      <c r="T444" s="167"/>
      <c r="U444" s="161"/>
      <c r="V444" s="161">
        <f>SUM(V445:V446)</f>
        <v>0.8</v>
      </c>
      <c r="W444" s="161"/>
      <c r="X444" s="161"/>
      <c r="Y444" s="161"/>
      <c r="AG444" t="s">
        <v>315</v>
      </c>
    </row>
    <row r="445" spans="1:60" outlineLevel="1" x14ac:dyDescent="0.2">
      <c r="A445" s="180">
        <v>89</v>
      </c>
      <c r="B445" s="181" t="s">
        <v>1171</v>
      </c>
      <c r="C445" s="189" t="s">
        <v>1172</v>
      </c>
      <c r="D445" s="182" t="s">
        <v>442</v>
      </c>
      <c r="E445" s="183">
        <v>1</v>
      </c>
      <c r="F445" s="184"/>
      <c r="G445" s="185">
        <f>ROUND(E445*F445,2)</f>
        <v>0</v>
      </c>
      <c r="H445" s="184"/>
      <c r="I445" s="185">
        <f>ROUND(E445*H445,2)</f>
        <v>0</v>
      </c>
      <c r="J445" s="184"/>
      <c r="K445" s="185">
        <f>ROUND(E445*J445,2)</f>
        <v>0</v>
      </c>
      <c r="L445" s="185">
        <v>12</v>
      </c>
      <c r="M445" s="185">
        <f>G445*(1+L445/100)</f>
        <v>0</v>
      </c>
      <c r="N445" s="183">
        <v>2.8080000000000001E-2</v>
      </c>
      <c r="O445" s="183">
        <f>ROUND(E445*N445,2)</f>
        <v>0.03</v>
      </c>
      <c r="P445" s="183">
        <v>0</v>
      </c>
      <c r="Q445" s="183">
        <f>ROUND(E445*P445,2)</f>
        <v>0</v>
      </c>
      <c r="R445" s="185" t="s">
        <v>1164</v>
      </c>
      <c r="S445" s="185" t="s">
        <v>319</v>
      </c>
      <c r="T445" s="186" t="s">
        <v>319</v>
      </c>
      <c r="U445" s="159">
        <v>0.80400000000000005</v>
      </c>
      <c r="V445" s="159">
        <f>ROUND(E445*U445,2)</f>
        <v>0.8</v>
      </c>
      <c r="W445" s="159"/>
      <c r="X445" s="159" t="s">
        <v>399</v>
      </c>
      <c r="Y445" s="159" t="s">
        <v>322</v>
      </c>
      <c r="Z445" s="148"/>
      <c r="AA445" s="148"/>
      <c r="AB445" s="148"/>
      <c r="AC445" s="148"/>
      <c r="AD445" s="148"/>
      <c r="AE445" s="148"/>
      <c r="AF445" s="148"/>
      <c r="AG445" s="148" t="s">
        <v>400</v>
      </c>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1" x14ac:dyDescent="0.2">
      <c r="A446" s="180">
        <v>90</v>
      </c>
      <c r="B446" s="181" t="s">
        <v>1173</v>
      </c>
      <c r="C446" s="189" t="s">
        <v>1174</v>
      </c>
      <c r="D446" s="182" t="s">
        <v>442</v>
      </c>
      <c r="E446" s="183">
        <v>1</v>
      </c>
      <c r="F446" s="184"/>
      <c r="G446" s="185">
        <f>ROUND(E446*F446,2)</f>
        <v>0</v>
      </c>
      <c r="H446" s="184"/>
      <c r="I446" s="185">
        <f>ROUND(E446*H446,2)</f>
        <v>0</v>
      </c>
      <c r="J446" s="184"/>
      <c r="K446" s="185">
        <f>ROUND(E446*J446,2)</f>
        <v>0</v>
      </c>
      <c r="L446" s="185">
        <v>12</v>
      </c>
      <c r="M446" s="185">
        <f>G446*(1+L446/100)</f>
        <v>0</v>
      </c>
      <c r="N446" s="183">
        <v>0</v>
      </c>
      <c r="O446" s="183">
        <f>ROUND(E446*N446,2)</f>
        <v>0</v>
      </c>
      <c r="P446" s="183">
        <v>0</v>
      </c>
      <c r="Q446" s="183">
        <f>ROUND(E446*P446,2)</f>
        <v>0</v>
      </c>
      <c r="R446" s="185"/>
      <c r="S446" s="185" t="s">
        <v>361</v>
      </c>
      <c r="T446" s="186" t="s">
        <v>369</v>
      </c>
      <c r="U446" s="159">
        <v>0</v>
      </c>
      <c r="V446" s="159">
        <f>ROUND(E446*U446,2)</f>
        <v>0</v>
      </c>
      <c r="W446" s="159"/>
      <c r="X446" s="159" t="s">
        <v>399</v>
      </c>
      <c r="Y446" s="159" t="s">
        <v>322</v>
      </c>
      <c r="Z446" s="148"/>
      <c r="AA446" s="148"/>
      <c r="AB446" s="148"/>
      <c r="AC446" s="148"/>
      <c r="AD446" s="148"/>
      <c r="AE446" s="148"/>
      <c r="AF446" s="148"/>
      <c r="AG446" s="148" t="s">
        <v>400</v>
      </c>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x14ac:dyDescent="0.2">
      <c r="A447" s="162" t="s">
        <v>314</v>
      </c>
      <c r="B447" s="163" t="s">
        <v>184</v>
      </c>
      <c r="C447" s="187" t="s">
        <v>185</v>
      </c>
      <c r="D447" s="164"/>
      <c r="E447" s="165"/>
      <c r="F447" s="166"/>
      <c r="G447" s="166">
        <f>SUMIF(AG448:AG480,"&lt;&gt;NOR",G448:G480)</f>
        <v>0</v>
      </c>
      <c r="H447" s="166"/>
      <c r="I447" s="166">
        <f>SUM(I448:I480)</f>
        <v>0</v>
      </c>
      <c r="J447" s="166"/>
      <c r="K447" s="166">
        <f>SUM(K448:K480)</f>
        <v>0</v>
      </c>
      <c r="L447" s="166"/>
      <c r="M447" s="166">
        <f>SUM(M448:M480)</f>
        <v>0</v>
      </c>
      <c r="N447" s="165"/>
      <c r="O447" s="165">
        <f>SUM(O448:O480)</f>
        <v>0</v>
      </c>
      <c r="P447" s="165"/>
      <c r="Q447" s="165">
        <f>SUM(Q448:Q480)</f>
        <v>0</v>
      </c>
      <c r="R447" s="166"/>
      <c r="S447" s="166"/>
      <c r="T447" s="167"/>
      <c r="U447" s="161"/>
      <c r="V447" s="161">
        <f>SUM(V448:V480)</f>
        <v>95.2</v>
      </c>
      <c r="W447" s="161"/>
      <c r="X447" s="161"/>
      <c r="Y447" s="161"/>
      <c r="AG447" t="s">
        <v>315</v>
      </c>
    </row>
    <row r="448" spans="1:60" outlineLevel="1" x14ac:dyDescent="0.2">
      <c r="A448" s="172">
        <v>91</v>
      </c>
      <c r="B448" s="173" t="s">
        <v>1175</v>
      </c>
      <c r="C448" s="188" t="s">
        <v>1176</v>
      </c>
      <c r="D448" s="174" t="s">
        <v>379</v>
      </c>
      <c r="E448" s="175">
        <v>456.71559999999999</v>
      </c>
      <c r="F448" s="176"/>
      <c r="G448" s="177">
        <f>ROUND(E448*F448,2)</f>
        <v>0</v>
      </c>
      <c r="H448" s="176"/>
      <c r="I448" s="177">
        <f>ROUND(E448*H448,2)</f>
        <v>0</v>
      </c>
      <c r="J448" s="176"/>
      <c r="K448" s="177">
        <f>ROUND(E448*J448,2)</f>
        <v>0</v>
      </c>
      <c r="L448" s="177">
        <v>12</v>
      </c>
      <c r="M448" s="177">
        <f>G448*(1+L448/100)</f>
        <v>0</v>
      </c>
      <c r="N448" s="175">
        <v>0</v>
      </c>
      <c r="O448" s="175">
        <f>ROUND(E448*N448,2)</f>
        <v>0</v>
      </c>
      <c r="P448" s="175">
        <v>0</v>
      </c>
      <c r="Q448" s="175">
        <f>ROUND(E448*P448,2)</f>
        <v>0</v>
      </c>
      <c r="R448" s="177" t="s">
        <v>421</v>
      </c>
      <c r="S448" s="177" t="s">
        <v>319</v>
      </c>
      <c r="T448" s="178" t="s">
        <v>319</v>
      </c>
      <c r="U448" s="159">
        <v>0.2</v>
      </c>
      <c r="V448" s="159">
        <f>ROUND(E448*U448,2)</f>
        <v>91.34</v>
      </c>
      <c r="W448" s="159"/>
      <c r="X448" s="159" t="s">
        <v>399</v>
      </c>
      <c r="Y448" s="159" t="s">
        <v>322</v>
      </c>
      <c r="Z448" s="148"/>
      <c r="AA448" s="148"/>
      <c r="AB448" s="148"/>
      <c r="AC448" s="148"/>
      <c r="AD448" s="148"/>
      <c r="AE448" s="148"/>
      <c r="AF448" s="148"/>
      <c r="AG448" s="148" t="s">
        <v>400</v>
      </c>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2" x14ac:dyDescent="0.2">
      <c r="A449" s="155"/>
      <c r="B449" s="156"/>
      <c r="C449" s="195" t="s">
        <v>1177</v>
      </c>
      <c r="D449" s="193"/>
      <c r="E449" s="194"/>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404</v>
      </c>
      <c r="AH449" s="148">
        <v>0</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3" x14ac:dyDescent="0.2">
      <c r="A450" s="155"/>
      <c r="B450" s="156"/>
      <c r="C450" s="195" t="s">
        <v>1178</v>
      </c>
      <c r="D450" s="193"/>
      <c r="E450" s="194">
        <v>20.436</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404</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5" t="s">
        <v>1179</v>
      </c>
      <c r="D451" s="193"/>
      <c r="E451" s="194">
        <v>53.448</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404</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5" t="s">
        <v>1180</v>
      </c>
      <c r="D452" s="193"/>
      <c r="E452" s="194">
        <v>120.88800000000001</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404</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
      <c r="A453" s="155"/>
      <c r="B453" s="156"/>
      <c r="C453" s="195" t="s">
        <v>1181</v>
      </c>
      <c r="D453" s="193"/>
      <c r="E453" s="194">
        <v>191.36</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404</v>
      </c>
      <c r="AH453" s="148">
        <v>0</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
      <c r="A454" s="155"/>
      <c r="B454" s="156"/>
      <c r="C454" s="195" t="s">
        <v>1182</v>
      </c>
      <c r="D454" s="193"/>
      <c r="E454" s="194">
        <v>29.064</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404</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201" t="s">
        <v>1183</v>
      </c>
      <c r="D455" s="196"/>
      <c r="E455" s="197">
        <v>41.519599999999997</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404</v>
      </c>
      <c r="AH455" s="148">
        <v>4</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ht="22.5" outlineLevel="1" x14ac:dyDescent="0.2">
      <c r="A456" s="172">
        <v>92</v>
      </c>
      <c r="B456" s="173" t="s">
        <v>1184</v>
      </c>
      <c r="C456" s="188" t="s">
        <v>1185</v>
      </c>
      <c r="D456" s="174" t="s">
        <v>442</v>
      </c>
      <c r="E456" s="175">
        <v>4</v>
      </c>
      <c r="F456" s="176"/>
      <c r="G456" s="177">
        <f>ROUND(E456*F456,2)</f>
        <v>0</v>
      </c>
      <c r="H456" s="176"/>
      <c r="I456" s="177">
        <f>ROUND(E456*H456,2)</f>
        <v>0</v>
      </c>
      <c r="J456" s="176"/>
      <c r="K456" s="177">
        <f>ROUND(E456*J456,2)</f>
        <v>0</v>
      </c>
      <c r="L456" s="177">
        <v>12</v>
      </c>
      <c r="M456" s="177">
        <f>G456*(1+L456/100)</f>
        <v>0</v>
      </c>
      <c r="N456" s="175">
        <v>2.0000000000000002E-5</v>
      </c>
      <c r="O456" s="175">
        <f>ROUND(E456*N456,2)</f>
        <v>0</v>
      </c>
      <c r="P456" s="175">
        <v>0</v>
      </c>
      <c r="Q456" s="175">
        <f>ROUND(E456*P456,2)</f>
        <v>0</v>
      </c>
      <c r="R456" s="177" t="s">
        <v>421</v>
      </c>
      <c r="S456" s="177" t="s">
        <v>319</v>
      </c>
      <c r="T456" s="178" t="s">
        <v>319</v>
      </c>
      <c r="U456" s="159">
        <v>0.125</v>
      </c>
      <c r="V456" s="159">
        <f>ROUND(E456*U456,2)</f>
        <v>0.5</v>
      </c>
      <c r="W456" s="159"/>
      <c r="X456" s="159" t="s">
        <v>399</v>
      </c>
      <c r="Y456" s="159" t="s">
        <v>322</v>
      </c>
      <c r="Z456" s="148"/>
      <c r="AA456" s="148"/>
      <c r="AB456" s="148"/>
      <c r="AC456" s="148"/>
      <c r="AD456" s="148"/>
      <c r="AE456" s="148"/>
      <c r="AF456" s="148"/>
      <c r="AG456" s="148" t="s">
        <v>400</v>
      </c>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2" x14ac:dyDescent="0.2">
      <c r="A457" s="155"/>
      <c r="B457" s="156"/>
      <c r="C457" s="195" t="s">
        <v>1186</v>
      </c>
      <c r="D457" s="193"/>
      <c r="E457" s="194">
        <v>4</v>
      </c>
      <c r="F457" s="159"/>
      <c r="G457" s="159"/>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404</v>
      </c>
      <c r="AH457" s="148">
        <v>0</v>
      </c>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ht="22.5" outlineLevel="1" x14ac:dyDescent="0.2">
      <c r="A458" s="172">
        <v>93</v>
      </c>
      <c r="B458" s="173" t="s">
        <v>828</v>
      </c>
      <c r="C458" s="188" t="s">
        <v>829</v>
      </c>
      <c r="D458" s="174" t="s">
        <v>442</v>
      </c>
      <c r="E458" s="175">
        <v>10</v>
      </c>
      <c r="F458" s="176"/>
      <c r="G458" s="177">
        <f>ROUND(E458*F458,2)</f>
        <v>0</v>
      </c>
      <c r="H458" s="176"/>
      <c r="I458" s="177">
        <f>ROUND(E458*H458,2)</f>
        <v>0</v>
      </c>
      <c r="J458" s="176"/>
      <c r="K458" s="177">
        <f>ROUND(E458*J458,2)</f>
        <v>0</v>
      </c>
      <c r="L458" s="177">
        <v>12</v>
      </c>
      <c r="M458" s="177">
        <f>G458*(1+L458/100)</f>
        <v>0</v>
      </c>
      <c r="N458" s="175">
        <v>3.0000000000000001E-5</v>
      </c>
      <c r="O458" s="175">
        <f>ROUND(E458*N458,2)</f>
        <v>0</v>
      </c>
      <c r="P458" s="175">
        <v>0</v>
      </c>
      <c r="Q458" s="175">
        <f>ROUND(E458*P458,2)</f>
        <v>0</v>
      </c>
      <c r="R458" s="177" t="s">
        <v>421</v>
      </c>
      <c r="S458" s="177" t="s">
        <v>319</v>
      </c>
      <c r="T458" s="178" t="s">
        <v>319</v>
      </c>
      <c r="U458" s="159">
        <v>0.125</v>
      </c>
      <c r="V458" s="159">
        <f>ROUND(E458*U458,2)</f>
        <v>1.25</v>
      </c>
      <c r="W458" s="159"/>
      <c r="X458" s="159" t="s">
        <v>399</v>
      </c>
      <c r="Y458" s="159" t="s">
        <v>322</v>
      </c>
      <c r="Z458" s="148"/>
      <c r="AA458" s="148"/>
      <c r="AB458" s="148"/>
      <c r="AC458" s="148"/>
      <c r="AD458" s="148"/>
      <c r="AE458" s="148"/>
      <c r="AF458" s="148"/>
      <c r="AG458" s="148" t="s">
        <v>400</v>
      </c>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2" x14ac:dyDescent="0.2">
      <c r="A459" s="155"/>
      <c r="B459" s="156"/>
      <c r="C459" s="195" t="s">
        <v>525</v>
      </c>
      <c r="D459" s="193"/>
      <c r="E459" s="194"/>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404</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3" x14ac:dyDescent="0.2">
      <c r="A460" s="155"/>
      <c r="B460" s="156"/>
      <c r="C460" s="195" t="s">
        <v>1187</v>
      </c>
      <c r="D460" s="193"/>
      <c r="E460" s="194">
        <v>10</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404</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ht="22.5" outlineLevel="1" x14ac:dyDescent="0.2">
      <c r="A461" s="172">
        <v>94</v>
      </c>
      <c r="B461" s="173" t="s">
        <v>1188</v>
      </c>
      <c r="C461" s="188" t="s">
        <v>1189</v>
      </c>
      <c r="D461" s="174" t="s">
        <v>442</v>
      </c>
      <c r="E461" s="175">
        <v>4</v>
      </c>
      <c r="F461" s="176"/>
      <c r="G461" s="177">
        <f>ROUND(E461*F461,2)</f>
        <v>0</v>
      </c>
      <c r="H461" s="176"/>
      <c r="I461" s="177">
        <f>ROUND(E461*H461,2)</f>
        <v>0</v>
      </c>
      <c r="J461" s="176"/>
      <c r="K461" s="177">
        <f>ROUND(E461*J461,2)</f>
        <v>0</v>
      </c>
      <c r="L461" s="177">
        <v>12</v>
      </c>
      <c r="M461" s="177">
        <f>G461*(1+L461/100)</f>
        <v>0</v>
      </c>
      <c r="N461" s="175">
        <v>0</v>
      </c>
      <c r="O461" s="175">
        <f>ROUND(E461*N461,2)</f>
        <v>0</v>
      </c>
      <c r="P461" s="175">
        <v>0</v>
      </c>
      <c r="Q461" s="175">
        <f>ROUND(E461*P461,2)</f>
        <v>0</v>
      </c>
      <c r="R461" s="177" t="s">
        <v>421</v>
      </c>
      <c r="S461" s="177" t="s">
        <v>319</v>
      </c>
      <c r="T461" s="178" t="s">
        <v>319</v>
      </c>
      <c r="U461" s="159">
        <v>0.115</v>
      </c>
      <c r="V461" s="159">
        <f>ROUND(E461*U461,2)</f>
        <v>0.46</v>
      </c>
      <c r="W461" s="159"/>
      <c r="X461" s="159" t="s">
        <v>399</v>
      </c>
      <c r="Y461" s="159" t="s">
        <v>322</v>
      </c>
      <c r="Z461" s="148"/>
      <c r="AA461" s="148"/>
      <c r="AB461" s="148"/>
      <c r="AC461" s="148"/>
      <c r="AD461" s="148"/>
      <c r="AE461" s="148"/>
      <c r="AF461" s="148"/>
      <c r="AG461" s="148" t="s">
        <v>400</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195" t="s">
        <v>1186</v>
      </c>
      <c r="D462" s="193"/>
      <c r="E462" s="194">
        <v>4</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404</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1" x14ac:dyDescent="0.2">
      <c r="A463" s="172">
        <v>95</v>
      </c>
      <c r="B463" s="173" t="s">
        <v>1190</v>
      </c>
      <c r="C463" s="188" t="s">
        <v>1191</v>
      </c>
      <c r="D463" s="174" t="s">
        <v>442</v>
      </c>
      <c r="E463" s="175">
        <v>10</v>
      </c>
      <c r="F463" s="176"/>
      <c r="G463" s="177">
        <f>ROUND(E463*F463,2)</f>
        <v>0</v>
      </c>
      <c r="H463" s="176"/>
      <c r="I463" s="177">
        <f>ROUND(E463*H463,2)</f>
        <v>0</v>
      </c>
      <c r="J463" s="176"/>
      <c r="K463" s="177">
        <f>ROUND(E463*J463,2)</f>
        <v>0</v>
      </c>
      <c r="L463" s="177">
        <v>12</v>
      </c>
      <c r="M463" s="177">
        <f>G463*(1+L463/100)</f>
        <v>0</v>
      </c>
      <c r="N463" s="175">
        <v>0</v>
      </c>
      <c r="O463" s="175">
        <f>ROUND(E463*N463,2)</f>
        <v>0</v>
      </c>
      <c r="P463" s="175">
        <v>2.3000000000000001E-4</v>
      </c>
      <c r="Q463" s="175">
        <f>ROUND(E463*P463,2)</f>
        <v>0</v>
      </c>
      <c r="R463" s="177" t="s">
        <v>412</v>
      </c>
      <c r="S463" s="177" t="s">
        <v>319</v>
      </c>
      <c r="T463" s="178" t="s">
        <v>319</v>
      </c>
      <c r="U463" s="159">
        <v>0.16500000000000001</v>
      </c>
      <c r="V463" s="159">
        <f>ROUND(E463*U463,2)</f>
        <v>1.65</v>
      </c>
      <c r="W463" s="159"/>
      <c r="X463" s="159" t="s">
        <v>399</v>
      </c>
      <c r="Y463" s="159" t="s">
        <v>322</v>
      </c>
      <c r="Z463" s="148"/>
      <c r="AA463" s="148"/>
      <c r="AB463" s="148"/>
      <c r="AC463" s="148"/>
      <c r="AD463" s="148"/>
      <c r="AE463" s="148"/>
      <c r="AF463" s="148"/>
      <c r="AG463" s="148" t="s">
        <v>400</v>
      </c>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2" x14ac:dyDescent="0.2">
      <c r="A464" s="155"/>
      <c r="B464" s="156"/>
      <c r="C464" s="272" t="s">
        <v>1192</v>
      </c>
      <c r="D464" s="273"/>
      <c r="E464" s="273"/>
      <c r="F464" s="273"/>
      <c r="G464" s="273"/>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402</v>
      </c>
      <c r="AH464" s="148"/>
      <c r="AI464" s="148"/>
      <c r="AJ464" s="148"/>
      <c r="AK464" s="148"/>
      <c r="AL464" s="148"/>
      <c r="AM464" s="148"/>
      <c r="AN464" s="148"/>
      <c r="AO464" s="148"/>
      <c r="AP464" s="148"/>
      <c r="AQ464" s="148"/>
      <c r="AR464" s="148"/>
      <c r="AS464" s="148"/>
      <c r="AT464" s="148"/>
      <c r="AU464" s="148"/>
      <c r="AV464" s="148"/>
      <c r="AW464" s="148"/>
      <c r="AX464" s="148"/>
      <c r="AY464" s="148"/>
      <c r="AZ464" s="148"/>
      <c r="BA464" s="179" t="str">
        <f>C464</f>
        <v>základových nebo nadzákladových, včetně pomocného lešení o výšce podlahy do 1900 mm a pro zatížení do 1,5 kPa  (150 kg/m2),</v>
      </c>
      <c r="BB464" s="148"/>
      <c r="BC464" s="148"/>
      <c r="BD464" s="148"/>
      <c r="BE464" s="148"/>
      <c r="BF464" s="148"/>
      <c r="BG464" s="148"/>
      <c r="BH464" s="148"/>
    </row>
    <row r="465" spans="1:60" outlineLevel="2" x14ac:dyDescent="0.2">
      <c r="A465" s="155"/>
      <c r="B465" s="156"/>
      <c r="C465" s="195" t="s">
        <v>525</v>
      </c>
      <c r="D465" s="193"/>
      <c r="E465" s="194"/>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404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5" t="s">
        <v>1187</v>
      </c>
      <c r="D466" s="193"/>
      <c r="E466" s="194">
        <v>10</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404</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1" x14ac:dyDescent="0.2">
      <c r="A467" s="180">
        <v>96</v>
      </c>
      <c r="B467" s="181" t="s">
        <v>1193</v>
      </c>
      <c r="C467" s="189" t="s">
        <v>1194</v>
      </c>
      <c r="D467" s="182" t="s">
        <v>442</v>
      </c>
      <c r="E467" s="183">
        <v>2</v>
      </c>
      <c r="F467" s="184"/>
      <c r="G467" s="185">
        <f>ROUND(E467*F467,2)</f>
        <v>0</v>
      </c>
      <c r="H467" s="184"/>
      <c r="I467" s="185">
        <f>ROUND(E467*H467,2)</f>
        <v>0</v>
      </c>
      <c r="J467" s="184"/>
      <c r="K467" s="185">
        <f>ROUND(E467*J467,2)</f>
        <v>0</v>
      </c>
      <c r="L467" s="185">
        <v>12</v>
      </c>
      <c r="M467" s="185">
        <f>G467*(1+L467/100)</f>
        <v>0</v>
      </c>
      <c r="N467" s="183">
        <v>0</v>
      </c>
      <c r="O467" s="183">
        <f>ROUND(E467*N467,2)</f>
        <v>0</v>
      </c>
      <c r="P467" s="183">
        <v>0</v>
      </c>
      <c r="Q467" s="183">
        <f>ROUND(E467*P467,2)</f>
        <v>0</v>
      </c>
      <c r="R467" s="185"/>
      <c r="S467" s="185" t="s">
        <v>361</v>
      </c>
      <c r="T467" s="186" t="s">
        <v>320</v>
      </c>
      <c r="U467" s="159">
        <v>0</v>
      </c>
      <c r="V467" s="159">
        <f>ROUND(E467*U467,2)</f>
        <v>0</v>
      </c>
      <c r="W467" s="159"/>
      <c r="X467" s="159" t="s">
        <v>399</v>
      </c>
      <c r="Y467" s="159" t="s">
        <v>322</v>
      </c>
      <c r="Z467" s="148"/>
      <c r="AA467" s="148"/>
      <c r="AB467" s="148"/>
      <c r="AC467" s="148"/>
      <c r="AD467" s="148"/>
      <c r="AE467" s="148"/>
      <c r="AF467" s="148"/>
      <c r="AG467" s="148" t="s">
        <v>400</v>
      </c>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1" x14ac:dyDescent="0.2">
      <c r="A468" s="172">
        <v>97</v>
      </c>
      <c r="B468" s="173" t="s">
        <v>1195</v>
      </c>
      <c r="C468" s="188" t="s">
        <v>1196</v>
      </c>
      <c r="D468" s="174" t="s">
        <v>379</v>
      </c>
      <c r="E468" s="175">
        <v>56.66</v>
      </c>
      <c r="F468" s="176"/>
      <c r="G468" s="177">
        <f>ROUND(E468*F468,2)</f>
        <v>0</v>
      </c>
      <c r="H468" s="176"/>
      <c r="I468" s="177">
        <f>ROUND(E468*H468,2)</f>
        <v>0</v>
      </c>
      <c r="J468" s="176"/>
      <c r="K468" s="177">
        <f>ROUND(E468*J468,2)</f>
        <v>0</v>
      </c>
      <c r="L468" s="177">
        <v>12</v>
      </c>
      <c r="M468" s="177">
        <f>G468*(1+L468/100)</f>
        <v>0</v>
      </c>
      <c r="N468" s="175">
        <v>0</v>
      </c>
      <c r="O468" s="175">
        <f>ROUND(E468*N468,2)</f>
        <v>0</v>
      </c>
      <c r="P468" s="175">
        <v>0</v>
      </c>
      <c r="Q468" s="175">
        <f>ROUND(E468*P468,2)</f>
        <v>0</v>
      </c>
      <c r="R468" s="177"/>
      <c r="S468" s="177" t="s">
        <v>361</v>
      </c>
      <c r="T468" s="178" t="s">
        <v>320</v>
      </c>
      <c r="U468" s="159">
        <v>0</v>
      </c>
      <c r="V468" s="159">
        <f>ROUND(E468*U468,2)</f>
        <v>0</v>
      </c>
      <c r="W468" s="159"/>
      <c r="X468" s="159" t="s">
        <v>399</v>
      </c>
      <c r="Y468" s="159" t="s">
        <v>322</v>
      </c>
      <c r="Z468" s="148"/>
      <c r="AA468" s="148"/>
      <c r="AB468" s="148"/>
      <c r="AC468" s="148"/>
      <c r="AD468" s="148"/>
      <c r="AE468" s="148"/>
      <c r="AF468" s="148"/>
      <c r="AG468" s="148" t="s">
        <v>400</v>
      </c>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2" x14ac:dyDescent="0.2">
      <c r="A469" s="155"/>
      <c r="B469" s="156"/>
      <c r="C469" s="263" t="s">
        <v>1197</v>
      </c>
      <c r="D469" s="264"/>
      <c r="E469" s="264"/>
      <c r="F469" s="264"/>
      <c r="G469" s="264"/>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325</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
      <c r="A470" s="155"/>
      <c r="B470" s="156"/>
      <c r="C470" s="261" t="s">
        <v>1198</v>
      </c>
      <c r="D470" s="262"/>
      <c r="E470" s="262"/>
      <c r="F470" s="262"/>
      <c r="G470" s="262"/>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325</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3" x14ac:dyDescent="0.2">
      <c r="A471" s="155"/>
      <c r="B471" s="156"/>
      <c r="C471" s="261" t="s">
        <v>1917</v>
      </c>
      <c r="D471" s="262"/>
      <c r="E471" s="262"/>
      <c r="F471" s="262"/>
      <c r="G471" s="262"/>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325</v>
      </c>
      <c r="AH471" s="148"/>
      <c r="AI471" s="148"/>
      <c r="AJ471" s="148"/>
      <c r="AK471" s="148"/>
      <c r="AL471" s="148"/>
      <c r="AM471" s="148"/>
      <c r="AN471" s="148"/>
      <c r="AO471" s="148"/>
      <c r="AP471" s="148"/>
      <c r="AQ471" s="148"/>
      <c r="AR471" s="148"/>
      <c r="AS471" s="148"/>
      <c r="AT471" s="148"/>
      <c r="AU471" s="148"/>
      <c r="AV471" s="148"/>
      <c r="AW471" s="148"/>
      <c r="AX471" s="148"/>
      <c r="AY471" s="148"/>
      <c r="AZ471" s="148"/>
      <c r="BA471" s="179" t="str">
        <f>C471</f>
        <v>- Opláštění: Trvale voděodolná deska, odolná proti plísním, vhodná také při působení chemických látek.</v>
      </c>
      <c r="BB471" s="148"/>
      <c r="BC471" s="148"/>
      <c r="BD471" s="148"/>
      <c r="BE471" s="148"/>
      <c r="BF471" s="148"/>
      <c r="BG471" s="148"/>
      <c r="BH471" s="148"/>
    </row>
    <row r="472" spans="1:60" ht="33.75" outlineLevel="3" x14ac:dyDescent="0.2">
      <c r="A472" s="155"/>
      <c r="B472" s="156"/>
      <c r="C472" s="261" t="s">
        <v>1199</v>
      </c>
      <c r="D472" s="262"/>
      <c r="E472" s="262"/>
      <c r="F472" s="262"/>
      <c r="G472" s="262"/>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325</v>
      </c>
      <c r="AH472" s="148"/>
      <c r="AI472" s="148"/>
      <c r="AJ472" s="148"/>
      <c r="AK472" s="148"/>
      <c r="AL472" s="148"/>
      <c r="AM472" s="148"/>
      <c r="AN472" s="148"/>
      <c r="AO472" s="148"/>
      <c r="AP472" s="148"/>
      <c r="AQ472" s="148"/>
      <c r="AR472" s="148"/>
      <c r="AS472" s="148"/>
      <c r="AT472" s="148"/>
      <c r="AU472" s="148"/>
      <c r="AV472" s="148"/>
      <c r="AW472" s="148"/>
      <c r="AX472" s="148"/>
      <c r="AY472" s="148"/>
      <c r="AZ472" s="148"/>
      <c r="BA472" s="179" t="str">
        <f>C472</f>
        <v>- Stěrkovací + výztužná: Armovací vrstva určená především k lepení a stěrkování fasádních izolačních desek z MW a EPS-F. Vhodná též jako stěrka na beton. Faktor difúzního odporu cca 50. Součinitel tepelné vodivosti 0,8 W.m-1.K-1. Min. přídržnost k podkladu: EPS a MW 0,08 MPa, beton 0,25 MPa.</v>
      </c>
      <c r="BB472" s="148"/>
      <c r="BC472" s="148"/>
      <c r="BD472" s="148"/>
      <c r="BE472" s="148"/>
      <c r="BF472" s="148"/>
      <c r="BG472" s="148"/>
      <c r="BH472" s="148"/>
    </row>
    <row r="473" spans="1:60" outlineLevel="3" x14ac:dyDescent="0.2">
      <c r="A473" s="155"/>
      <c r="B473" s="156"/>
      <c r="C473" s="261" t="s">
        <v>1200</v>
      </c>
      <c r="D473" s="262"/>
      <c r="E473" s="262"/>
      <c r="F473" s="262"/>
      <c r="G473" s="262"/>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325</v>
      </c>
      <c r="AH473" s="148"/>
      <c r="AI473" s="148"/>
      <c r="AJ473" s="148"/>
      <c r="AK473" s="148"/>
      <c r="AL473" s="148"/>
      <c r="AM473" s="148"/>
      <c r="AN473" s="148"/>
      <c r="AO473" s="148"/>
      <c r="AP473" s="148"/>
      <c r="AQ473" s="148"/>
      <c r="AR473" s="148"/>
      <c r="AS473" s="148"/>
      <c r="AT473" s="148"/>
      <c r="AU473" s="148"/>
      <c r="AV473" s="148"/>
      <c r="AW473" s="148"/>
      <c r="AX473" s="148"/>
      <c r="AY473" s="148"/>
      <c r="AZ473" s="148"/>
      <c r="BA473" s="179" t="str">
        <f>C473</f>
        <v>Výztužná síťovina - plošná hmotnost &gt;145 g/m2, zatížení na mezi pevnosti &gt; 2000 N/ 50 mm. Odolná vůči alkáliím, oka cca 4 x 4 mm.</v>
      </c>
      <c r="BB473" s="148"/>
      <c r="BC473" s="148"/>
      <c r="BD473" s="148"/>
      <c r="BE473" s="148"/>
      <c r="BF473" s="148"/>
      <c r="BG473" s="148"/>
      <c r="BH473" s="148"/>
    </row>
    <row r="474" spans="1:60" outlineLevel="3" x14ac:dyDescent="0.2">
      <c r="A474" s="155"/>
      <c r="B474" s="156"/>
      <c r="C474" s="261" t="s">
        <v>1201</v>
      </c>
      <c r="D474" s="262"/>
      <c r="E474" s="262"/>
      <c r="F474" s="262"/>
      <c r="G474" s="262"/>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325</v>
      </c>
      <c r="AH474" s="148"/>
      <c r="AI474" s="148"/>
      <c r="AJ474" s="148"/>
      <c r="AK474" s="148"/>
      <c r="AL474" s="148"/>
      <c r="AM474" s="148"/>
      <c r="AN474" s="148"/>
      <c r="AO474" s="148"/>
      <c r="AP474" s="148"/>
      <c r="AQ474" s="148"/>
      <c r="AR474" s="148"/>
      <c r="AS474" s="148"/>
      <c r="AT474" s="148"/>
      <c r="AU474" s="148"/>
      <c r="AV474" s="148"/>
      <c r="AW474" s="148"/>
      <c r="AX474" s="148"/>
      <c r="AY474" s="148"/>
      <c r="AZ474" s="148"/>
      <c r="BA474" s="179" t="str">
        <f>C474</f>
        <v>- Penetrační: Základní nátěr v barvě finální fasády zvyšující přilnavost omítky k podkladu, sjednocující nasákavost, hydfrofobní</v>
      </c>
      <c r="BB474" s="148"/>
      <c r="BC474" s="148"/>
      <c r="BD474" s="148"/>
      <c r="BE474" s="148"/>
      <c r="BF474" s="148"/>
      <c r="BG474" s="148"/>
      <c r="BH474" s="148"/>
    </row>
    <row r="475" spans="1:60" ht="22.5" outlineLevel="3" x14ac:dyDescent="0.2">
      <c r="A475" s="155"/>
      <c r="B475" s="156"/>
      <c r="C475" s="261" t="s">
        <v>1202</v>
      </c>
      <c r="D475" s="262"/>
      <c r="E475" s="262"/>
      <c r="F475" s="262"/>
      <c r="G475" s="262"/>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325</v>
      </c>
      <c r="AH475" s="148"/>
      <c r="AI475" s="148"/>
      <c r="AJ475" s="148"/>
      <c r="AK475" s="148"/>
      <c r="AL475" s="148"/>
      <c r="AM475" s="148"/>
      <c r="AN475" s="148"/>
      <c r="AO475" s="148"/>
      <c r="AP475" s="148"/>
      <c r="AQ475" s="148"/>
      <c r="AR475" s="148"/>
      <c r="AS475" s="148"/>
      <c r="AT475" s="148"/>
      <c r="AU475" s="148"/>
      <c r="AV475" s="148"/>
      <c r="AW475" s="148"/>
      <c r="AX475" s="148"/>
      <c r="AY475" s="148"/>
      <c r="AZ475" s="148"/>
      <c r="BA475" s="179" t="str">
        <f>C475</f>
        <v>- Pohledová: Vysoce odolná pastovitá tenkovrstvá omítka s inovovaným pojivem na silikonové bázi, funkčními plnivy pro zrychlené vysychání povrchu fasád za deště, mlhy anebo při kondenzaci.</v>
      </c>
      <c r="BB475" s="148"/>
      <c r="BC475" s="148"/>
      <c r="BD475" s="148"/>
      <c r="BE475" s="148"/>
      <c r="BF475" s="148"/>
      <c r="BG475" s="148"/>
      <c r="BH475" s="148"/>
    </row>
    <row r="476" spans="1:60" outlineLevel="2" x14ac:dyDescent="0.2">
      <c r="A476" s="155"/>
      <c r="B476" s="156"/>
      <c r="C476" s="195" t="s">
        <v>1203</v>
      </c>
      <c r="D476" s="193"/>
      <c r="E476" s="194">
        <v>51.66</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404</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
      <c r="A477" s="155"/>
      <c r="B477" s="156"/>
      <c r="C477" s="195" t="s">
        <v>1204</v>
      </c>
      <c r="D477" s="193"/>
      <c r="E477" s="194">
        <v>5</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404</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1" x14ac:dyDescent="0.2">
      <c r="A478" s="172">
        <v>98</v>
      </c>
      <c r="B478" s="173" t="s">
        <v>1205</v>
      </c>
      <c r="C478" s="188" t="s">
        <v>1206</v>
      </c>
      <c r="D478" s="174" t="s">
        <v>442</v>
      </c>
      <c r="E478" s="175">
        <v>44</v>
      </c>
      <c r="F478" s="176"/>
      <c r="G478" s="177">
        <f>ROUND(E478*F478,2)</f>
        <v>0</v>
      </c>
      <c r="H478" s="176"/>
      <c r="I478" s="177">
        <f>ROUND(E478*H478,2)</f>
        <v>0</v>
      </c>
      <c r="J478" s="176"/>
      <c r="K478" s="177">
        <f>ROUND(E478*J478,2)</f>
        <v>0</v>
      </c>
      <c r="L478" s="177">
        <v>12</v>
      </c>
      <c r="M478" s="177">
        <f>G478*(1+L478/100)</f>
        <v>0</v>
      </c>
      <c r="N478" s="175">
        <v>0</v>
      </c>
      <c r="O478" s="175">
        <f>ROUND(E478*N478,2)</f>
        <v>0</v>
      </c>
      <c r="P478" s="175">
        <v>0</v>
      </c>
      <c r="Q478" s="175">
        <f>ROUND(E478*P478,2)</f>
        <v>0</v>
      </c>
      <c r="R478" s="177"/>
      <c r="S478" s="177" t="s">
        <v>361</v>
      </c>
      <c r="T478" s="178" t="s">
        <v>320</v>
      </c>
      <c r="U478" s="159">
        <v>0</v>
      </c>
      <c r="V478" s="159">
        <f>ROUND(E478*U478,2)</f>
        <v>0</v>
      </c>
      <c r="W478" s="159"/>
      <c r="X478" s="159" t="s">
        <v>399</v>
      </c>
      <c r="Y478" s="159" t="s">
        <v>322</v>
      </c>
      <c r="Z478" s="148"/>
      <c r="AA478" s="148"/>
      <c r="AB478" s="148"/>
      <c r="AC478" s="148"/>
      <c r="AD478" s="148"/>
      <c r="AE478" s="148"/>
      <c r="AF478" s="148"/>
      <c r="AG478" s="148" t="s">
        <v>400</v>
      </c>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2" x14ac:dyDescent="0.2">
      <c r="A479" s="155"/>
      <c r="B479" s="156"/>
      <c r="C479" s="263" t="s">
        <v>1207</v>
      </c>
      <c r="D479" s="264"/>
      <c r="E479" s="264"/>
      <c r="F479" s="264"/>
      <c r="G479" s="264"/>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325</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195" t="s">
        <v>1208</v>
      </c>
      <c r="D480" s="193"/>
      <c r="E480" s="194">
        <v>44</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404</v>
      </c>
      <c r="AH480" s="148">
        <v>0</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x14ac:dyDescent="0.2">
      <c r="A481" s="162" t="s">
        <v>314</v>
      </c>
      <c r="B481" s="163" t="s">
        <v>186</v>
      </c>
      <c r="C481" s="187" t="s">
        <v>187</v>
      </c>
      <c r="D481" s="164"/>
      <c r="E481" s="165"/>
      <c r="F481" s="166"/>
      <c r="G481" s="166">
        <f>SUMIF(AG482:AG520,"&lt;&gt;NOR",G482:G520)</f>
        <v>0</v>
      </c>
      <c r="H481" s="166"/>
      <c r="I481" s="166">
        <f>SUM(I482:I520)</f>
        <v>0</v>
      </c>
      <c r="J481" s="166"/>
      <c r="K481" s="166">
        <f>SUM(K482:K520)</f>
        <v>0</v>
      </c>
      <c r="L481" s="166"/>
      <c r="M481" s="166">
        <f>SUM(M482:M520)</f>
        <v>0</v>
      </c>
      <c r="N481" s="165"/>
      <c r="O481" s="165">
        <f>SUM(O482:O520)</f>
        <v>4.9399999999999995</v>
      </c>
      <c r="P481" s="165"/>
      <c r="Q481" s="165">
        <f>SUM(Q482:Q520)</f>
        <v>0</v>
      </c>
      <c r="R481" s="166"/>
      <c r="S481" s="166"/>
      <c r="T481" s="167"/>
      <c r="U481" s="161"/>
      <c r="V481" s="161">
        <f>SUM(V482:V520)</f>
        <v>90.63000000000001</v>
      </c>
      <c r="W481" s="161"/>
      <c r="X481" s="161"/>
      <c r="Y481" s="161"/>
      <c r="AG481" t="s">
        <v>315</v>
      </c>
    </row>
    <row r="482" spans="1:60" ht="22.5" outlineLevel="1" x14ac:dyDescent="0.2">
      <c r="A482" s="172">
        <v>99</v>
      </c>
      <c r="B482" s="173" t="s">
        <v>1209</v>
      </c>
      <c r="C482" s="188" t="s">
        <v>1210</v>
      </c>
      <c r="D482" s="174" t="s">
        <v>379</v>
      </c>
      <c r="E482" s="175">
        <v>250</v>
      </c>
      <c r="F482" s="176"/>
      <c r="G482" s="177">
        <f>ROUND(E482*F482,2)</f>
        <v>0</v>
      </c>
      <c r="H482" s="176"/>
      <c r="I482" s="177">
        <f>ROUND(E482*H482,2)</f>
        <v>0</v>
      </c>
      <c r="J482" s="176"/>
      <c r="K482" s="177">
        <f>ROUND(E482*J482,2)</f>
        <v>0</v>
      </c>
      <c r="L482" s="177">
        <v>12</v>
      </c>
      <c r="M482" s="177">
        <f>G482*(1+L482/100)</f>
        <v>0</v>
      </c>
      <c r="N482" s="175">
        <v>1.8380000000000001E-2</v>
      </c>
      <c r="O482" s="175">
        <f>ROUND(E482*N482,2)</f>
        <v>4.5999999999999996</v>
      </c>
      <c r="P482" s="175">
        <v>0</v>
      </c>
      <c r="Q482" s="175">
        <f>ROUND(E482*P482,2)</f>
        <v>0</v>
      </c>
      <c r="R482" s="177" t="s">
        <v>416</v>
      </c>
      <c r="S482" s="177" t="s">
        <v>319</v>
      </c>
      <c r="T482" s="178" t="s">
        <v>319</v>
      </c>
      <c r="U482" s="159">
        <v>0.104</v>
      </c>
      <c r="V482" s="159">
        <f>ROUND(E482*U482,2)</f>
        <v>26</v>
      </c>
      <c r="W482" s="159"/>
      <c r="X482" s="159" t="s">
        <v>399</v>
      </c>
      <c r="Y482" s="159" t="s">
        <v>322</v>
      </c>
      <c r="Z482" s="148"/>
      <c r="AA482" s="148"/>
      <c r="AB482" s="148"/>
      <c r="AC482" s="148"/>
      <c r="AD482" s="148"/>
      <c r="AE482" s="148"/>
      <c r="AF482" s="148"/>
      <c r="AG482" s="148" t="s">
        <v>400</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
      <c r="A483" s="155"/>
      <c r="B483" s="156"/>
      <c r="C483" s="272" t="s">
        <v>1211</v>
      </c>
      <c r="D483" s="273"/>
      <c r="E483" s="273"/>
      <c r="F483" s="273"/>
      <c r="G483" s="273"/>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402</v>
      </c>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2" x14ac:dyDescent="0.2">
      <c r="A484" s="155"/>
      <c r="B484" s="156"/>
      <c r="C484" s="261" t="s">
        <v>1212</v>
      </c>
      <c r="D484" s="262"/>
      <c r="E484" s="262"/>
      <c r="F484" s="262"/>
      <c r="G484" s="262"/>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325</v>
      </c>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ht="22.5" outlineLevel="1" x14ac:dyDescent="0.2">
      <c r="A485" s="172">
        <v>100</v>
      </c>
      <c r="B485" s="173" t="s">
        <v>1213</v>
      </c>
      <c r="C485" s="188" t="s">
        <v>1214</v>
      </c>
      <c r="D485" s="174" t="s">
        <v>1215</v>
      </c>
      <c r="E485" s="175">
        <v>100</v>
      </c>
      <c r="F485" s="176"/>
      <c r="G485" s="177">
        <f>ROUND(E485*F485,2)</f>
        <v>0</v>
      </c>
      <c r="H485" s="176"/>
      <c r="I485" s="177">
        <f>ROUND(E485*H485,2)</f>
        <v>0</v>
      </c>
      <c r="J485" s="176"/>
      <c r="K485" s="177">
        <f>ROUND(E485*J485,2)</f>
        <v>0</v>
      </c>
      <c r="L485" s="177">
        <v>12</v>
      </c>
      <c r="M485" s="177">
        <f>G485*(1+L485/100)</f>
        <v>0</v>
      </c>
      <c r="N485" s="175">
        <v>0</v>
      </c>
      <c r="O485" s="175">
        <f>ROUND(E485*N485,2)</f>
        <v>0</v>
      </c>
      <c r="P485" s="175">
        <v>0</v>
      </c>
      <c r="Q485" s="175">
        <f>ROUND(E485*P485,2)</f>
        <v>0</v>
      </c>
      <c r="R485" s="177" t="s">
        <v>416</v>
      </c>
      <c r="S485" s="177" t="s">
        <v>319</v>
      </c>
      <c r="T485" s="178" t="s">
        <v>319</v>
      </c>
      <c r="U485" s="159">
        <v>0</v>
      </c>
      <c r="V485" s="159">
        <f>ROUND(E485*U485,2)</f>
        <v>0</v>
      </c>
      <c r="W485" s="159"/>
      <c r="X485" s="159" t="s">
        <v>399</v>
      </c>
      <c r="Y485" s="159" t="s">
        <v>322</v>
      </c>
      <c r="Z485" s="148"/>
      <c r="AA485" s="148"/>
      <c r="AB485" s="148"/>
      <c r="AC485" s="148"/>
      <c r="AD485" s="148"/>
      <c r="AE485" s="148"/>
      <c r="AF485" s="148"/>
      <c r="AG485" s="148" t="s">
        <v>400</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272" t="s">
        <v>1211</v>
      </c>
      <c r="D486" s="273"/>
      <c r="E486" s="273"/>
      <c r="F486" s="273"/>
      <c r="G486" s="273"/>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402</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1" x14ac:dyDescent="0.2">
      <c r="A487" s="172">
        <v>101</v>
      </c>
      <c r="B487" s="173" t="s">
        <v>1216</v>
      </c>
      <c r="C487" s="188" t="s">
        <v>1217</v>
      </c>
      <c r="D487" s="174" t="s">
        <v>379</v>
      </c>
      <c r="E487" s="175">
        <v>11250</v>
      </c>
      <c r="F487" s="176"/>
      <c r="G487" s="177">
        <f>ROUND(E487*F487,2)</f>
        <v>0</v>
      </c>
      <c r="H487" s="176"/>
      <c r="I487" s="177">
        <f>ROUND(E487*H487,2)</f>
        <v>0</v>
      </c>
      <c r="J487" s="176"/>
      <c r="K487" s="177">
        <f>ROUND(E487*J487,2)</f>
        <v>0</v>
      </c>
      <c r="L487" s="177">
        <v>12</v>
      </c>
      <c r="M487" s="177">
        <f>G487*(1+L487/100)</f>
        <v>0</v>
      </c>
      <c r="N487" s="175">
        <v>0</v>
      </c>
      <c r="O487" s="175">
        <f>ROUND(E487*N487,2)</f>
        <v>0</v>
      </c>
      <c r="P487" s="175">
        <v>0</v>
      </c>
      <c r="Q487" s="175">
        <f>ROUND(E487*P487,2)</f>
        <v>0</v>
      </c>
      <c r="R487" s="177" t="s">
        <v>416</v>
      </c>
      <c r="S487" s="177" t="s">
        <v>319</v>
      </c>
      <c r="T487" s="178" t="s">
        <v>319</v>
      </c>
      <c r="U487" s="159">
        <v>0</v>
      </c>
      <c r="V487" s="159">
        <f>ROUND(E487*U487,2)</f>
        <v>0</v>
      </c>
      <c r="W487" s="159"/>
      <c r="X487" s="159" t="s">
        <v>399</v>
      </c>
      <c r="Y487" s="159" t="s">
        <v>322</v>
      </c>
      <c r="Z487" s="148"/>
      <c r="AA487" s="148"/>
      <c r="AB487" s="148"/>
      <c r="AC487" s="148"/>
      <c r="AD487" s="148"/>
      <c r="AE487" s="148"/>
      <c r="AF487" s="148"/>
      <c r="AG487" s="148" t="s">
        <v>400</v>
      </c>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2" x14ac:dyDescent="0.2">
      <c r="A488" s="155"/>
      <c r="B488" s="156"/>
      <c r="C488" s="272" t="s">
        <v>1211</v>
      </c>
      <c r="D488" s="273"/>
      <c r="E488" s="273"/>
      <c r="F488" s="273"/>
      <c r="G488" s="273"/>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402</v>
      </c>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2" x14ac:dyDescent="0.2">
      <c r="A489" s="155"/>
      <c r="B489" s="156"/>
      <c r="C489" s="195" t="s">
        <v>1218</v>
      </c>
      <c r="D489" s="193"/>
      <c r="E489" s="194">
        <v>11250</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404</v>
      </c>
      <c r="AH489" s="148">
        <v>5</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1" x14ac:dyDescent="0.2">
      <c r="A490" s="172">
        <v>102</v>
      </c>
      <c r="B490" s="173" t="s">
        <v>1219</v>
      </c>
      <c r="C490" s="188" t="s">
        <v>1220</v>
      </c>
      <c r="D490" s="174" t="s">
        <v>379</v>
      </c>
      <c r="E490" s="175">
        <v>250</v>
      </c>
      <c r="F490" s="176"/>
      <c r="G490" s="177">
        <f>ROUND(E490*F490,2)</f>
        <v>0</v>
      </c>
      <c r="H490" s="176"/>
      <c r="I490" s="177">
        <f>ROUND(E490*H490,2)</f>
        <v>0</v>
      </c>
      <c r="J490" s="176"/>
      <c r="K490" s="177">
        <f>ROUND(E490*J490,2)</f>
        <v>0</v>
      </c>
      <c r="L490" s="177">
        <v>12</v>
      </c>
      <c r="M490" s="177">
        <f>G490*(1+L490/100)</f>
        <v>0</v>
      </c>
      <c r="N490" s="175">
        <v>0</v>
      </c>
      <c r="O490" s="175">
        <f>ROUND(E490*N490,2)</f>
        <v>0</v>
      </c>
      <c r="P490" s="175">
        <v>0</v>
      </c>
      <c r="Q490" s="175">
        <f>ROUND(E490*P490,2)</f>
        <v>0</v>
      </c>
      <c r="R490" s="177" t="s">
        <v>416</v>
      </c>
      <c r="S490" s="177" t="s">
        <v>319</v>
      </c>
      <c r="T490" s="178" t="s">
        <v>319</v>
      </c>
      <c r="U490" s="159">
        <v>7.0000000000000007E-2</v>
      </c>
      <c r="V490" s="159">
        <f>ROUND(E490*U490,2)</f>
        <v>17.5</v>
      </c>
      <c r="W490" s="159"/>
      <c r="X490" s="159" t="s">
        <v>399</v>
      </c>
      <c r="Y490" s="159" t="s">
        <v>322</v>
      </c>
      <c r="Z490" s="148"/>
      <c r="AA490" s="148"/>
      <c r="AB490" s="148"/>
      <c r="AC490" s="148"/>
      <c r="AD490" s="148"/>
      <c r="AE490" s="148"/>
      <c r="AF490" s="148"/>
      <c r="AG490" s="148" t="s">
        <v>400</v>
      </c>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2" x14ac:dyDescent="0.2">
      <c r="A491" s="155"/>
      <c r="B491" s="156"/>
      <c r="C491" s="195" t="s">
        <v>1221</v>
      </c>
      <c r="D491" s="193"/>
      <c r="E491" s="194">
        <v>250</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404</v>
      </c>
      <c r="AH491" s="148">
        <v>5</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1" x14ac:dyDescent="0.2">
      <c r="A492" s="172">
        <v>103</v>
      </c>
      <c r="B492" s="173" t="s">
        <v>414</v>
      </c>
      <c r="C492" s="188" t="s">
        <v>415</v>
      </c>
      <c r="D492" s="174" t="s">
        <v>379</v>
      </c>
      <c r="E492" s="175">
        <v>258.57</v>
      </c>
      <c r="F492" s="176"/>
      <c r="G492" s="177">
        <f>ROUND(E492*F492,2)</f>
        <v>0</v>
      </c>
      <c r="H492" s="176"/>
      <c r="I492" s="177">
        <f>ROUND(E492*H492,2)</f>
        <v>0</v>
      </c>
      <c r="J492" s="176"/>
      <c r="K492" s="177">
        <f>ROUND(E492*J492,2)</f>
        <v>0</v>
      </c>
      <c r="L492" s="177">
        <v>12</v>
      </c>
      <c r="M492" s="177">
        <f>G492*(1+L492/100)</f>
        <v>0</v>
      </c>
      <c r="N492" s="175">
        <v>1.2099999999999999E-3</v>
      </c>
      <c r="O492" s="175">
        <f>ROUND(E492*N492,2)</f>
        <v>0.31</v>
      </c>
      <c r="P492" s="175">
        <v>0</v>
      </c>
      <c r="Q492" s="175">
        <f>ROUND(E492*P492,2)</f>
        <v>0</v>
      </c>
      <c r="R492" s="177" t="s">
        <v>416</v>
      </c>
      <c r="S492" s="177" t="s">
        <v>319</v>
      </c>
      <c r="T492" s="178" t="s">
        <v>319</v>
      </c>
      <c r="U492" s="159">
        <v>0.17699999999999999</v>
      </c>
      <c r="V492" s="159">
        <f>ROUND(E492*U492,2)</f>
        <v>45.77</v>
      </c>
      <c r="W492" s="159"/>
      <c r="X492" s="159" t="s">
        <v>399</v>
      </c>
      <c r="Y492" s="159" t="s">
        <v>322</v>
      </c>
      <c r="Z492" s="148"/>
      <c r="AA492" s="148"/>
      <c r="AB492" s="148"/>
      <c r="AC492" s="148"/>
      <c r="AD492" s="148"/>
      <c r="AE492" s="148"/>
      <c r="AF492" s="148"/>
      <c r="AG492" s="148" t="s">
        <v>400</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195" t="s">
        <v>835</v>
      </c>
      <c r="D493" s="193"/>
      <c r="E493" s="194"/>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404</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3" x14ac:dyDescent="0.2">
      <c r="A494" s="155"/>
      <c r="B494" s="156"/>
      <c r="C494" s="195" t="s">
        <v>953</v>
      </c>
      <c r="D494" s="193"/>
      <c r="E494" s="194">
        <v>14.26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404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
      <c r="A495" s="155"/>
      <c r="B495" s="156"/>
      <c r="C495" s="195" t="s">
        <v>1222</v>
      </c>
      <c r="D495" s="193"/>
      <c r="E495" s="194">
        <v>33.56</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404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
      <c r="A496" s="155"/>
      <c r="B496" s="156"/>
      <c r="C496" s="195" t="s">
        <v>955</v>
      </c>
      <c r="D496" s="193"/>
      <c r="E496" s="194">
        <v>23.44</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404</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
      <c r="A497" s="155"/>
      <c r="B497" s="156"/>
      <c r="C497" s="195" t="s">
        <v>960</v>
      </c>
      <c r="D497" s="193"/>
      <c r="E497" s="194">
        <v>4.24</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404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3" x14ac:dyDescent="0.2">
      <c r="A498" s="155"/>
      <c r="B498" s="156"/>
      <c r="C498" s="195" t="s">
        <v>956</v>
      </c>
      <c r="D498" s="193"/>
      <c r="E498" s="194">
        <v>6.98</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404</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3" x14ac:dyDescent="0.2">
      <c r="A499" s="155"/>
      <c r="B499" s="156"/>
      <c r="C499" s="195" t="s">
        <v>1223</v>
      </c>
      <c r="D499" s="193"/>
      <c r="E499" s="194">
        <v>9.34</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404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3" x14ac:dyDescent="0.2">
      <c r="A500" s="155"/>
      <c r="B500" s="156"/>
      <c r="C500" s="195" t="s">
        <v>874</v>
      </c>
      <c r="D500" s="193"/>
      <c r="E500" s="194"/>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404</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3" x14ac:dyDescent="0.2">
      <c r="A501" s="155"/>
      <c r="B501" s="156"/>
      <c r="C501" s="195" t="s">
        <v>1224</v>
      </c>
      <c r="D501" s="193"/>
      <c r="E501" s="194">
        <v>15.1</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404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5" t="s">
        <v>991</v>
      </c>
      <c r="D502" s="193"/>
      <c r="E502" s="194">
        <v>2.89</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404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5" t="s">
        <v>978</v>
      </c>
      <c r="D503" s="193"/>
      <c r="E503" s="194">
        <v>6.63</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404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5" t="s">
        <v>992</v>
      </c>
      <c r="D504" s="193"/>
      <c r="E504" s="194">
        <v>1.04</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404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5" t="s">
        <v>993</v>
      </c>
      <c r="D505" s="193"/>
      <c r="E505" s="194">
        <v>1.84</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404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5" t="s">
        <v>979</v>
      </c>
      <c r="D506" s="193"/>
      <c r="E506" s="194">
        <v>3.09</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404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
      <c r="A507" s="155"/>
      <c r="B507" s="156"/>
      <c r="C507" s="195" t="s">
        <v>980</v>
      </c>
      <c r="D507" s="193"/>
      <c r="E507" s="194">
        <v>6.02</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404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outlineLevel="3" x14ac:dyDescent="0.2">
      <c r="A508" s="155"/>
      <c r="B508" s="156"/>
      <c r="C508" s="195" t="s">
        <v>994</v>
      </c>
      <c r="D508" s="193"/>
      <c r="E508" s="194">
        <v>5.19</v>
      </c>
      <c r="F508" s="159"/>
      <c r="G508" s="159"/>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404</v>
      </c>
      <c r="AH508" s="148">
        <v>0</v>
      </c>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3" x14ac:dyDescent="0.2">
      <c r="A509" s="155"/>
      <c r="B509" s="156"/>
      <c r="C509" s="195" t="s">
        <v>995</v>
      </c>
      <c r="D509" s="193"/>
      <c r="E509" s="194">
        <v>3.98</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404</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5" t="s">
        <v>1225</v>
      </c>
      <c r="D510" s="193"/>
      <c r="E510" s="194">
        <v>11.2</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404</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5" t="s">
        <v>1226</v>
      </c>
      <c r="D511" s="193"/>
      <c r="E511" s="194">
        <v>15.79</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404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5" t="s">
        <v>1227</v>
      </c>
      <c r="D512" s="193"/>
      <c r="E512" s="194">
        <v>11.71</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404</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5" t="s">
        <v>1228</v>
      </c>
      <c r="D513" s="193"/>
      <c r="E513" s="194"/>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404</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5" t="s">
        <v>984</v>
      </c>
      <c r="D514" s="193"/>
      <c r="E514" s="194">
        <v>4.22</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404</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3" x14ac:dyDescent="0.2">
      <c r="A515" s="155"/>
      <c r="B515" s="156"/>
      <c r="C515" s="195" t="s">
        <v>1229</v>
      </c>
      <c r="D515" s="193"/>
      <c r="E515" s="194">
        <v>18.420000000000002</v>
      </c>
      <c r="F515" s="159"/>
      <c r="G515" s="159"/>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404</v>
      </c>
      <c r="AH515" s="148">
        <v>0</v>
      </c>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3" x14ac:dyDescent="0.2">
      <c r="A516" s="155"/>
      <c r="B516" s="156"/>
      <c r="C516" s="195" t="s">
        <v>997</v>
      </c>
      <c r="D516" s="193"/>
      <c r="E516" s="194">
        <v>4.1100000000000003</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404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
      <c r="A517" s="155"/>
      <c r="B517" s="156"/>
      <c r="C517" s="195" t="s">
        <v>1230</v>
      </c>
      <c r="D517" s="193"/>
      <c r="E517" s="194">
        <v>9.5500000000000007</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404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
      <c r="A518" s="155"/>
      <c r="B518" s="156"/>
      <c r="C518" s="195" t="s">
        <v>1231</v>
      </c>
      <c r="D518" s="193"/>
      <c r="E518" s="194">
        <v>13.68</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404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
      <c r="A519" s="155"/>
      <c r="B519" s="156"/>
      <c r="C519" s="195" t="s">
        <v>1232</v>
      </c>
      <c r="D519" s="193"/>
      <c r="E519" s="194">
        <v>32.29</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404</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ht="22.5" outlineLevel="1" x14ac:dyDescent="0.2">
      <c r="A520" s="180">
        <v>104</v>
      </c>
      <c r="B520" s="181" t="s">
        <v>1233</v>
      </c>
      <c r="C520" s="189" t="s">
        <v>1234</v>
      </c>
      <c r="D520" s="182" t="s">
        <v>379</v>
      </c>
      <c r="E520" s="183">
        <v>5</v>
      </c>
      <c r="F520" s="184"/>
      <c r="G520" s="185">
        <f>ROUND(E520*F520,2)</f>
        <v>0</v>
      </c>
      <c r="H520" s="184"/>
      <c r="I520" s="185">
        <f>ROUND(E520*H520,2)</f>
        <v>0</v>
      </c>
      <c r="J520" s="184"/>
      <c r="K520" s="185">
        <f>ROUND(E520*J520,2)</f>
        <v>0</v>
      </c>
      <c r="L520" s="185">
        <v>12</v>
      </c>
      <c r="M520" s="185">
        <f>G520*(1+L520/100)</f>
        <v>0</v>
      </c>
      <c r="N520" s="183">
        <v>5.8500000000000002E-3</v>
      </c>
      <c r="O520" s="183">
        <f>ROUND(E520*N520,2)</f>
        <v>0.03</v>
      </c>
      <c r="P520" s="183">
        <v>0</v>
      </c>
      <c r="Q520" s="183">
        <f>ROUND(E520*P520,2)</f>
        <v>0</v>
      </c>
      <c r="R520" s="185" t="s">
        <v>416</v>
      </c>
      <c r="S520" s="185" t="s">
        <v>319</v>
      </c>
      <c r="T520" s="186" t="s">
        <v>319</v>
      </c>
      <c r="U520" s="159">
        <v>0.27200000000000002</v>
      </c>
      <c r="V520" s="159">
        <f>ROUND(E520*U520,2)</f>
        <v>1.36</v>
      </c>
      <c r="W520" s="159"/>
      <c r="X520" s="159" t="s">
        <v>399</v>
      </c>
      <c r="Y520" s="159" t="s">
        <v>322</v>
      </c>
      <c r="Z520" s="148"/>
      <c r="AA520" s="148"/>
      <c r="AB520" s="148"/>
      <c r="AC520" s="148"/>
      <c r="AD520" s="148"/>
      <c r="AE520" s="148"/>
      <c r="AF520" s="148"/>
      <c r="AG520" s="148" t="s">
        <v>400</v>
      </c>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x14ac:dyDescent="0.2">
      <c r="A521" s="162" t="s">
        <v>314</v>
      </c>
      <c r="B521" s="163" t="s">
        <v>188</v>
      </c>
      <c r="C521" s="187" t="s">
        <v>189</v>
      </c>
      <c r="D521" s="164"/>
      <c r="E521" s="165"/>
      <c r="F521" s="166"/>
      <c r="G521" s="166">
        <f>SUMIF(AG522:AG535,"&lt;&gt;NOR",G522:G535)</f>
        <v>0</v>
      </c>
      <c r="H521" s="166"/>
      <c r="I521" s="166">
        <f>SUM(I522:I535)</f>
        <v>0</v>
      </c>
      <c r="J521" s="166"/>
      <c r="K521" s="166">
        <f>SUM(K522:K535)</f>
        <v>0</v>
      </c>
      <c r="L521" s="166"/>
      <c r="M521" s="166">
        <f>SUM(M522:M535)</f>
        <v>0</v>
      </c>
      <c r="N521" s="165"/>
      <c r="O521" s="165">
        <f>SUM(O522:O535)</f>
        <v>0.05</v>
      </c>
      <c r="P521" s="165"/>
      <c r="Q521" s="165">
        <f>SUM(Q522:Q535)</f>
        <v>0</v>
      </c>
      <c r="R521" s="166"/>
      <c r="S521" s="166"/>
      <c r="T521" s="167"/>
      <c r="U521" s="161"/>
      <c r="V521" s="161">
        <f>SUM(V522:V535)</f>
        <v>151.49</v>
      </c>
      <c r="W521" s="161"/>
      <c r="X521" s="161"/>
      <c r="Y521" s="161"/>
      <c r="AG521" t="s">
        <v>315</v>
      </c>
    </row>
    <row r="522" spans="1:60" ht="56.25" outlineLevel="1" x14ac:dyDescent="0.2">
      <c r="A522" s="172">
        <v>105</v>
      </c>
      <c r="B522" s="173" t="s">
        <v>1235</v>
      </c>
      <c r="C522" s="188" t="s">
        <v>1236</v>
      </c>
      <c r="D522" s="174" t="s">
        <v>379</v>
      </c>
      <c r="E522" s="175">
        <v>486.45</v>
      </c>
      <c r="F522" s="176"/>
      <c r="G522" s="177">
        <f>ROUND(E522*F522,2)</f>
        <v>0</v>
      </c>
      <c r="H522" s="176"/>
      <c r="I522" s="177">
        <f>ROUND(E522*H522,2)</f>
        <v>0</v>
      </c>
      <c r="J522" s="176"/>
      <c r="K522" s="177">
        <f>ROUND(E522*J522,2)</f>
        <v>0</v>
      </c>
      <c r="L522" s="177">
        <v>12</v>
      </c>
      <c r="M522" s="177">
        <f>G522*(1+L522/100)</f>
        <v>0</v>
      </c>
      <c r="N522" s="175">
        <v>4.0000000000000003E-5</v>
      </c>
      <c r="O522" s="175">
        <f>ROUND(E522*N522,2)</f>
        <v>0.02</v>
      </c>
      <c r="P522" s="175">
        <v>0</v>
      </c>
      <c r="Q522" s="175">
        <f>ROUND(E522*P522,2)</f>
        <v>0</v>
      </c>
      <c r="R522" s="177" t="s">
        <v>798</v>
      </c>
      <c r="S522" s="177" t="s">
        <v>319</v>
      </c>
      <c r="T522" s="178" t="s">
        <v>319</v>
      </c>
      <c r="U522" s="159">
        <v>0.308</v>
      </c>
      <c r="V522" s="159">
        <f>ROUND(E522*U522,2)</f>
        <v>149.83000000000001</v>
      </c>
      <c r="W522" s="159"/>
      <c r="X522" s="159" t="s">
        <v>399</v>
      </c>
      <c r="Y522" s="159" t="s">
        <v>322</v>
      </c>
      <c r="Z522" s="148"/>
      <c r="AA522" s="148"/>
      <c r="AB522" s="148"/>
      <c r="AC522" s="148"/>
      <c r="AD522" s="148"/>
      <c r="AE522" s="148"/>
      <c r="AF522" s="148"/>
      <c r="AG522" s="148" t="s">
        <v>400</v>
      </c>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2" x14ac:dyDescent="0.2">
      <c r="A523" s="155"/>
      <c r="B523" s="156"/>
      <c r="C523" s="195" t="s">
        <v>1237</v>
      </c>
      <c r="D523" s="193"/>
      <c r="E523" s="194">
        <v>246.18</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404</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5" t="s">
        <v>1238</v>
      </c>
      <c r="D524" s="193"/>
      <c r="E524" s="194">
        <v>240.27</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404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1" x14ac:dyDescent="0.2">
      <c r="A525" s="172">
        <v>106</v>
      </c>
      <c r="B525" s="173" t="s">
        <v>1239</v>
      </c>
      <c r="C525" s="188" t="s">
        <v>1240</v>
      </c>
      <c r="D525" s="174" t="s">
        <v>442</v>
      </c>
      <c r="E525" s="175">
        <v>3</v>
      </c>
      <c r="F525" s="176"/>
      <c r="G525" s="177">
        <f>ROUND(E525*F525,2)</f>
        <v>0</v>
      </c>
      <c r="H525" s="176"/>
      <c r="I525" s="177">
        <f>ROUND(E525*H525,2)</f>
        <v>0</v>
      </c>
      <c r="J525" s="176"/>
      <c r="K525" s="177">
        <f>ROUND(E525*J525,2)</f>
        <v>0</v>
      </c>
      <c r="L525" s="177">
        <v>12</v>
      </c>
      <c r="M525" s="177">
        <f>G525*(1+L525/100)</f>
        <v>0</v>
      </c>
      <c r="N525" s="175">
        <v>1.0000000000000001E-5</v>
      </c>
      <c r="O525" s="175">
        <f>ROUND(E525*N525,2)</f>
        <v>0</v>
      </c>
      <c r="P525" s="175">
        <v>0</v>
      </c>
      <c r="Q525" s="175">
        <f>ROUND(E525*P525,2)</f>
        <v>0</v>
      </c>
      <c r="R525" s="177" t="s">
        <v>798</v>
      </c>
      <c r="S525" s="177" t="s">
        <v>319</v>
      </c>
      <c r="T525" s="178" t="s">
        <v>319</v>
      </c>
      <c r="U525" s="159">
        <v>0.17</v>
      </c>
      <c r="V525" s="159">
        <f>ROUND(E525*U525,2)</f>
        <v>0.51</v>
      </c>
      <c r="W525" s="159"/>
      <c r="X525" s="159" t="s">
        <v>399</v>
      </c>
      <c r="Y525" s="159" t="s">
        <v>322</v>
      </c>
      <c r="Z525" s="148"/>
      <c r="AA525" s="148"/>
      <c r="AB525" s="148"/>
      <c r="AC525" s="148"/>
      <c r="AD525" s="148"/>
      <c r="AE525" s="148"/>
      <c r="AF525" s="148"/>
      <c r="AG525" s="148" t="s">
        <v>400</v>
      </c>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2" x14ac:dyDescent="0.2">
      <c r="A526" s="155"/>
      <c r="B526" s="156"/>
      <c r="C526" s="195" t="s">
        <v>1083</v>
      </c>
      <c r="D526" s="193"/>
      <c r="E526" s="194"/>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404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
      <c r="A527" s="155"/>
      <c r="B527" s="156"/>
      <c r="C527" s="195" t="s">
        <v>1241</v>
      </c>
      <c r="D527" s="193"/>
      <c r="E527" s="194">
        <v>3</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404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1" x14ac:dyDescent="0.2">
      <c r="A528" s="172">
        <v>107</v>
      </c>
      <c r="B528" s="173" t="s">
        <v>1242</v>
      </c>
      <c r="C528" s="188" t="s">
        <v>1243</v>
      </c>
      <c r="D528" s="174" t="s">
        <v>442</v>
      </c>
      <c r="E528" s="175">
        <v>3</v>
      </c>
      <c r="F528" s="176"/>
      <c r="G528" s="177">
        <f>ROUND(E528*F528,2)</f>
        <v>0</v>
      </c>
      <c r="H528" s="176"/>
      <c r="I528" s="177">
        <f>ROUND(E528*H528,2)</f>
        <v>0</v>
      </c>
      <c r="J528" s="176"/>
      <c r="K528" s="177">
        <f>ROUND(E528*J528,2)</f>
        <v>0</v>
      </c>
      <c r="L528" s="177">
        <v>12</v>
      </c>
      <c r="M528" s="177">
        <f>G528*(1+L528/100)</f>
        <v>0</v>
      </c>
      <c r="N528" s="175">
        <v>0</v>
      </c>
      <c r="O528" s="175">
        <f>ROUND(E528*N528,2)</f>
        <v>0</v>
      </c>
      <c r="P528" s="175">
        <v>0</v>
      </c>
      <c r="Q528" s="175">
        <f>ROUND(E528*P528,2)</f>
        <v>0</v>
      </c>
      <c r="R528" s="177" t="s">
        <v>798</v>
      </c>
      <c r="S528" s="177" t="s">
        <v>319</v>
      </c>
      <c r="T528" s="178" t="s">
        <v>319</v>
      </c>
      <c r="U528" s="159">
        <v>0.11890000000000001</v>
      </c>
      <c r="V528" s="159">
        <f>ROUND(E528*U528,2)</f>
        <v>0.36</v>
      </c>
      <c r="W528" s="159"/>
      <c r="X528" s="159" t="s">
        <v>399</v>
      </c>
      <c r="Y528" s="159" t="s">
        <v>322</v>
      </c>
      <c r="Z528" s="148"/>
      <c r="AA528" s="148"/>
      <c r="AB528" s="148"/>
      <c r="AC528" s="148"/>
      <c r="AD528" s="148"/>
      <c r="AE528" s="148"/>
      <c r="AF528" s="148"/>
      <c r="AG528" s="148" t="s">
        <v>400</v>
      </c>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2" x14ac:dyDescent="0.2">
      <c r="A529" s="155"/>
      <c r="B529" s="156"/>
      <c r="C529" s="195" t="s">
        <v>1244</v>
      </c>
      <c r="D529" s="193"/>
      <c r="E529" s="194">
        <v>3</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404</v>
      </c>
      <c r="AH529" s="148">
        <v>5</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1" x14ac:dyDescent="0.2">
      <c r="A530" s="172">
        <v>108</v>
      </c>
      <c r="B530" s="173" t="s">
        <v>1245</v>
      </c>
      <c r="C530" s="188" t="s">
        <v>1246</v>
      </c>
      <c r="D530" s="174" t="s">
        <v>442</v>
      </c>
      <c r="E530" s="175">
        <v>3</v>
      </c>
      <c r="F530" s="176"/>
      <c r="G530" s="177">
        <f>ROUND(E530*F530,2)</f>
        <v>0</v>
      </c>
      <c r="H530" s="176"/>
      <c r="I530" s="177">
        <f>ROUND(E530*H530,2)</f>
        <v>0</v>
      </c>
      <c r="J530" s="176"/>
      <c r="K530" s="177">
        <f>ROUND(E530*J530,2)</f>
        <v>0</v>
      </c>
      <c r="L530" s="177">
        <v>12</v>
      </c>
      <c r="M530" s="177">
        <f>G530*(1+L530/100)</f>
        <v>0</v>
      </c>
      <c r="N530" s="175">
        <v>0</v>
      </c>
      <c r="O530" s="175">
        <f>ROUND(E530*N530,2)</f>
        <v>0</v>
      </c>
      <c r="P530" s="175">
        <v>0</v>
      </c>
      <c r="Q530" s="175">
        <f>ROUND(E530*P530,2)</f>
        <v>0</v>
      </c>
      <c r="R530" s="177" t="s">
        <v>798</v>
      </c>
      <c r="S530" s="177" t="s">
        <v>319</v>
      </c>
      <c r="T530" s="178" t="s">
        <v>319</v>
      </c>
      <c r="U530" s="159">
        <v>0.26419999999999999</v>
      </c>
      <c r="V530" s="159">
        <f>ROUND(E530*U530,2)</f>
        <v>0.79</v>
      </c>
      <c r="W530" s="159"/>
      <c r="X530" s="159" t="s">
        <v>399</v>
      </c>
      <c r="Y530" s="159" t="s">
        <v>322</v>
      </c>
      <c r="Z530" s="148"/>
      <c r="AA530" s="148"/>
      <c r="AB530" s="148"/>
      <c r="AC530" s="148"/>
      <c r="AD530" s="148"/>
      <c r="AE530" s="148"/>
      <c r="AF530" s="148"/>
      <c r="AG530" s="148" t="s">
        <v>400</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
      <c r="A531" s="155"/>
      <c r="B531" s="156"/>
      <c r="C531" s="195" t="s">
        <v>1244</v>
      </c>
      <c r="D531" s="193"/>
      <c r="E531" s="194">
        <v>3</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404</v>
      </c>
      <c r="AH531" s="148">
        <v>5</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1" x14ac:dyDescent="0.2">
      <c r="A532" s="172">
        <v>109</v>
      </c>
      <c r="B532" s="173" t="s">
        <v>1247</v>
      </c>
      <c r="C532" s="188" t="s">
        <v>1248</v>
      </c>
      <c r="D532" s="174" t="s">
        <v>442</v>
      </c>
      <c r="E532" s="175">
        <v>3</v>
      </c>
      <c r="F532" s="176"/>
      <c r="G532" s="177">
        <f>ROUND(E532*F532,2)</f>
        <v>0</v>
      </c>
      <c r="H532" s="176"/>
      <c r="I532" s="177">
        <f>ROUND(E532*H532,2)</f>
        <v>0</v>
      </c>
      <c r="J532" s="176"/>
      <c r="K532" s="177">
        <f>ROUND(E532*J532,2)</f>
        <v>0</v>
      </c>
      <c r="L532" s="177">
        <v>12</v>
      </c>
      <c r="M532" s="177">
        <f>G532*(1+L532/100)</f>
        <v>0</v>
      </c>
      <c r="N532" s="175">
        <v>9.7999999999999997E-3</v>
      </c>
      <c r="O532" s="175">
        <f>ROUND(E532*N532,2)</f>
        <v>0.03</v>
      </c>
      <c r="P532" s="175">
        <v>0</v>
      </c>
      <c r="Q532" s="175">
        <f>ROUND(E532*P532,2)</f>
        <v>0</v>
      </c>
      <c r="R532" s="177"/>
      <c r="S532" s="177" t="s">
        <v>361</v>
      </c>
      <c r="T532" s="178" t="s">
        <v>320</v>
      </c>
      <c r="U532" s="159">
        <v>0</v>
      </c>
      <c r="V532" s="159">
        <f>ROUND(E532*U532,2)</f>
        <v>0</v>
      </c>
      <c r="W532" s="159"/>
      <c r="X532" s="159" t="s">
        <v>1147</v>
      </c>
      <c r="Y532" s="159" t="s">
        <v>322</v>
      </c>
      <c r="Z532" s="148"/>
      <c r="AA532" s="148"/>
      <c r="AB532" s="148"/>
      <c r="AC532" s="148"/>
      <c r="AD532" s="148"/>
      <c r="AE532" s="148"/>
      <c r="AF532" s="148"/>
      <c r="AG532" s="148" t="s">
        <v>1148</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2" x14ac:dyDescent="0.2">
      <c r="A533" s="155"/>
      <c r="B533" s="156"/>
      <c r="C533" s="263" t="s">
        <v>1249</v>
      </c>
      <c r="D533" s="264"/>
      <c r="E533" s="264"/>
      <c r="F533" s="264"/>
      <c r="G533" s="264"/>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325</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5" t="s">
        <v>1083</v>
      </c>
      <c r="D534" s="193"/>
      <c r="E534" s="194"/>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404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
      <c r="A535" s="155"/>
      <c r="B535" s="156"/>
      <c r="C535" s="195" t="s">
        <v>1241</v>
      </c>
      <c r="D535" s="193"/>
      <c r="E535" s="194">
        <v>3</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404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x14ac:dyDescent="0.2">
      <c r="A536" s="162" t="s">
        <v>314</v>
      </c>
      <c r="B536" s="163" t="s">
        <v>194</v>
      </c>
      <c r="C536" s="187" t="s">
        <v>195</v>
      </c>
      <c r="D536" s="164"/>
      <c r="E536" s="165"/>
      <c r="F536" s="166"/>
      <c r="G536" s="166">
        <f>SUMIF(AG537:AG543,"&lt;&gt;NOR",G537:G543)</f>
        <v>0</v>
      </c>
      <c r="H536" s="166"/>
      <c r="I536" s="166">
        <f>SUM(I537:I543)</f>
        <v>0</v>
      </c>
      <c r="J536" s="166"/>
      <c r="K536" s="166">
        <f>SUM(K537:K543)</f>
        <v>0</v>
      </c>
      <c r="L536" s="166"/>
      <c r="M536" s="166">
        <f>SUM(M537:M543)</f>
        <v>0</v>
      </c>
      <c r="N536" s="165"/>
      <c r="O536" s="165">
        <f>SUM(O537:O543)</f>
        <v>0</v>
      </c>
      <c r="P536" s="165"/>
      <c r="Q536" s="165">
        <f>SUM(Q537:Q543)</f>
        <v>0</v>
      </c>
      <c r="R536" s="166"/>
      <c r="S536" s="166"/>
      <c r="T536" s="167"/>
      <c r="U536" s="161"/>
      <c r="V536" s="161">
        <f>SUM(V537:V543)</f>
        <v>179.69</v>
      </c>
      <c r="W536" s="161"/>
      <c r="X536" s="161"/>
      <c r="Y536" s="161"/>
      <c r="AG536" t="s">
        <v>315</v>
      </c>
    </row>
    <row r="537" spans="1:60" ht="22.5" outlineLevel="1" x14ac:dyDescent="0.2">
      <c r="A537" s="172">
        <v>110</v>
      </c>
      <c r="B537" s="173" t="s">
        <v>666</v>
      </c>
      <c r="C537" s="188" t="s">
        <v>667</v>
      </c>
      <c r="D537" s="174" t="s">
        <v>411</v>
      </c>
      <c r="E537" s="175">
        <v>94.972040000000007</v>
      </c>
      <c r="F537" s="176"/>
      <c r="G537" s="177">
        <f>ROUND(E537*F537,2)</f>
        <v>0</v>
      </c>
      <c r="H537" s="176"/>
      <c r="I537" s="177">
        <f>ROUND(E537*H537,2)</f>
        <v>0</v>
      </c>
      <c r="J537" s="176"/>
      <c r="K537" s="177">
        <f>ROUND(E537*J537,2)</f>
        <v>0</v>
      </c>
      <c r="L537" s="177">
        <v>12</v>
      </c>
      <c r="M537" s="177">
        <f>G537*(1+L537/100)</f>
        <v>0</v>
      </c>
      <c r="N537" s="175">
        <v>0</v>
      </c>
      <c r="O537" s="175">
        <f>ROUND(E537*N537,2)</f>
        <v>0</v>
      </c>
      <c r="P537" s="175">
        <v>0</v>
      </c>
      <c r="Q537" s="175">
        <f>ROUND(E537*P537,2)</f>
        <v>0</v>
      </c>
      <c r="R537" s="177" t="s">
        <v>421</v>
      </c>
      <c r="S537" s="177" t="s">
        <v>319</v>
      </c>
      <c r="T537" s="178" t="s">
        <v>319</v>
      </c>
      <c r="U537" s="159">
        <v>1.8919999999999999</v>
      </c>
      <c r="V537" s="159">
        <f>ROUND(E537*U537,2)</f>
        <v>179.69</v>
      </c>
      <c r="W537" s="159"/>
      <c r="X537" s="159" t="s">
        <v>668</v>
      </c>
      <c r="Y537" s="159" t="s">
        <v>322</v>
      </c>
      <c r="Z537" s="148"/>
      <c r="AA537" s="148"/>
      <c r="AB537" s="148"/>
      <c r="AC537" s="148"/>
      <c r="AD537" s="148"/>
      <c r="AE537" s="148"/>
      <c r="AF537" s="148"/>
      <c r="AG537" s="148" t="s">
        <v>669</v>
      </c>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2" x14ac:dyDescent="0.2">
      <c r="A538" s="155"/>
      <c r="B538" s="156"/>
      <c r="C538" s="272" t="s">
        <v>670</v>
      </c>
      <c r="D538" s="273"/>
      <c r="E538" s="273"/>
      <c r="F538" s="273"/>
      <c r="G538" s="273"/>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402</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
      <c r="A539" s="155"/>
      <c r="B539" s="156"/>
      <c r="C539" s="195" t="s">
        <v>671</v>
      </c>
      <c r="D539" s="193"/>
      <c r="E539" s="194"/>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404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ht="22.5" outlineLevel="3" x14ac:dyDescent="0.2">
      <c r="A540" s="155"/>
      <c r="B540" s="156"/>
      <c r="C540" s="195" t="s">
        <v>1250</v>
      </c>
      <c r="D540" s="193"/>
      <c r="E540" s="194"/>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404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ht="22.5" outlineLevel="3" x14ac:dyDescent="0.2">
      <c r="A541" s="155"/>
      <c r="B541" s="156"/>
      <c r="C541" s="195" t="s">
        <v>1251</v>
      </c>
      <c r="D541" s="193"/>
      <c r="E541" s="194"/>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404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3" x14ac:dyDescent="0.2">
      <c r="A542" s="155"/>
      <c r="B542" s="156"/>
      <c r="C542" s="195" t="s">
        <v>1252</v>
      </c>
      <c r="D542" s="193"/>
      <c r="E542" s="194"/>
      <c r="F542" s="159"/>
      <c r="G542" s="159"/>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404</v>
      </c>
      <c r="AH542" s="148">
        <v>0</v>
      </c>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3" x14ac:dyDescent="0.2">
      <c r="A543" s="155"/>
      <c r="B543" s="156"/>
      <c r="C543" s="195" t="s">
        <v>1253</v>
      </c>
      <c r="D543" s="193"/>
      <c r="E543" s="194">
        <v>94.972040000000007</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404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x14ac:dyDescent="0.2">
      <c r="A544" s="162" t="s">
        <v>314</v>
      </c>
      <c r="B544" s="163" t="s">
        <v>196</v>
      </c>
      <c r="C544" s="187" t="s">
        <v>197</v>
      </c>
      <c r="D544" s="164"/>
      <c r="E544" s="165"/>
      <c r="F544" s="166"/>
      <c r="G544" s="166">
        <f>SUMIF(AG545:AG575,"&lt;&gt;NOR",G545:G575)</f>
        <v>0</v>
      </c>
      <c r="H544" s="166"/>
      <c r="I544" s="166">
        <f>SUM(I545:I575)</f>
        <v>0</v>
      </c>
      <c r="J544" s="166"/>
      <c r="K544" s="166">
        <f>SUM(K545:K575)</f>
        <v>0</v>
      </c>
      <c r="L544" s="166"/>
      <c r="M544" s="166">
        <f>SUM(M545:M575)</f>
        <v>0</v>
      </c>
      <c r="N544" s="165"/>
      <c r="O544" s="165">
        <f>SUM(O545:O575)</f>
        <v>0.31000000000000005</v>
      </c>
      <c r="P544" s="165"/>
      <c r="Q544" s="165">
        <f>SUM(Q545:Q575)</f>
        <v>0</v>
      </c>
      <c r="R544" s="166"/>
      <c r="S544" s="166"/>
      <c r="T544" s="167"/>
      <c r="U544" s="161"/>
      <c r="V544" s="161">
        <f>SUM(V545:V575)</f>
        <v>24.52</v>
      </c>
      <c r="W544" s="161"/>
      <c r="X544" s="161"/>
      <c r="Y544" s="161"/>
      <c r="AG544" t="s">
        <v>315</v>
      </c>
    </row>
    <row r="545" spans="1:60" ht="33.75" outlineLevel="1" x14ac:dyDescent="0.2">
      <c r="A545" s="172">
        <v>111</v>
      </c>
      <c r="B545" s="173" t="s">
        <v>1254</v>
      </c>
      <c r="C545" s="188" t="s">
        <v>1255</v>
      </c>
      <c r="D545" s="174" t="s">
        <v>379</v>
      </c>
      <c r="E545" s="175">
        <v>18.21</v>
      </c>
      <c r="F545" s="176"/>
      <c r="G545" s="177">
        <f>ROUND(E545*F545,2)</f>
        <v>0</v>
      </c>
      <c r="H545" s="176"/>
      <c r="I545" s="177">
        <f>ROUND(E545*H545,2)</f>
        <v>0</v>
      </c>
      <c r="J545" s="176"/>
      <c r="K545" s="177">
        <f>ROUND(E545*J545,2)</f>
        <v>0</v>
      </c>
      <c r="L545" s="177">
        <v>12</v>
      </c>
      <c r="M545" s="177">
        <f>G545*(1+L545/100)</f>
        <v>0</v>
      </c>
      <c r="N545" s="175">
        <v>3.3E-4</v>
      </c>
      <c r="O545" s="175">
        <f>ROUND(E545*N545,2)</f>
        <v>0.01</v>
      </c>
      <c r="P545" s="175">
        <v>0</v>
      </c>
      <c r="Q545" s="175">
        <f>ROUND(E545*P545,2)</f>
        <v>0</v>
      </c>
      <c r="R545" s="177" t="s">
        <v>1256</v>
      </c>
      <c r="S545" s="177" t="s">
        <v>319</v>
      </c>
      <c r="T545" s="178" t="s">
        <v>319</v>
      </c>
      <c r="U545" s="159">
        <v>2.75E-2</v>
      </c>
      <c r="V545" s="159">
        <f>ROUND(E545*U545,2)</f>
        <v>0.5</v>
      </c>
      <c r="W545" s="159"/>
      <c r="X545" s="159" t="s">
        <v>399</v>
      </c>
      <c r="Y545" s="159" t="s">
        <v>322</v>
      </c>
      <c r="Z545" s="148"/>
      <c r="AA545" s="148"/>
      <c r="AB545" s="148"/>
      <c r="AC545" s="148"/>
      <c r="AD545" s="148"/>
      <c r="AE545" s="148"/>
      <c r="AF545" s="148"/>
      <c r="AG545" s="148" t="s">
        <v>400</v>
      </c>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2" x14ac:dyDescent="0.2">
      <c r="A546" s="155"/>
      <c r="B546" s="156"/>
      <c r="C546" s="263" t="s">
        <v>1257</v>
      </c>
      <c r="D546" s="264"/>
      <c r="E546" s="264"/>
      <c r="F546" s="264"/>
      <c r="G546" s="264"/>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325</v>
      </c>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2" x14ac:dyDescent="0.2">
      <c r="A547" s="155"/>
      <c r="B547" s="156"/>
      <c r="C547" s="195" t="s">
        <v>1258</v>
      </c>
      <c r="D547" s="193"/>
      <c r="E547" s="194">
        <v>18.21</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404</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ht="45" outlineLevel="1" x14ac:dyDescent="0.2">
      <c r="A548" s="172">
        <v>112</v>
      </c>
      <c r="B548" s="173" t="s">
        <v>1259</v>
      </c>
      <c r="C548" s="188" t="s">
        <v>1260</v>
      </c>
      <c r="D548" s="174" t="s">
        <v>379</v>
      </c>
      <c r="E548" s="175">
        <v>18.21</v>
      </c>
      <c r="F548" s="176"/>
      <c r="G548" s="177">
        <f>ROUND(E548*F548,2)</f>
        <v>0</v>
      </c>
      <c r="H548" s="176"/>
      <c r="I548" s="177">
        <f>ROUND(E548*H548,2)</f>
        <v>0</v>
      </c>
      <c r="J548" s="176"/>
      <c r="K548" s="177">
        <f>ROUND(E548*J548,2)</f>
        <v>0</v>
      </c>
      <c r="L548" s="177">
        <v>12</v>
      </c>
      <c r="M548" s="177">
        <f>G548*(1+L548/100)</f>
        <v>0</v>
      </c>
      <c r="N548" s="175">
        <v>1.095E-2</v>
      </c>
      <c r="O548" s="175">
        <f>ROUND(E548*N548,2)</f>
        <v>0.2</v>
      </c>
      <c r="P548" s="175">
        <v>0</v>
      </c>
      <c r="Q548" s="175">
        <f>ROUND(E548*P548,2)</f>
        <v>0</v>
      </c>
      <c r="R548" s="177" t="s">
        <v>1256</v>
      </c>
      <c r="S548" s="177" t="s">
        <v>319</v>
      </c>
      <c r="T548" s="178" t="s">
        <v>319</v>
      </c>
      <c r="U548" s="159">
        <v>0.45982000000000001</v>
      </c>
      <c r="V548" s="159">
        <f>ROUND(E548*U548,2)</f>
        <v>8.3699999999999992</v>
      </c>
      <c r="W548" s="159"/>
      <c r="X548" s="159" t="s">
        <v>399</v>
      </c>
      <c r="Y548" s="159" t="s">
        <v>322</v>
      </c>
      <c r="Z548" s="148"/>
      <c r="AA548" s="148"/>
      <c r="AB548" s="148"/>
      <c r="AC548" s="148"/>
      <c r="AD548" s="148"/>
      <c r="AE548" s="148"/>
      <c r="AF548" s="148"/>
      <c r="AG548" s="148" t="s">
        <v>400</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ht="22.5" outlineLevel="2" x14ac:dyDescent="0.2">
      <c r="A549" s="155"/>
      <c r="B549" s="156"/>
      <c r="C549" s="263" t="s">
        <v>1261</v>
      </c>
      <c r="D549" s="264"/>
      <c r="E549" s="264"/>
      <c r="F549" s="264"/>
      <c r="G549" s="264"/>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325</v>
      </c>
      <c r="AH549" s="148"/>
      <c r="AI549" s="148"/>
      <c r="AJ549" s="148"/>
      <c r="AK549" s="148"/>
      <c r="AL549" s="148"/>
      <c r="AM549" s="148"/>
      <c r="AN549" s="148"/>
      <c r="AO549" s="148"/>
      <c r="AP549" s="148"/>
      <c r="AQ549" s="148"/>
      <c r="AR549" s="148"/>
      <c r="AS549" s="148"/>
      <c r="AT549" s="148"/>
      <c r="AU549" s="148"/>
      <c r="AV549" s="148"/>
      <c r="AW549" s="148"/>
      <c r="AX549" s="148"/>
      <c r="AY549" s="148"/>
      <c r="AZ549" s="148"/>
      <c r="BA549" s="179" t="str">
        <f>C549</f>
        <v>Provedení očištění povrchu a natavení dvou vrstev asfaltového těžkého pásu a modifikovaného asfaltového pásu včetně dodávky materiálů.</v>
      </c>
      <c r="BB549" s="148"/>
      <c r="BC549" s="148"/>
      <c r="BD549" s="148"/>
      <c r="BE549" s="148"/>
      <c r="BF549" s="148"/>
      <c r="BG549" s="148"/>
      <c r="BH549" s="148"/>
    </row>
    <row r="550" spans="1:60" outlineLevel="2" x14ac:dyDescent="0.2">
      <c r="A550" s="155"/>
      <c r="B550" s="156"/>
      <c r="C550" s="195" t="s">
        <v>1258</v>
      </c>
      <c r="D550" s="193"/>
      <c r="E550" s="194">
        <v>18.21</v>
      </c>
      <c r="F550" s="159"/>
      <c r="G550" s="159"/>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404</v>
      </c>
      <c r="AH550" s="148">
        <v>0</v>
      </c>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1" x14ac:dyDescent="0.2">
      <c r="A551" s="172">
        <v>113</v>
      </c>
      <c r="B551" s="173" t="s">
        <v>1262</v>
      </c>
      <c r="C551" s="188" t="s">
        <v>1263</v>
      </c>
      <c r="D551" s="174" t="s">
        <v>379</v>
      </c>
      <c r="E551" s="175">
        <v>26.827000000000002</v>
      </c>
      <c r="F551" s="176"/>
      <c r="G551" s="177">
        <f>ROUND(E551*F551,2)</f>
        <v>0</v>
      </c>
      <c r="H551" s="176"/>
      <c r="I551" s="177">
        <f>ROUND(E551*H551,2)</f>
        <v>0</v>
      </c>
      <c r="J551" s="176"/>
      <c r="K551" s="177">
        <f>ROUND(E551*J551,2)</f>
        <v>0</v>
      </c>
      <c r="L551" s="177">
        <v>12</v>
      </c>
      <c r="M551" s="177">
        <f>G551*(1+L551/100)</f>
        <v>0</v>
      </c>
      <c r="N551" s="175">
        <v>2.1000000000000001E-4</v>
      </c>
      <c r="O551" s="175">
        <f>ROUND(E551*N551,2)</f>
        <v>0.01</v>
      </c>
      <c r="P551" s="175">
        <v>0</v>
      </c>
      <c r="Q551" s="175">
        <f>ROUND(E551*P551,2)</f>
        <v>0</v>
      </c>
      <c r="R551" s="177" t="s">
        <v>1256</v>
      </c>
      <c r="S551" s="177" t="s">
        <v>319</v>
      </c>
      <c r="T551" s="178" t="s">
        <v>319</v>
      </c>
      <c r="U551" s="159">
        <v>9.5000000000000001E-2</v>
      </c>
      <c r="V551" s="159">
        <f>ROUND(E551*U551,2)</f>
        <v>2.5499999999999998</v>
      </c>
      <c r="W551" s="159"/>
      <c r="X551" s="159" t="s">
        <v>399</v>
      </c>
      <c r="Y551" s="159" t="s">
        <v>322</v>
      </c>
      <c r="Z551" s="148"/>
      <c r="AA551" s="148"/>
      <c r="AB551" s="148"/>
      <c r="AC551" s="148"/>
      <c r="AD551" s="148"/>
      <c r="AE551" s="148"/>
      <c r="AF551" s="148"/>
      <c r="AG551" s="148" t="s">
        <v>400</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2" x14ac:dyDescent="0.2">
      <c r="A552" s="155"/>
      <c r="B552" s="156"/>
      <c r="C552" s="195" t="s">
        <v>1264</v>
      </c>
      <c r="D552" s="193"/>
      <c r="E552" s="194">
        <v>13.186999999999999</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404</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outlineLevel="3" x14ac:dyDescent="0.2">
      <c r="A553" s="155"/>
      <c r="B553" s="156"/>
      <c r="C553" s="195" t="s">
        <v>1265</v>
      </c>
      <c r="D553" s="193"/>
      <c r="E553" s="194"/>
      <c r="F553" s="159"/>
      <c r="G553" s="159"/>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404</v>
      </c>
      <c r="AH553" s="148">
        <v>0</v>
      </c>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3" x14ac:dyDescent="0.2">
      <c r="A554" s="155"/>
      <c r="B554" s="156"/>
      <c r="C554" s="195" t="s">
        <v>1266</v>
      </c>
      <c r="D554" s="193"/>
      <c r="E554" s="194">
        <v>7.26</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404</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195" t="s">
        <v>1267</v>
      </c>
      <c r="D555" s="193"/>
      <c r="E555" s="194">
        <v>6.38</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404</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ht="22.5" outlineLevel="1" x14ac:dyDescent="0.2">
      <c r="A556" s="172">
        <v>114</v>
      </c>
      <c r="B556" s="173" t="s">
        <v>1268</v>
      </c>
      <c r="C556" s="188" t="s">
        <v>1269</v>
      </c>
      <c r="D556" s="174" t="s">
        <v>379</v>
      </c>
      <c r="E556" s="175">
        <v>26.827000000000002</v>
      </c>
      <c r="F556" s="176"/>
      <c r="G556" s="177">
        <f>ROUND(E556*F556,2)</f>
        <v>0</v>
      </c>
      <c r="H556" s="176"/>
      <c r="I556" s="177">
        <f>ROUND(E556*H556,2)</f>
        <v>0</v>
      </c>
      <c r="J556" s="176"/>
      <c r="K556" s="177">
        <f>ROUND(E556*J556,2)</f>
        <v>0</v>
      </c>
      <c r="L556" s="177">
        <v>12</v>
      </c>
      <c r="M556" s="177">
        <f>G556*(1+L556/100)</f>
        <v>0</v>
      </c>
      <c r="N556" s="175">
        <v>3.3999999999999998E-3</v>
      </c>
      <c r="O556" s="175">
        <f>ROUND(E556*N556,2)</f>
        <v>0.09</v>
      </c>
      <c r="P556" s="175">
        <v>0</v>
      </c>
      <c r="Q556" s="175">
        <f>ROUND(E556*P556,2)</f>
        <v>0</v>
      </c>
      <c r="R556" s="177" t="s">
        <v>1256</v>
      </c>
      <c r="S556" s="177" t="s">
        <v>319</v>
      </c>
      <c r="T556" s="178" t="s">
        <v>319</v>
      </c>
      <c r="U556" s="159">
        <v>0.38500000000000001</v>
      </c>
      <c r="V556" s="159">
        <f>ROUND(E556*U556,2)</f>
        <v>10.33</v>
      </c>
      <c r="W556" s="159"/>
      <c r="X556" s="159" t="s">
        <v>399</v>
      </c>
      <c r="Y556" s="159" t="s">
        <v>322</v>
      </c>
      <c r="Z556" s="148"/>
      <c r="AA556" s="148"/>
      <c r="AB556" s="148"/>
      <c r="AC556" s="148"/>
      <c r="AD556" s="148"/>
      <c r="AE556" s="148"/>
      <c r="AF556" s="148"/>
      <c r="AG556" s="148" t="s">
        <v>400</v>
      </c>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2" x14ac:dyDescent="0.2">
      <c r="A557" s="155"/>
      <c r="B557" s="156"/>
      <c r="C557" s="263" t="s">
        <v>1270</v>
      </c>
      <c r="D557" s="264"/>
      <c r="E557" s="264"/>
      <c r="F557" s="264"/>
      <c r="G557" s="264"/>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325</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2" x14ac:dyDescent="0.2">
      <c r="A558" s="155"/>
      <c r="B558" s="156"/>
      <c r="C558" s="195" t="s">
        <v>1264</v>
      </c>
      <c r="D558" s="193"/>
      <c r="E558" s="194">
        <v>13.186999999999999</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404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3" x14ac:dyDescent="0.2">
      <c r="A559" s="155"/>
      <c r="B559" s="156"/>
      <c r="C559" s="195" t="s">
        <v>1265</v>
      </c>
      <c r="D559" s="193"/>
      <c r="E559" s="194"/>
      <c r="F559" s="159"/>
      <c r="G559" s="159"/>
      <c r="H559" s="159"/>
      <c r="I559" s="159"/>
      <c r="J559" s="159"/>
      <c r="K559" s="159"/>
      <c r="L559" s="159"/>
      <c r="M559" s="159"/>
      <c r="N559" s="158"/>
      <c r="O559" s="158"/>
      <c r="P559" s="158"/>
      <c r="Q559" s="158"/>
      <c r="R559" s="159"/>
      <c r="S559" s="159"/>
      <c r="T559" s="159"/>
      <c r="U559" s="159"/>
      <c r="V559" s="159"/>
      <c r="W559" s="159"/>
      <c r="X559" s="159"/>
      <c r="Y559" s="159"/>
      <c r="Z559" s="148"/>
      <c r="AA559" s="148"/>
      <c r="AB559" s="148"/>
      <c r="AC559" s="148"/>
      <c r="AD559" s="148"/>
      <c r="AE559" s="148"/>
      <c r="AF559" s="148"/>
      <c r="AG559" s="148" t="s">
        <v>404</v>
      </c>
      <c r="AH559" s="148">
        <v>0</v>
      </c>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3" x14ac:dyDescent="0.2">
      <c r="A560" s="155"/>
      <c r="B560" s="156"/>
      <c r="C560" s="195" t="s">
        <v>1266</v>
      </c>
      <c r="D560" s="193"/>
      <c r="E560" s="194">
        <v>7.26</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404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5" t="s">
        <v>1267</v>
      </c>
      <c r="D561" s="193"/>
      <c r="E561" s="194">
        <v>6.38</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404</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1" x14ac:dyDescent="0.2">
      <c r="A562" s="172">
        <v>115</v>
      </c>
      <c r="B562" s="173" t="s">
        <v>1271</v>
      </c>
      <c r="C562" s="188" t="s">
        <v>1272</v>
      </c>
      <c r="D562" s="174" t="s">
        <v>478</v>
      </c>
      <c r="E562" s="175">
        <v>3.6</v>
      </c>
      <c r="F562" s="176"/>
      <c r="G562" s="177">
        <f>ROUND(E562*F562,2)</f>
        <v>0</v>
      </c>
      <c r="H562" s="176"/>
      <c r="I562" s="177">
        <f>ROUND(E562*H562,2)</f>
        <v>0</v>
      </c>
      <c r="J562" s="176"/>
      <c r="K562" s="177">
        <f>ROUND(E562*J562,2)</f>
        <v>0</v>
      </c>
      <c r="L562" s="177">
        <v>12</v>
      </c>
      <c r="M562" s="177">
        <f>G562*(1+L562/100)</f>
        <v>0</v>
      </c>
      <c r="N562" s="175">
        <v>2.9E-4</v>
      </c>
      <c r="O562" s="175">
        <f>ROUND(E562*N562,2)</f>
        <v>0</v>
      </c>
      <c r="P562" s="175">
        <v>0</v>
      </c>
      <c r="Q562" s="175">
        <f>ROUND(E562*P562,2)</f>
        <v>0</v>
      </c>
      <c r="R562" s="177" t="s">
        <v>1256</v>
      </c>
      <c r="S562" s="177" t="s">
        <v>319</v>
      </c>
      <c r="T562" s="178" t="s">
        <v>319</v>
      </c>
      <c r="U562" s="159">
        <v>0.11</v>
      </c>
      <c r="V562" s="159">
        <f>ROUND(E562*U562,2)</f>
        <v>0.4</v>
      </c>
      <c r="W562" s="159"/>
      <c r="X562" s="159" t="s">
        <v>399</v>
      </c>
      <c r="Y562" s="159" t="s">
        <v>322</v>
      </c>
      <c r="Z562" s="148"/>
      <c r="AA562" s="148"/>
      <c r="AB562" s="148"/>
      <c r="AC562" s="148"/>
      <c r="AD562" s="148"/>
      <c r="AE562" s="148"/>
      <c r="AF562" s="148"/>
      <c r="AG562" s="148" t="s">
        <v>400</v>
      </c>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2" x14ac:dyDescent="0.2">
      <c r="A563" s="155"/>
      <c r="B563" s="156"/>
      <c r="C563" s="195" t="s">
        <v>1273</v>
      </c>
      <c r="D563" s="193"/>
      <c r="E563" s="194"/>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404</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195" t="s">
        <v>1274</v>
      </c>
      <c r="D564" s="193"/>
      <c r="E564" s="194">
        <v>1.2</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404</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outlineLevel="3" x14ac:dyDescent="0.2">
      <c r="A565" s="155"/>
      <c r="B565" s="156"/>
      <c r="C565" s="195" t="s">
        <v>1275</v>
      </c>
      <c r="D565" s="193"/>
      <c r="E565" s="194">
        <v>2.4</v>
      </c>
      <c r="F565" s="159"/>
      <c r="G565" s="159"/>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404</v>
      </c>
      <c r="AH565" s="148">
        <v>0</v>
      </c>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1" x14ac:dyDescent="0.2">
      <c r="A566" s="172">
        <v>116</v>
      </c>
      <c r="B566" s="173" t="s">
        <v>1276</v>
      </c>
      <c r="C566" s="188" t="s">
        <v>1277</v>
      </c>
      <c r="D566" s="174" t="s">
        <v>442</v>
      </c>
      <c r="E566" s="175">
        <v>12</v>
      </c>
      <c r="F566" s="176"/>
      <c r="G566" s="177">
        <f>ROUND(E566*F566,2)</f>
        <v>0</v>
      </c>
      <c r="H566" s="176"/>
      <c r="I566" s="177">
        <f>ROUND(E566*H566,2)</f>
        <v>0</v>
      </c>
      <c r="J566" s="176"/>
      <c r="K566" s="177">
        <f>ROUND(E566*J566,2)</f>
        <v>0</v>
      </c>
      <c r="L566" s="177">
        <v>12</v>
      </c>
      <c r="M566" s="177">
        <f>G566*(1+L566/100)</f>
        <v>0</v>
      </c>
      <c r="N566" s="175">
        <v>1.1E-4</v>
      </c>
      <c r="O566" s="175">
        <f>ROUND(E566*N566,2)</f>
        <v>0</v>
      </c>
      <c r="P566" s="175">
        <v>0</v>
      </c>
      <c r="Q566" s="175">
        <f>ROUND(E566*P566,2)</f>
        <v>0</v>
      </c>
      <c r="R566" s="177" t="s">
        <v>1256</v>
      </c>
      <c r="S566" s="177" t="s">
        <v>319</v>
      </c>
      <c r="T566" s="178" t="s">
        <v>319</v>
      </c>
      <c r="U566" s="159">
        <v>6.7000000000000004E-2</v>
      </c>
      <c r="V566" s="159">
        <f>ROUND(E566*U566,2)</f>
        <v>0.8</v>
      </c>
      <c r="W566" s="159"/>
      <c r="X566" s="159" t="s">
        <v>399</v>
      </c>
      <c r="Y566" s="159" t="s">
        <v>322</v>
      </c>
      <c r="Z566" s="148"/>
      <c r="AA566" s="148"/>
      <c r="AB566" s="148"/>
      <c r="AC566" s="148"/>
      <c r="AD566" s="148"/>
      <c r="AE566" s="148"/>
      <c r="AF566" s="148"/>
      <c r="AG566" s="148" t="s">
        <v>400</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2" x14ac:dyDescent="0.2">
      <c r="A567" s="155"/>
      <c r="B567" s="156"/>
      <c r="C567" s="195" t="s">
        <v>1278</v>
      </c>
      <c r="D567" s="193"/>
      <c r="E567" s="194"/>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404</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5" t="s">
        <v>1279</v>
      </c>
      <c r="D568" s="193"/>
      <c r="E568" s="194">
        <v>4</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404</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195" t="s">
        <v>1280</v>
      </c>
      <c r="D569" s="193"/>
      <c r="E569" s="194">
        <v>8</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404</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1" x14ac:dyDescent="0.2">
      <c r="A570" s="172">
        <v>117</v>
      </c>
      <c r="B570" s="173" t="s">
        <v>1281</v>
      </c>
      <c r="C570" s="188" t="s">
        <v>1282</v>
      </c>
      <c r="D570" s="174" t="s">
        <v>478</v>
      </c>
      <c r="E570" s="175">
        <v>11.2</v>
      </c>
      <c r="F570" s="176"/>
      <c r="G570" s="177">
        <f>ROUND(E570*F570,2)</f>
        <v>0</v>
      </c>
      <c r="H570" s="176"/>
      <c r="I570" s="177">
        <f>ROUND(E570*H570,2)</f>
        <v>0</v>
      </c>
      <c r="J570" s="176"/>
      <c r="K570" s="177">
        <f>ROUND(E570*J570,2)</f>
        <v>0</v>
      </c>
      <c r="L570" s="177">
        <v>12</v>
      </c>
      <c r="M570" s="177">
        <f>G570*(1+L570/100)</f>
        <v>0</v>
      </c>
      <c r="N570" s="175">
        <v>2.9E-4</v>
      </c>
      <c r="O570" s="175">
        <f>ROUND(E570*N570,2)</f>
        <v>0</v>
      </c>
      <c r="P570" s="175">
        <v>0</v>
      </c>
      <c r="Q570" s="175">
        <f>ROUND(E570*P570,2)</f>
        <v>0</v>
      </c>
      <c r="R570" s="177" t="s">
        <v>1256</v>
      </c>
      <c r="S570" s="177" t="s">
        <v>319</v>
      </c>
      <c r="T570" s="178" t="s">
        <v>319</v>
      </c>
      <c r="U570" s="159">
        <v>0.14000000000000001</v>
      </c>
      <c r="V570" s="159">
        <f>ROUND(E570*U570,2)</f>
        <v>1.57</v>
      </c>
      <c r="W570" s="159"/>
      <c r="X570" s="159" t="s">
        <v>399</v>
      </c>
      <c r="Y570" s="159" t="s">
        <v>322</v>
      </c>
      <c r="Z570" s="148"/>
      <c r="AA570" s="148"/>
      <c r="AB570" s="148"/>
      <c r="AC570" s="148"/>
      <c r="AD570" s="148"/>
      <c r="AE570" s="148"/>
      <c r="AF570" s="148"/>
      <c r="AG570" s="148" t="s">
        <v>400</v>
      </c>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2" x14ac:dyDescent="0.2">
      <c r="A571" s="155"/>
      <c r="B571" s="156"/>
      <c r="C571" s="195" t="s">
        <v>1273</v>
      </c>
      <c r="D571" s="193"/>
      <c r="E571" s="194"/>
      <c r="F571" s="159"/>
      <c r="G571" s="159"/>
      <c r="H571" s="159"/>
      <c r="I571" s="159"/>
      <c r="J571" s="159"/>
      <c r="K571" s="159"/>
      <c r="L571" s="159"/>
      <c r="M571" s="159"/>
      <c r="N571" s="158"/>
      <c r="O571" s="158"/>
      <c r="P571" s="158"/>
      <c r="Q571" s="158"/>
      <c r="R571" s="159"/>
      <c r="S571" s="159"/>
      <c r="T571" s="159"/>
      <c r="U571" s="159"/>
      <c r="V571" s="159"/>
      <c r="W571" s="159"/>
      <c r="X571" s="159"/>
      <c r="Y571" s="159"/>
      <c r="Z571" s="148"/>
      <c r="AA571" s="148"/>
      <c r="AB571" s="148"/>
      <c r="AC571" s="148"/>
      <c r="AD571" s="148"/>
      <c r="AE571" s="148"/>
      <c r="AF571" s="148"/>
      <c r="AG571" s="148" t="s">
        <v>404</v>
      </c>
      <c r="AH571" s="148">
        <v>0</v>
      </c>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3" x14ac:dyDescent="0.2">
      <c r="A572" s="155"/>
      <c r="B572" s="156"/>
      <c r="C572" s="195" t="s">
        <v>1283</v>
      </c>
      <c r="D572" s="193"/>
      <c r="E572" s="194">
        <v>5</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404</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195" t="s">
        <v>1284</v>
      </c>
      <c r="D573" s="193"/>
      <c r="E573" s="194">
        <v>6.2</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404</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1" x14ac:dyDescent="0.2">
      <c r="A574" s="155">
        <v>118</v>
      </c>
      <c r="B574" s="156" t="s">
        <v>1285</v>
      </c>
      <c r="C574" s="202" t="s">
        <v>1286</v>
      </c>
      <c r="D574" s="157" t="s">
        <v>0</v>
      </c>
      <c r="E574" s="200"/>
      <c r="F574" s="160"/>
      <c r="G574" s="159">
        <f>ROUND(E574*F574,2)</f>
        <v>0</v>
      </c>
      <c r="H574" s="160"/>
      <c r="I574" s="159">
        <f>ROUND(E574*H574,2)</f>
        <v>0</v>
      </c>
      <c r="J574" s="160"/>
      <c r="K574" s="159">
        <f>ROUND(E574*J574,2)</f>
        <v>0</v>
      </c>
      <c r="L574" s="159">
        <v>12</v>
      </c>
      <c r="M574" s="159">
        <f>G574*(1+L574/100)</f>
        <v>0</v>
      </c>
      <c r="N574" s="158">
        <v>0</v>
      </c>
      <c r="O574" s="158">
        <f>ROUND(E574*N574,2)</f>
        <v>0</v>
      </c>
      <c r="P574" s="158">
        <v>0</v>
      </c>
      <c r="Q574" s="158">
        <f>ROUND(E574*P574,2)</f>
        <v>0</v>
      </c>
      <c r="R574" s="159" t="s">
        <v>1256</v>
      </c>
      <c r="S574" s="159" t="s">
        <v>319</v>
      </c>
      <c r="T574" s="159" t="s">
        <v>319</v>
      </c>
      <c r="U574" s="159">
        <v>0</v>
      </c>
      <c r="V574" s="159">
        <f>ROUND(E574*U574,2)</f>
        <v>0</v>
      </c>
      <c r="W574" s="159"/>
      <c r="X574" s="159" t="s">
        <v>668</v>
      </c>
      <c r="Y574" s="159" t="s">
        <v>322</v>
      </c>
      <c r="Z574" s="148"/>
      <c r="AA574" s="148"/>
      <c r="AB574" s="148"/>
      <c r="AC574" s="148"/>
      <c r="AD574" s="148"/>
      <c r="AE574" s="148"/>
      <c r="AF574" s="148"/>
      <c r="AG574" s="148" t="s">
        <v>669</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2" x14ac:dyDescent="0.2">
      <c r="A575" s="155"/>
      <c r="B575" s="156"/>
      <c r="C575" s="274" t="s">
        <v>1287</v>
      </c>
      <c r="D575" s="275"/>
      <c r="E575" s="275"/>
      <c r="F575" s="275"/>
      <c r="G575" s="275"/>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402</v>
      </c>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x14ac:dyDescent="0.2">
      <c r="A576" s="162" t="s">
        <v>314</v>
      </c>
      <c r="B576" s="163" t="s">
        <v>198</v>
      </c>
      <c r="C576" s="187" t="s">
        <v>199</v>
      </c>
      <c r="D576" s="164"/>
      <c r="E576" s="165"/>
      <c r="F576" s="166"/>
      <c r="G576" s="166">
        <f>SUMIF(AG577:AG637,"&lt;&gt;NOR",G577:G637)</f>
        <v>0</v>
      </c>
      <c r="H576" s="166"/>
      <c r="I576" s="166">
        <f>SUM(I577:I637)</f>
        <v>0</v>
      </c>
      <c r="J576" s="166"/>
      <c r="K576" s="166">
        <f>SUM(K577:K637)</f>
        <v>0</v>
      </c>
      <c r="L576" s="166"/>
      <c r="M576" s="166">
        <f>SUM(M577:M637)</f>
        <v>0</v>
      </c>
      <c r="N576" s="165"/>
      <c r="O576" s="165">
        <f>SUM(O577:O637)</f>
        <v>2.7199999999999998</v>
      </c>
      <c r="P576" s="165"/>
      <c r="Q576" s="165">
        <f>SUM(Q577:Q637)</f>
        <v>0</v>
      </c>
      <c r="R576" s="166"/>
      <c r="S576" s="166"/>
      <c r="T576" s="167"/>
      <c r="U576" s="161"/>
      <c r="V576" s="161">
        <f>SUM(V577:V637)</f>
        <v>200.76000000000002</v>
      </c>
      <c r="W576" s="161"/>
      <c r="X576" s="161"/>
      <c r="Y576" s="161"/>
      <c r="AG576" t="s">
        <v>315</v>
      </c>
    </row>
    <row r="577" spans="1:60" outlineLevel="1" x14ac:dyDescent="0.2">
      <c r="A577" s="172">
        <v>119</v>
      </c>
      <c r="B577" s="173" t="s">
        <v>1288</v>
      </c>
      <c r="C577" s="188" t="s">
        <v>1289</v>
      </c>
      <c r="D577" s="174" t="s">
        <v>379</v>
      </c>
      <c r="E577" s="175">
        <v>244.44</v>
      </c>
      <c r="F577" s="176"/>
      <c r="G577" s="177">
        <f>ROUND(E577*F577,2)</f>
        <v>0</v>
      </c>
      <c r="H577" s="176"/>
      <c r="I577" s="177">
        <f>ROUND(E577*H577,2)</f>
        <v>0</v>
      </c>
      <c r="J577" s="176"/>
      <c r="K577" s="177">
        <f>ROUND(E577*J577,2)</f>
        <v>0</v>
      </c>
      <c r="L577" s="177">
        <v>12</v>
      </c>
      <c r="M577" s="177">
        <f>G577*(1+L577/100)</f>
        <v>0</v>
      </c>
      <c r="N577" s="175">
        <v>5.1000000000000004E-4</v>
      </c>
      <c r="O577" s="175">
        <f>ROUND(E577*N577,2)</f>
        <v>0.12</v>
      </c>
      <c r="P577" s="175">
        <v>0</v>
      </c>
      <c r="Q577" s="175">
        <f>ROUND(E577*P577,2)</f>
        <v>0</v>
      </c>
      <c r="R577" s="177" t="s">
        <v>1290</v>
      </c>
      <c r="S577" s="177" t="s">
        <v>319</v>
      </c>
      <c r="T577" s="178" t="s">
        <v>319</v>
      </c>
      <c r="U577" s="159">
        <v>0.23100000000000001</v>
      </c>
      <c r="V577" s="159">
        <f>ROUND(E577*U577,2)</f>
        <v>56.47</v>
      </c>
      <c r="W577" s="159"/>
      <c r="X577" s="159" t="s">
        <v>399</v>
      </c>
      <c r="Y577" s="159" t="s">
        <v>322</v>
      </c>
      <c r="Z577" s="148"/>
      <c r="AA577" s="148"/>
      <c r="AB577" s="148"/>
      <c r="AC577" s="148"/>
      <c r="AD577" s="148"/>
      <c r="AE577" s="148"/>
      <c r="AF577" s="148"/>
      <c r="AG577" s="148" t="s">
        <v>400</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2" x14ac:dyDescent="0.2">
      <c r="A578" s="155"/>
      <c r="B578" s="156"/>
      <c r="C578" s="195" t="s">
        <v>1291</v>
      </c>
      <c r="D578" s="193"/>
      <c r="E578" s="194">
        <v>86.1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404</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3" x14ac:dyDescent="0.2">
      <c r="A579" s="155"/>
      <c r="B579" s="156"/>
      <c r="C579" s="195" t="s">
        <v>1292</v>
      </c>
      <c r="D579" s="193"/>
      <c r="E579" s="194">
        <v>158.34</v>
      </c>
      <c r="F579" s="159"/>
      <c r="G579" s="159"/>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404</v>
      </c>
      <c r="AH579" s="148">
        <v>0</v>
      </c>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1" x14ac:dyDescent="0.2">
      <c r="A580" s="172">
        <v>120</v>
      </c>
      <c r="B580" s="173" t="s">
        <v>1293</v>
      </c>
      <c r="C580" s="188" t="s">
        <v>1294</v>
      </c>
      <c r="D580" s="174" t="s">
        <v>379</v>
      </c>
      <c r="E580" s="175">
        <v>244.44</v>
      </c>
      <c r="F580" s="176"/>
      <c r="G580" s="177">
        <f>ROUND(E580*F580,2)</f>
        <v>0</v>
      </c>
      <c r="H580" s="176"/>
      <c r="I580" s="177">
        <f>ROUND(E580*H580,2)</f>
        <v>0</v>
      </c>
      <c r="J580" s="176"/>
      <c r="K580" s="177">
        <f>ROUND(E580*J580,2)</f>
        <v>0</v>
      </c>
      <c r="L580" s="177">
        <v>12</v>
      </c>
      <c r="M580" s="177">
        <f>G580*(1+L580/100)</f>
        <v>0</v>
      </c>
      <c r="N580" s="175">
        <v>2.3000000000000001E-4</v>
      </c>
      <c r="O580" s="175">
        <f>ROUND(E580*N580,2)</f>
        <v>0.06</v>
      </c>
      <c r="P580" s="175">
        <v>0</v>
      </c>
      <c r="Q580" s="175">
        <f>ROUND(E580*P580,2)</f>
        <v>0</v>
      </c>
      <c r="R580" s="177" t="s">
        <v>1290</v>
      </c>
      <c r="S580" s="177" t="s">
        <v>319</v>
      </c>
      <c r="T580" s="178" t="s">
        <v>319</v>
      </c>
      <c r="U580" s="159">
        <v>0.18099999999999999</v>
      </c>
      <c r="V580" s="159">
        <f>ROUND(E580*U580,2)</f>
        <v>44.24</v>
      </c>
      <c r="W580" s="159"/>
      <c r="X580" s="159" t="s">
        <v>399</v>
      </c>
      <c r="Y580" s="159" t="s">
        <v>322</v>
      </c>
      <c r="Z580" s="148"/>
      <c r="AA580" s="148"/>
      <c r="AB580" s="148"/>
      <c r="AC580" s="148"/>
      <c r="AD580" s="148"/>
      <c r="AE580" s="148"/>
      <c r="AF580" s="148"/>
      <c r="AG580" s="148" t="s">
        <v>400</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
      <c r="A581" s="155"/>
      <c r="B581" s="156"/>
      <c r="C581" s="195" t="s">
        <v>1291</v>
      </c>
      <c r="D581" s="193"/>
      <c r="E581" s="194">
        <v>86.1</v>
      </c>
      <c r="F581" s="159"/>
      <c r="G581" s="159"/>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404</v>
      </c>
      <c r="AH581" s="148">
        <v>0</v>
      </c>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3" x14ac:dyDescent="0.2">
      <c r="A582" s="155"/>
      <c r="B582" s="156"/>
      <c r="C582" s="195" t="s">
        <v>1295</v>
      </c>
      <c r="D582" s="193"/>
      <c r="E582" s="194">
        <v>158.34</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404</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2.5" outlineLevel="1" x14ac:dyDescent="0.2">
      <c r="A583" s="172">
        <v>121</v>
      </c>
      <c r="B583" s="173" t="s">
        <v>1296</v>
      </c>
      <c r="C583" s="188" t="s">
        <v>1297</v>
      </c>
      <c r="D583" s="174" t="s">
        <v>379</v>
      </c>
      <c r="E583" s="175">
        <v>244.44</v>
      </c>
      <c r="F583" s="176"/>
      <c r="G583" s="177">
        <f>ROUND(E583*F583,2)</f>
        <v>0</v>
      </c>
      <c r="H583" s="176"/>
      <c r="I583" s="177">
        <f>ROUND(E583*H583,2)</f>
        <v>0</v>
      </c>
      <c r="J583" s="176"/>
      <c r="K583" s="177">
        <f>ROUND(E583*J583,2)</f>
        <v>0</v>
      </c>
      <c r="L583" s="177">
        <v>12</v>
      </c>
      <c r="M583" s="177">
        <f>G583*(1+L583/100)</f>
        <v>0</v>
      </c>
      <c r="N583" s="175">
        <v>2.0000000000000002E-5</v>
      </c>
      <c r="O583" s="175">
        <f>ROUND(E583*N583,2)</f>
        <v>0</v>
      </c>
      <c r="P583" s="175">
        <v>0</v>
      </c>
      <c r="Q583" s="175">
        <f>ROUND(E583*P583,2)</f>
        <v>0</v>
      </c>
      <c r="R583" s="177" t="s">
        <v>1290</v>
      </c>
      <c r="S583" s="177" t="s">
        <v>319</v>
      </c>
      <c r="T583" s="178" t="s">
        <v>319</v>
      </c>
      <c r="U583" s="159">
        <v>0.18</v>
      </c>
      <c r="V583" s="159">
        <f>ROUND(E583*U583,2)</f>
        <v>44</v>
      </c>
      <c r="W583" s="159"/>
      <c r="X583" s="159" t="s">
        <v>399</v>
      </c>
      <c r="Y583" s="159" t="s">
        <v>322</v>
      </c>
      <c r="Z583" s="148"/>
      <c r="AA583" s="148"/>
      <c r="AB583" s="148"/>
      <c r="AC583" s="148"/>
      <c r="AD583" s="148"/>
      <c r="AE583" s="148"/>
      <c r="AF583" s="148"/>
      <c r="AG583" s="148" t="s">
        <v>400</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5" t="s">
        <v>1291</v>
      </c>
      <c r="D584" s="193"/>
      <c r="E584" s="194">
        <v>86.1</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404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5" t="s">
        <v>1298</v>
      </c>
      <c r="D585" s="193"/>
      <c r="E585" s="194">
        <v>158.34</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404</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ht="22.5" outlineLevel="1" x14ac:dyDescent="0.2">
      <c r="A586" s="172">
        <v>122</v>
      </c>
      <c r="B586" s="173" t="s">
        <v>1299</v>
      </c>
      <c r="C586" s="188" t="s">
        <v>1300</v>
      </c>
      <c r="D586" s="174" t="s">
        <v>379</v>
      </c>
      <c r="E586" s="175">
        <v>82.48</v>
      </c>
      <c r="F586" s="176"/>
      <c r="G586" s="177">
        <f>ROUND(E586*F586,2)</f>
        <v>0</v>
      </c>
      <c r="H586" s="176"/>
      <c r="I586" s="177">
        <f>ROUND(E586*H586,2)</f>
        <v>0</v>
      </c>
      <c r="J586" s="176"/>
      <c r="K586" s="177">
        <f>ROUND(E586*J586,2)</f>
        <v>0</v>
      </c>
      <c r="L586" s="177">
        <v>12</v>
      </c>
      <c r="M586" s="177">
        <f>G586*(1+L586/100)</f>
        <v>0</v>
      </c>
      <c r="N586" s="175">
        <v>2.1000000000000001E-4</v>
      </c>
      <c r="O586" s="175">
        <f>ROUND(E586*N586,2)</f>
        <v>0.02</v>
      </c>
      <c r="P586" s="175">
        <v>0</v>
      </c>
      <c r="Q586" s="175">
        <f>ROUND(E586*P586,2)</f>
        <v>0</v>
      </c>
      <c r="R586" s="177" t="s">
        <v>1290</v>
      </c>
      <c r="S586" s="177" t="s">
        <v>319</v>
      </c>
      <c r="T586" s="178" t="s">
        <v>319</v>
      </c>
      <c r="U586" s="159">
        <v>0.16</v>
      </c>
      <c r="V586" s="159">
        <f>ROUND(E586*U586,2)</f>
        <v>13.2</v>
      </c>
      <c r="W586" s="159"/>
      <c r="X586" s="159" t="s">
        <v>399</v>
      </c>
      <c r="Y586" s="159" t="s">
        <v>322</v>
      </c>
      <c r="Z586" s="148"/>
      <c r="AA586" s="148"/>
      <c r="AB586" s="148"/>
      <c r="AC586" s="148"/>
      <c r="AD586" s="148"/>
      <c r="AE586" s="148"/>
      <c r="AF586" s="148"/>
      <c r="AG586" s="148" t="s">
        <v>400</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2" x14ac:dyDescent="0.2">
      <c r="A587" s="155"/>
      <c r="B587" s="156"/>
      <c r="C587" s="263" t="s">
        <v>1301</v>
      </c>
      <c r="D587" s="264"/>
      <c r="E587" s="264"/>
      <c r="F587" s="264"/>
      <c r="G587" s="264"/>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325</v>
      </c>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2" x14ac:dyDescent="0.2">
      <c r="A588" s="155"/>
      <c r="B588" s="156"/>
      <c r="C588" s="195" t="s">
        <v>1302</v>
      </c>
      <c r="D588" s="193"/>
      <c r="E588" s="194">
        <v>66.67</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404</v>
      </c>
      <c r="AH588" s="148">
        <v>5</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
      <c r="A589" s="155"/>
      <c r="B589" s="156"/>
      <c r="C589" s="195" t="s">
        <v>1303</v>
      </c>
      <c r="D589" s="193"/>
      <c r="E589" s="194">
        <v>15.81</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404</v>
      </c>
      <c r="AH589" s="148">
        <v>5</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ht="22.5" outlineLevel="1" x14ac:dyDescent="0.2">
      <c r="A590" s="172">
        <v>123</v>
      </c>
      <c r="B590" s="173" t="s">
        <v>1304</v>
      </c>
      <c r="C590" s="188" t="s">
        <v>1305</v>
      </c>
      <c r="D590" s="174" t="s">
        <v>379</v>
      </c>
      <c r="E590" s="175">
        <v>20.501000000000001</v>
      </c>
      <c r="F590" s="176"/>
      <c r="G590" s="177">
        <f>ROUND(E590*F590,2)</f>
        <v>0</v>
      </c>
      <c r="H590" s="176"/>
      <c r="I590" s="177">
        <f>ROUND(E590*H590,2)</f>
        <v>0</v>
      </c>
      <c r="J590" s="176"/>
      <c r="K590" s="177">
        <f>ROUND(E590*J590,2)</f>
        <v>0</v>
      </c>
      <c r="L590" s="177">
        <v>12</v>
      </c>
      <c r="M590" s="177">
        <f>G590*(1+L590/100)</f>
        <v>0</v>
      </c>
      <c r="N590" s="175">
        <v>2.2000000000000001E-4</v>
      </c>
      <c r="O590" s="175">
        <f>ROUND(E590*N590,2)</f>
        <v>0</v>
      </c>
      <c r="P590" s="175">
        <v>0</v>
      </c>
      <c r="Q590" s="175">
        <f>ROUND(E590*P590,2)</f>
        <v>0</v>
      </c>
      <c r="R590" s="177" t="s">
        <v>1290</v>
      </c>
      <c r="S590" s="177" t="s">
        <v>319</v>
      </c>
      <c r="T590" s="178" t="s">
        <v>319</v>
      </c>
      <c r="U590" s="159">
        <v>0.14000000000000001</v>
      </c>
      <c r="V590" s="159">
        <f>ROUND(E590*U590,2)</f>
        <v>2.87</v>
      </c>
      <c r="W590" s="159"/>
      <c r="X590" s="159" t="s">
        <v>399</v>
      </c>
      <c r="Y590" s="159" t="s">
        <v>322</v>
      </c>
      <c r="Z590" s="148"/>
      <c r="AA590" s="148"/>
      <c r="AB590" s="148"/>
      <c r="AC590" s="148"/>
      <c r="AD590" s="148"/>
      <c r="AE590" s="148"/>
      <c r="AF590" s="148"/>
      <c r="AG590" s="148" t="s">
        <v>400</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2" x14ac:dyDescent="0.2">
      <c r="A591" s="155"/>
      <c r="B591" s="156"/>
      <c r="C591" s="195" t="s">
        <v>1078</v>
      </c>
      <c r="D591" s="193"/>
      <c r="E591" s="194">
        <v>25.181000000000001</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404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3" x14ac:dyDescent="0.2">
      <c r="A592" s="155"/>
      <c r="B592" s="156"/>
      <c r="C592" s="195" t="s">
        <v>1079</v>
      </c>
      <c r="D592" s="193"/>
      <c r="E592" s="194">
        <v>-4.68</v>
      </c>
      <c r="F592" s="159"/>
      <c r="G592" s="159"/>
      <c r="H592" s="159"/>
      <c r="I592" s="159"/>
      <c r="J592" s="159"/>
      <c r="K592" s="159"/>
      <c r="L592" s="159"/>
      <c r="M592" s="159"/>
      <c r="N592" s="158"/>
      <c r="O592" s="158"/>
      <c r="P592" s="158"/>
      <c r="Q592" s="158"/>
      <c r="R592" s="159"/>
      <c r="S592" s="159"/>
      <c r="T592" s="159"/>
      <c r="U592" s="159"/>
      <c r="V592" s="159"/>
      <c r="W592" s="159"/>
      <c r="X592" s="159"/>
      <c r="Y592" s="159"/>
      <c r="Z592" s="148"/>
      <c r="AA592" s="148"/>
      <c r="AB592" s="148"/>
      <c r="AC592" s="148"/>
      <c r="AD592" s="148"/>
      <c r="AE592" s="148"/>
      <c r="AF592" s="148"/>
      <c r="AG592" s="148" t="s">
        <v>404</v>
      </c>
      <c r="AH592" s="148">
        <v>0</v>
      </c>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1" x14ac:dyDescent="0.2">
      <c r="A593" s="172">
        <v>124</v>
      </c>
      <c r="B593" s="173" t="s">
        <v>1306</v>
      </c>
      <c r="C593" s="188" t="s">
        <v>1307</v>
      </c>
      <c r="D593" s="174" t="s">
        <v>379</v>
      </c>
      <c r="E593" s="175">
        <v>168.68</v>
      </c>
      <c r="F593" s="176"/>
      <c r="G593" s="177">
        <f>ROUND(E593*F593,2)</f>
        <v>0</v>
      </c>
      <c r="H593" s="176"/>
      <c r="I593" s="177">
        <f>ROUND(E593*H593,2)</f>
        <v>0</v>
      </c>
      <c r="J593" s="176"/>
      <c r="K593" s="177">
        <f>ROUND(E593*J593,2)</f>
        <v>0</v>
      </c>
      <c r="L593" s="177">
        <v>12</v>
      </c>
      <c r="M593" s="177">
        <f>G593*(1+L593/100)</f>
        <v>0</v>
      </c>
      <c r="N593" s="175">
        <v>0</v>
      </c>
      <c r="O593" s="175">
        <f>ROUND(E593*N593,2)</f>
        <v>0</v>
      </c>
      <c r="P593" s="175">
        <v>0</v>
      </c>
      <c r="Q593" s="175">
        <f>ROUND(E593*P593,2)</f>
        <v>0</v>
      </c>
      <c r="R593" s="177" t="s">
        <v>1290</v>
      </c>
      <c r="S593" s="177" t="s">
        <v>319</v>
      </c>
      <c r="T593" s="178" t="s">
        <v>319</v>
      </c>
      <c r="U593" s="159">
        <v>0.08</v>
      </c>
      <c r="V593" s="159">
        <f>ROUND(E593*U593,2)</f>
        <v>13.49</v>
      </c>
      <c r="W593" s="159"/>
      <c r="X593" s="159" t="s">
        <v>399</v>
      </c>
      <c r="Y593" s="159" t="s">
        <v>322</v>
      </c>
      <c r="Z593" s="148"/>
      <c r="AA593" s="148"/>
      <c r="AB593" s="148"/>
      <c r="AC593" s="148"/>
      <c r="AD593" s="148"/>
      <c r="AE593" s="148"/>
      <c r="AF593" s="148"/>
      <c r="AG593" s="148" t="s">
        <v>400</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195" t="s">
        <v>1107</v>
      </c>
      <c r="D594" s="193"/>
      <c r="E594" s="194">
        <v>34.619999999999997</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404</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3" x14ac:dyDescent="0.2">
      <c r="A595" s="155"/>
      <c r="B595" s="156"/>
      <c r="C595" s="195" t="s">
        <v>1108</v>
      </c>
      <c r="D595" s="193"/>
      <c r="E595" s="194">
        <v>8.09</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404</v>
      </c>
      <c r="AH595" s="148">
        <v>0</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3" x14ac:dyDescent="0.2">
      <c r="A596" s="155"/>
      <c r="B596" s="156"/>
      <c r="C596" s="195" t="s">
        <v>1109</v>
      </c>
      <c r="D596" s="193"/>
      <c r="E596" s="194">
        <v>125.97</v>
      </c>
      <c r="F596" s="159"/>
      <c r="G596" s="159"/>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404</v>
      </c>
      <c r="AH596" s="148">
        <v>0</v>
      </c>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1" x14ac:dyDescent="0.2">
      <c r="A597" s="172">
        <v>125</v>
      </c>
      <c r="B597" s="173" t="s">
        <v>1308</v>
      </c>
      <c r="C597" s="188" t="s">
        <v>1309</v>
      </c>
      <c r="D597" s="174" t="s">
        <v>379</v>
      </c>
      <c r="E597" s="175">
        <v>16.5</v>
      </c>
      <c r="F597" s="176"/>
      <c r="G597" s="177">
        <f>ROUND(E597*F597,2)</f>
        <v>0</v>
      </c>
      <c r="H597" s="176"/>
      <c r="I597" s="177">
        <f>ROUND(E597*H597,2)</f>
        <v>0</v>
      </c>
      <c r="J597" s="176"/>
      <c r="K597" s="177">
        <f>ROUND(E597*J597,2)</f>
        <v>0</v>
      </c>
      <c r="L597" s="177">
        <v>12</v>
      </c>
      <c r="M597" s="177">
        <f>G597*(1+L597/100)</f>
        <v>0</v>
      </c>
      <c r="N597" s="175">
        <v>0</v>
      </c>
      <c r="O597" s="175">
        <f>ROUND(E597*N597,2)</f>
        <v>0</v>
      </c>
      <c r="P597" s="175">
        <v>0</v>
      </c>
      <c r="Q597" s="175">
        <f>ROUND(E597*P597,2)</f>
        <v>0</v>
      </c>
      <c r="R597" s="177" t="s">
        <v>1290</v>
      </c>
      <c r="S597" s="177" t="s">
        <v>319</v>
      </c>
      <c r="T597" s="178" t="s">
        <v>319</v>
      </c>
      <c r="U597" s="159">
        <v>0.15</v>
      </c>
      <c r="V597" s="159">
        <f>ROUND(E597*U597,2)</f>
        <v>2.48</v>
      </c>
      <c r="W597" s="159"/>
      <c r="X597" s="159" t="s">
        <v>399</v>
      </c>
      <c r="Y597" s="159" t="s">
        <v>322</v>
      </c>
      <c r="Z597" s="148"/>
      <c r="AA597" s="148"/>
      <c r="AB597" s="148"/>
      <c r="AC597" s="148"/>
      <c r="AD597" s="148"/>
      <c r="AE597" s="148"/>
      <c r="AF597" s="148"/>
      <c r="AG597" s="148" t="s">
        <v>400</v>
      </c>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2" x14ac:dyDescent="0.2">
      <c r="A598" s="155"/>
      <c r="B598" s="156"/>
      <c r="C598" s="195" t="s">
        <v>1310</v>
      </c>
      <c r="D598" s="193"/>
      <c r="E598" s="194">
        <v>16.5</v>
      </c>
      <c r="F598" s="159"/>
      <c r="G598" s="159"/>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404</v>
      </c>
      <c r="AH598" s="148">
        <v>0</v>
      </c>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1" x14ac:dyDescent="0.2">
      <c r="A599" s="172">
        <v>126</v>
      </c>
      <c r="B599" s="173" t="s">
        <v>1311</v>
      </c>
      <c r="C599" s="188" t="s">
        <v>1312</v>
      </c>
      <c r="D599" s="174" t="s">
        <v>379</v>
      </c>
      <c r="E599" s="175">
        <v>20.501000000000001</v>
      </c>
      <c r="F599" s="176"/>
      <c r="G599" s="177">
        <f>ROUND(E599*F599,2)</f>
        <v>0</v>
      </c>
      <c r="H599" s="176"/>
      <c r="I599" s="177">
        <f>ROUND(E599*H599,2)</f>
        <v>0</v>
      </c>
      <c r="J599" s="176"/>
      <c r="K599" s="177">
        <f>ROUND(E599*J599,2)</f>
        <v>0</v>
      </c>
      <c r="L599" s="177">
        <v>12</v>
      </c>
      <c r="M599" s="177">
        <f>G599*(1+L599/100)</f>
        <v>0</v>
      </c>
      <c r="N599" s="175">
        <v>2.3000000000000001E-4</v>
      </c>
      <c r="O599" s="175">
        <f>ROUND(E599*N599,2)</f>
        <v>0</v>
      </c>
      <c r="P599" s="175">
        <v>0</v>
      </c>
      <c r="Q599" s="175">
        <f>ROUND(E599*P599,2)</f>
        <v>0</v>
      </c>
      <c r="R599" s="177" t="s">
        <v>1290</v>
      </c>
      <c r="S599" s="177" t="s">
        <v>319</v>
      </c>
      <c r="T599" s="178" t="s">
        <v>319</v>
      </c>
      <c r="U599" s="159">
        <v>0.161</v>
      </c>
      <c r="V599" s="159">
        <f>ROUND(E599*U599,2)</f>
        <v>3.3</v>
      </c>
      <c r="W599" s="159"/>
      <c r="X599" s="159" t="s">
        <v>399</v>
      </c>
      <c r="Y599" s="159" t="s">
        <v>322</v>
      </c>
      <c r="Z599" s="148"/>
      <c r="AA599" s="148"/>
      <c r="AB599" s="148"/>
      <c r="AC599" s="148"/>
      <c r="AD599" s="148"/>
      <c r="AE599" s="148"/>
      <c r="AF599" s="148"/>
      <c r="AG599" s="148" t="s">
        <v>400</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263" t="s">
        <v>1918</v>
      </c>
      <c r="D600" s="264"/>
      <c r="E600" s="264"/>
      <c r="F600" s="264"/>
      <c r="G600" s="264"/>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325</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3" x14ac:dyDescent="0.2">
      <c r="A601" s="155"/>
      <c r="B601" s="156"/>
      <c r="C601" s="261" t="s">
        <v>1165</v>
      </c>
      <c r="D601" s="262"/>
      <c r="E601" s="262"/>
      <c r="F601" s="262"/>
      <c r="G601" s="262"/>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325</v>
      </c>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2" x14ac:dyDescent="0.2">
      <c r="A602" s="155"/>
      <c r="B602" s="156"/>
      <c r="C602" s="195" t="s">
        <v>1078</v>
      </c>
      <c r="D602" s="193"/>
      <c r="E602" s="194">
        <v>25.181000000000001</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404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
      <c r="A603" s="155"/>
      <c r="B603" s="156"/>
      <c r="C603" s="195" t="s">
        <v>1079</v>
      </c>
      <c r="D603" s="193"/>
      <c r="E603" s="194">
        <v>-4.68</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404</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ht="22.5" outlineLevel="1" x14ac:dyDescent="0.2">
      <c r="A604" s="172">
        <v>127</v>
      </c>
      <c r="B604" s="173" t="s">
        <v>1313</v>
      </c>
      <c r="C604" s="188" t="s">
        <v>1314</v>
      </c>
      <c r="D604" s="174" t="s">
        <v>379</v>
      </c>
      <c r="E604" s="175">
        <v>185.18</v>
      </c>
      <c r="F604" s="176"/>
      <c r="G604" s="177">
        <f>ROUND(E604*F604,2)</f>
        <v>0</v>
      </c>
      <c r="H604" s="176"/>
      <c r="I604" s="177">
        <f>ROUND(E604*H604,2)</f>
        <v>0</v>
      </c>
      <c r="J604" s="176"/>
      <c r="K604" s="177">
        <f>ROUND(E604*J604,2)</f>
        <v>0</v>
      </c>
      <c r="L604" s="177">
        <v>12</v>
      </c>
      <c r="M604" s="177">
        <f>G604*(1+L604/100)</f>
        <v>0</v>
      </c>
      <c r="N604" s="175">
        <v>3.0000000000000001E-5</v>
      </c>
      <c r="O604" s="175">
        <f>ROUND(E604*N604,2)</f>
        <v>0.01</v>
      </c>
      <c r="P604" s="175">
        <v>0</v>
      </c>
      <c r="Q604" s="175">
        <f>ROUND(E604*P604,2)</f>
        <v>0</v>
      </c>
      <c r="R604" s="177" t="s">
        <v>1290</v>
      </c>
      <c r="S604" s="177" t="s">
        <v>319</v>
      </c>
      <c r="T604" s="178" t="s">
        <v>319</v>
      </c>
      <c r="U604" s="159">
        <v>7.0000000000000007E-2</v>
      </c>
      <c r="V604" s="159">
        <f>ROUND(E604*U604,2)</f>
        <v>12.96</v>
      </c>
      <c r="W604" s="159"/>
      <c r="X604" s="159" t="s">
        <v>399</v>
      </c>
      <c r="Y604" s="159" t="s">
        <v>322</v>
      </c>
      <c r="Z604" s="148"/>
      <c r="AA604" s="148"/>
      <c r="AB604" s="148"/>
      <c r="AC604" s="148"/>
      <c r="AD604" s="148"/>
      <c r="AE604" s="148"/>
      <c r="AF604" s="148"/>
      <c r="AG604" s="148" t="s">
        <v>400</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
      <c r="A605" s="155"/>
      <c r="B605" s="156"/>
      <c r="C605" s="195" t="s">
        <v>1310</v>
      </c>
      <c r="D605" s="193"/>
      <c r="E605" s="194">
        <v>16.5</v>
      </c>
      <c r="F605" s="159"/>
      <c r="G605" s="159"/>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404</v>
      </c>
      <c r="AH605" s="148">
        <v>0</v>
      </c>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3" x14ac:dyDescent="0.2">
      <c r="A606" s="155"/>
      <c r="B606" s="156"/>
      <c r="C606" s="195" t="s">
        <v>1107</v>
      </c>
      <c r="D606" s="193"/>
      <c r="E606" s="194">
        <v>34.619999999999997</v>
      </c>
      <c r="F606" s="159"/>
      <c r="G606" s="159"/>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404</v>
      </c>
      <c r="AH606" s="148">
        <v>0</v>
      </c>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
      <c r="A607" s="155"/>
      <c r="B607" s="156"/>
      <c r="C607" s="195" t="s">
        <v>1108</v>
      </c>
      <c r="D607" s="193"/>
      <c r="E607" s="194">
        <v>8.09</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404</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195" t="s">
        <v>1109</v>
      </c>
      <c r="D608" s="193"/>
      <c r="E608" s="194">
        <v>125.97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404</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ht="22.5" outlineLevel="1" x14ac:dyDescent="0.2">
      <c r="A609" s="172">
        <v>128</v>
      </c>
      <c r="B609" s="173" t="s">
        <v>1315</v>
      </c>
      <c r="C609" s="188" t="s">
        <v>1316</v>
      </c>
      <c r="D609" s="174" t="s">
        <v>478</v>
      </c>
      <c r="E609" s="175">
        <v>154.9</v>
      </c>
      <c r="F609" s="176"/>
      <c r="G609" s="177">
        <f>ROUND(E609*F609,2)</f>
        <v>0</v>
      </c>
      <c r="H609" s="176"/>
      <c r="I609" s="177">
        <f>ROUND(E609*H609,2)</f>
        <v>0</v>
      </c>
      <c r="J609" s="176"/>
      <c r="K609" s="177">
        <f>ROUND(E609*J609,2)</f>
        <v>0</v>
      </c>
      <c r="L609" s="177">
        <v>12</v>
      </c>
      <c r="M609" s="177">
        <f>G609*(1+L609/100)</f>
        <v>0</v>
      </c>
      <c r="N609" s="175">
        <v>0</v>
      </c>
      <c r="O609" s="175">
        <f>ROUND(E609*N609,2)</f>
        <v>0</v>
      </c>
      <c r="P609" s="175">
        <v>0</v>
      </c>
      <c r="Q609" s="175">
        <f>ROUND(E609*P609,2)</f>
        <v>0</v>
      </c>
      <c r="R609" s="177" t="s">
        <v>1290</v>
      </c>
      <c r="S609" s="177" t="s">
        <v>319</v>
      </c>
      <c r="T609" s="178" t="s">
        <v>319</v>
      </c>
      <c r="U609" s="159">
        <v>0.05</v>
      </c>
      <c r="V609" s="159">
        <f>ROUND(E609*U609,2)</f>
        <v>7.75</v>
      </c>
      <c r="W609" s="159"/>
      <c r="X609" s="159" t="s">
        <v>399</v>
      </c>
      <c r="Y609" s="159" t="s">
        <v>322</v>
      </c>
      <c r="Z609" s="148"/>
      <c r="AA609" s="148"/>
      <c r="AB609" s="148"/>
      <c r="AC609" s="148"/>
      <c r="AD609" s="148"/>
      <c r="AE609" s="148"/>
      <c r="AF609" s="148"/>
      <c r="AG609" s="148" t="s">
        <v>400</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195" t="s">
        <v>1106</v>
      </c>
      <c r="D610" s="193"/>
      <c r="E610" s="194">
        <v>15.9</v>
      </c>
      <c r="F610" s="159"/>
      <c r="G610" s="159"/>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404</v>
      </c>
      <c r="AH610" s="148">
        <v>0</v>
      </c>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3" x14ac:dyDescent="0.2">
      <c r="A611" s="155"/>
      <c r="B611" s="156"/>
      <c r="C611" s="195" t="s">
        <v>1317</v>
      </c>
      <c r="D611" s="193"/>
      <c r="E611" s="194">
        <v>139</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404</v>
      </c>
      <c r="AH611" s="148">
        <v>0</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outlineLevel="1" x14ac:dyDescent="0.2">
      <c r="A612" s="172">
        <v>129</v>
      </c>
      <c r="B612" s="173" t="s">
        <v>1318</v>
      </c>
      <c r="C612" s="188" t="s">
        <v>1319</v>
      </c>
      <c r="D612" s="174" t="s">
        <v>379</v>
      </c>
      <c r="E612" s="175">
        <v>25.88</v>
      </c>
      <c r="F612" s="176"/>
      <c r="G612" s="177">
        <f>ROUND(E612*F612,2)</f>
        <v>0</v>
      </c>
      <c r="H612" s="176"/>
      <c r="I612" s="177">
        <f>ROUND(E612*H612,2)</f>
        <v>0</v>
      </c>
      <c r="J612" s="176"/>
      <c r="K612" s="177">
        <f>ROUND(E612*J612,2)</f>
        <v>0</v>
      </c>
      <c r="L612" s="177">
        <v>12</v>
      </c>
      <c r="M612" s="177">
        <f>G612*(1+L612/100)</f>
        <v>0</v>
      </c>
      <c r="N612" s="175">
        <v>0</v>
      </c>
      <c r="O612" s="175">
        <f>ROUND(E612*N612,2)</f>
        <v>0</v>
      </c>
      <c r="P612" s="175">
        <v>0</v>
      </c>
      <c r="Q612" s="175">
        <f>ROUND(E612*P612,2)</f>
        <v>0</v>
      </c>
      <c r="R612" s="177"/>
      <c r="S612" s="177" t="s">
        <v>361</v>
      </c>
      <c r="T612" s="178" t="s">
        <v>320</v>
      </c>
      <c r="U612" s="159">
        <v>0</v>
      </c>
      <c r="V612" s="159">
        <f>ROUND(E612*U612,2)</f>
        <v>0</v>
      </c>
      <c r="W612" s="159"/>
      <c r="X612" s="159" t="s">
        <v>399</v>
      </c>
      <c r="Y612" s="159" t="s">
        <v>322</v>
      </c>
      <c r="Z612" s="148"/>
      <c r="AA612" s="148"/>
      <c r="AB612" s="148"/>
      <c r="AC612" s="148"/>
      <c r="AD612" s="148"/>
      <c r="AE612" s="148"/>
      <c r="AF612" s="148"/>
      <c r="AG612" s="148" t="s">
        <v>400</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195" t="s">
        <v>1320</v>
      </c>
      <c r="D613" s="193"/>
      <c r="E613" s="194">
        <v>25.88</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404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ht="33.75" outlineLevel="1" x14ac:dyDescent="0.2">
      <c r="A614" s="172">
        <v>130</v>
      </c>
      <c r="B614" s="173" t="s">
        <v>1321</v>
      </c>
      <c r="C614" s="188" t="s">
        <v>1322</v>
      </c>
      <c r="D614" s="174" t="s">
        <v>379</v>
      </c>
      <c r="E614" s="175">
        <v>256.66199999999998</v>
      </c>
      <c r="F614" s="176"/>
      <c r="G614" s="177">
        <f>ROUND(E614*F614,2)</f>
        <v>0</v>
      </c>
      <c r="H614" s="176"/>
      <c r="I614" s="177">
        <f>ROUND(E614*H614,2)</f>
        <v>0</v>
      </c>
      <c r="J614" s="176"/>
      <c r="K614" s="177">
        <f>ROUND(E614*J614,2)</f>
        <v>0</v>
      </c>
      <c r="L614" s="177">
        <v>12</v>
      </c>
      <c r="M614" s="177">
        <f>G614*(1+L614/100)</f>
        <v>0</v>
      </c>
      <c r="N614" s="175">
        <v>2.5600000000000002E-3</v>
      </c>
      <c r="O614" s="175">
        <f>ROUND(E614*N614,2)</f>
        <v>0.66</v>
      </c>
      <c r="P614" s="175">
        <v>0</v>
      </c>
      <c r="Q614" s="175">
        <f>ROUND(E614*P614,2)</f>
        <v>0</v>
      </c>
      <c r="R614" s="177" t="s">
        <v>1146</v>
      </c>
      <c r="S614" s="177" t="s">
        <v>319</v>
      </c>
      <c r="T614" s="178" t="s">
        <v>319</v>
      </c>
      <c r="U614" s="159">
        <v>0</v>
      </c>
      <c r="V614" s="159">
        <f>ROUND(E614*U614,2)</f>
        <v>0</v>
      </c>
      <c r="W614" s="159"/>
      <c r="X614" s="159" t="s">
        <v>1147</v>
      </c>
      <c r="Y614" s="159" t="s">
        <v>322</v>
      </c>
      <c r="Z614" s="148"/>
      <c r="AA614" s="148"/>
      <c r="AB614" s="148"/>
      <c r="AC614" s="148"/>
      <c r="AD614" s="148"/>
      <c r="AE614" s="148"/>
      <c r="AF614" s="148"/>
      <c r="AG614" s="148" t="s">
        <v>1148</v>
      </c>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2" x14ac:dyDescent="0.2">
      <c r="A615" s="155"/>
      <c r="B615" s="156"/>
      <c r="C615" s="195" t="s">
        <v>1291</v>
      </c>
      <c r="D615" s="193"/>
      <c r="E615" s="194">
        <v>86.1</v>
      </c>
      <c r="F615" s="159"/>
      <c r="G615" s="159"/>
      <c r="H615" s="159"/>
      <c r="I615" s="159"/>
      <c r="J615" s="159"/>
      <c r="K615" s="159"/>
      <c r="L615" s="159"/>
      <c r="M615" s="159"/>
      <c r="N615" s="158"/>
      <c r="O615" s="158"/>
      <c r="P615" s="158"/>
      <c r="Q615" s="158"/>
      <c r="R615" s="159"/>
      <c r="S615" s="159"/>
      <c r="T615" s="159"/>
      <c r="U615" s="159"/>
      <c r="V615" s="159"/>
      <c r="W615" s="159"/>
      <c r="X615" s="159"/>
      <c r="Y615" s="159"/>
      <c r="Z615" s="148"/>
      <c r="AA615" s="148"/>
      <c r="AB615" s="148"/>
      <c r="AC615" s="148"/>
      <c r="AD615" s="148"/>
      <c r="AE615" s="148"/>
      <c r="AF615" s="148"/>
      <c r="AG615" s="148" t="s">
        <v>404</v>
      </c>
      <c r="AH615" s="148">
        <v>0</v>
      </c>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3" x14ac:dyDescent="0.2">
      <c r="A616" s="155"/>
      <c r="B616" s="156"/>
      <c r="C616" s="195" t="s">
        <v>1292</v>
      </c>
      <c r="D616" s="193"/>
      <c r="E616" s="194">
        <v>158.34</v>
      </c>
      <c r="F616" s="159"/>
      <c r="G616" s="159"/>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404</v>
      </c>
      <c r="AH616" s="148">
        <v>0</v>
      </c>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3" x14ac:dyDescent="0.2">
      <c r="A617" s="155"/>
      <c r="B617" s="156"/>
      <c r="C617" s="201" t="s">
        <v>755</v>
      </c>
      <c r="D617" s="196"/>
      <c r="E617" s="197">
        <v>12.222</v>
      </c>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404</v>
      </c>
      <c r="AH617" s="148">
        <v>4</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ht="22.5" outlineLevel="1" x14ac:dyDescent="0.2">
      <c r="A618" s="172">
        <v>131</v>
      </c>
      <c r="B618" s="173" t="s">
        <v>1323</v>
      </c>
      <c r="C618" s="188" t="s">
        <v>1324</v>
      </c>
      <c r="D618" s="174" t="s">
        <v>379</v>
      </c>
      <c r="E618" s="175">
        <v>34.65</v>
      </c>
      <c r="F618" s="176"/>
      <c r="G618" s="177">
        <f>ROUND(E618*F618,2)</f>
        <v>0</v>
      </c>
      <c r="H618" s="176"/>
      <c r="I618" s="177">
        <f>ROUND(E618*H618,2)</f>
        <v>0</v>
      </c>
      <c r="J618" s="176"/>
      <c r="K618" s="177">
        <f>ROUND(E618*J618,2)</f>
        <v>0</v>
      </c>
      <c r="L618" s="177">
        <v>12</v>
      </c>
      <c r="M618" s="177">
        <f>G618*(1+L618/100)</f>
        <v>0</v>
      </c>
      <c r="N618" s="175">
        <v>2.3999999999999998E-3</v>
      </c>
      <c r="O618" s="175">
        <f>ROUND(E618*N618,2)</f>
        <v>0.08</v>
      </c>
      <c r="P618" s="175">
        <v>0</v>
      </c>
      <c r="Q618" s="175">
        <f>ROUND(E618*P618,2)</f>
        <v>0</v>
      </c>
      <c r="R618" s="177" t="s">
        <v>1146</v>
      </c>
      <c r="S618" s="177" t="s">
        <v>319</v>
      </c>
      <c r="T618" s="178" t="s">
        <v>319</v>
      </c>
      <c r="U618" s="159">
        <v>0</v>
      </c>
      <c r="V618" s="159">
        <f>ROUND(E618*U618,2)</f>
        <v>0</v>
      </c>
      <c r="W618" s="159"/>
      <c r="X618" s="159" t="s">
        <v>1147</v>
      </c>
      <c r="Y618" s="159" t="s">
        <v>322</v>
      </c>
      <c r="Z618" s="148"/>
      <c r="AA618" s="148"/>
      <c r="AB618" s="148"/>
      <c r="AC618" s="148"/>
      <c r="AD618" s="148"/>
      <c r="AE618" s="148"/>
      <c r="AF618" s="148"/>
      <c r="AG618" s="148" t="s">
        <v>1148</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2" x14ac:dyDescent="0.2">
      <c r="A619" s="155"/>
      <c r="B619" s="156"/>
      <c r="C619" s="195" t="s">
        <v>1325</v>
      </c>
      <c r="D619" s="193"/>
      <c r="E619" s="194">
        <v>33</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404</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3" x14ac:dyDescent="0.2">
      <c r="A620" s="155"/>
      <c r="B620" s="156"/>
      <c r="C620" s="201" t="s">
        <v>755</v>
      </c>
      <c r="D620" s="196"/>
      <c r="E620" s="197">
        <v>1.65</v>
      </c>
      <c r="F620" s="159"/>
      <c r="G620" s="159"/>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404</v>
      </c>
      <c r="AH620" s="148">
        <v>4</v>
      </c>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ht="22.5" outlineLevel="1" x14ac:dyDescent="0.2">
      <c r="A621" s="172">
        <v>132</v>
      </c>
      <c r="B621" s="173" t="s">
        <v>1326</v>
      </c>
      <c r="C621" s="188" t="s">
        <v>1327</v>
      </c>
      <c r="D621" s="174" t="s">
        <v>379</v>
      </c>
      <c r="E621" s="175">
        <v>22.551100000000002</v>
      </c>
      <c r="F621" s="176"/>
      <c r="G621" s="177">
        <f>ROUND(E621*F621,2)</f>
        <v>0</v>
      </c>
      <c r="H621" s="176"/>
      <c r="I621" s="177">
        <f>ROUND(E621*H621,2)</f>
        <v>0</v>
      </c>
      <c r="J621" s="176"/>
      <c r="K621" s="177">
        <f>ROUND(E621*J621,2)</f>
        <v>0</v>
      </c>
      <c r="L621" s="177">
        <v>12</v>
      </c>
      <c r="M621" s="177">
        <f>G621*(1+L621/100)</f>
        <v>0</v>
      </c>
      <c r="N621" s="175">
        <v>5.5999999999999999E-3</v>
      </c>
      <c r="O621" s="175">
        <f>ROUND(E621*N621,2)</f>
        <v>0.13</v>
      </c>
      <c r="P621" s="175">
        <v>0</v>
      </c>
      <c r="Q621" s="175">
        <f>ROUND(E621*P621,2)</f>
        <v>0</v>
      </c>
      <c r="R621" s="177" t="s">
        <v>1146</v>
      </c>
      <c r="S621" s="177" t="s">
        <v>319</v>
      </c>
      <c r="T621" s="178" t="s">
        <v>319</v>
      </c>
      <c r="U621" s="159">
        <v>0</v>
      </c>
      <c r="V621" s="159">
        <f>ROUND(E621*U621,2)</f>
        <v>0</v>
      </c>
      <c r="W621" s="159"/>
      <c r="X621" s="159" t="s">
        <v>1147</v>
      </c>
      <c r="Y621" s="159" t="s">
        <v>322</v>
      </c>
      <c r="Z621" s="148"/>
      <c r="AA621" s="148"/>
      <c r="AB621" s="148"/>
      <c r="AC621" s="148"/>
      <c r="AD621" s="148"/>
      <c r="AE621" s="148"/>
      <c r="AF621" s="148"/>
      <c r="AG621" s="148" t="s">
        <v>1148</v>
      </c>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2" x14ac:dyDescent="0.2">
      <c r="A622" s="155"/>
      <c r="B622" s="156"/>
      <c r="C622" s="195" t="s">
        <v>1328</v>
      </c>
      <c r="D622" s="193"/>
      <c r="E622" s="194">
        <v>22.551100000000002</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404</v>
      </c>
      <c r="AH622" s="148">
        <v>5</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2.5" outlineLevel="1" x14ac:dyDescent="0.2">
      <c r="A623" s="172">
        <v>133</v>
      </c>
      <c r="B623" s="173" t="s">
        <v>1329</v>
      </c>
      <c r="C623" s="188" t="s">
        <v>1330</v>
      </c>
      <c r="D623" s="174" t="s">
        <v>379</v>
      </c>
      <c r="E623" s="175">
        <v>90.405000000000001</v>
      </c>
      <c r="F623" s="176"/>
      <c r="G623" s="177">
        <f>ROUND(E623*F623,2)</f>
        <v>0</v>
      </c>
      <c r="H623" s="176"/>
      <c r="I623" s="177">
        <f>ROUND(E623*H623,2)</f>
        <v>0</v>
      </c>
      <c r="J623" s="176"/>
      <c r="K623" s="177">
        <f>ROUND(E623*J623,2)</f>
        <v>0</v>
      </c>
      <c r="L623" s="177">
        <v>12</v>
      </c>
      <c r="M623" s="177">
        <f>G623*(1+L623/100)</f>
        <v>0</v>
      </c>
      <c r="N623" s="175">
        <v>2.7000000000000001E-3</v>
      </c>
      <c r="O623" s="175">
        <f>ROUND(E623*N623,2)</f>
        <v>0.24</v>
      </c>
      <c r="P623" s="175">
        <v>0</v>
      </c>
      <c r="Q623" s="175">
        <f>ROUND(E623*P623,2)</f>
        <v>0</v>
      </c>
      <c r="R623" s="177" t="s">
        <v>1146</v>
      </c>
      <c r="S623" s="177" t="s">
        <v>319</v>
      </c>
      <c r="T623" s="178" t="s">
        <v>319</v>
      </c>
      <c r="U623" s="159">
        <v>0</v>
      </c>
      <c r="V623" s="159">
        <f>ROUND(E623*U623,2)</f>
        <v>0</v>
      </c>
      <c r="W623" s="159"/>
      <c r="X623" s="159" t="s">
        <v>1147</v>
      </c>
      <c r="Y623" s="159" t="s">
        <v>322</v>
      </c>
      <c r="Z623" s="148"/>
      <c r="AA623" s="148"/>
      <c r="AB623" s="148"/>
      <c r="AC623" s="148"/>
      <c r="AD623" s="148"/>
      <c r="AE623" s="148"/>
      <c r="AF623" s="148"/>
      <c r="AG623" s="148" t="s">
        <v>1148</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195" t="s">
        <v>1291</v>
      </c>
      <c r="D624" s="193"/>
      <c r="E624" s="194">
        <v>86.1</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404</v>
      </c>
      <c r="AH624" s="148">
        <v>0</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3" x14ac:dyDescent="0.2">
      <c r="A625" s="155"/>
      <c r="B625" s="156"/>
      <c r="C625" s="201" t="s">
        <v>755</v>
      </c>
      <c r="D625" s="196"/>
      <c r="E625" s="197">
        <v>4.3049999999999997</v>
      </c>
      <c r="F625" s="159"/>
      <c r="G625" s="159"/>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404</v>
      </c>
      <c r="AH625" s="148">
        <v>4</v>
      </c>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ht="22.5" outlineLevel="1" x14ac:dyDescent="0.2">
      <c r="A626" s="172">
        <v>134</v>
      </c>
      <c r="B626" s="173" t="s">
        <v>1331</v>
      </c>
      <c r="C626" s="188" t="s">
        <v>1332</v>
      </c>
      <c r="D626" s="174" t="s">
        <v>379</v>
      </c>
      <c r="E626" s="175">
        <v>166.25700000000001</v>
      </c>
      <c r="F626" s="176"/>
      <c r="G626" s="177">
        <f>ROUND(E626*F626,2)</f>
        <v>0</v>
      </c>
      <c r="H626" s="176"/>
      <c r="I626" s="177">
        <f>ROUND(E626*H626,2)</f>
        <v>0</v>
      </c>
      <c r="J626" s="176"/>
      <c r="K626" s="177">
        <f>ROUND(E626*J626,2)</f>
        <v>0</v>
      </c>
      <c r="L626" s="177">
        <v>12</v>
      </c>
      <c r="M626" s="177">
        <f>G626*(1+L626/100)</f>
        <v>0</v>
      </c>
      <c r="N626" s="175">
        <v>3.0000000000000001E-3</v>
      </c>
      <c r="O626" s="175">
        <f>ROUND(E626*N626,2)</f>
        <v>0.5</v>
      </c>
      <c r="P626" s="175">
        <v>0</v>
      </c>
      <c r="Q626" s="175">
        <f>ROUND(E626*P626,2)</f>
        <v>0</v>
      </c>
      <c r="R626" s="177" t="s">
        <v>1146</v>
      </c>
      <c r="S626" s="177" t="s">
        <v>319</v>
      </c>
      <c r="T626" s="178" t="s">
        <v>319</v>
      </c>
      <c r="U626" s="159">
        <v>0</v>
      </c>
      <c r="V626" s="159">
        <f>ROUND(E626*U626,2)</f>
        <v>0</v>
      </c>
      <c r="W626" s="159"/>
      <c r="X626" s="159" t="s">
        <v>1147</v>
      </c>
      <c r="Y626" s="159" t="s">
        <v>322</v>
      </c>
      <c r="Z626" s="148"/>
      <c r="AA626" s="148"/>
      <c r="AB626" s="148"/>
      <c r="AC626" s="148"/>
      <c r="AD626" s="148"/>
      <c r="AE626" s="148"/>
      <c r="AF626" s="148"/>
      <c r="AG626" s="148" t="s">
        <v>1148</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2" x14ac:dyDescent="0.2">
      <c r="A627" s="155"/>
      <c r="B627" s="156"/>
      <c r="C627" s="195" t="s">
        <v>1295</v>
      </c>
      <c r="D627" s="193"/>
      <c r="E627" s="194">
        <v>158.34</v>
      </c>
      <c r="F627" s="159"/>
      <c r="G627" s="159"/>
      <c r="H627" s="159"/>
      <c r="I627" s="159"/>
      <c r="J627" s="159"/>
      <c r="K627" s="159"/>
      <c r="L627" s="159"/>
      <c r="M627" s="159"/>
      <c r="N627" s="158"/>
      <c r="O627" s="158"/>
      <c r="P627" s="158"/>
      <c r="Q627" s="158"/>
      <c r="R627" s="159"/>
      <c r="S627" s="159"/>
      <c r="T627" s="159"/>
      <c r="U627" s="159"/>
      <c r="V627" s="159"/>
      <c r="W627" s="159"/>
      <c r="X627" s="159"/>
      <c r="Y627" s="159"/>
      <c r="Z627" s="148"/>
      <c r="AA627" s="148"/>
      <c r="AB627" s="148"/>
      <c r="AC627" s="148"/>
      <c r="AD627" s="148"/>
      <c r="AE627" s="148"/>
      <c r="AF627" s="148"/>
      <c r="AG627" s="148" t="s">
        <v>404</v>
      </c>
      <c r="AH627" s="148">
        <v>0</v>
      </c>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3" x14ac:dyDescent="0.2">
      <c r="A628" s="155"/>
      <c r="B628" s="156"/>
      <c r="C628" s="201" t="s">
        <v>755</v>
      </c>
      <c r="D628" s="196"/>
      <c r="E628" s="197">
        <v>7.9169999999999998</v>
      </c>
      <c r="F628" s="159"/>
      <c r="G628" s="159"/>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404</v>
      </c>
      <c r="AH628" s="148">
        <v>4</v>
      </c>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ht="22.5" outlineLevel="1" x14ac:dyDescent="0.2">
      <c r="A629" s="172">
        <v>135</v>
      </c>
      <c r="B629" s="173" t="s">
        <v>1333</v>
      </c>
      <c r="C629" s="188" t="s">
        <v>1334</v>
      </c>
      <c r="D629" s="174" t="s">
        <v>379</v>
      </c>
      <c r="E629" s="175">
        <v>177.114</v>
      </c>
      <c r="F629" s="176"/>
      <c r="G629" s="177">
        <f>ROUND(E629*F629,2)</f>
        <v>0</v>
      </c>
      <c r="H629" s="176"/>
      <c r="I629" s="177">
        <f>ROUND(E629*H629,2)</f>
        <v>0</v>
      </c>
      <c r="J629" s="176"/>
      <c r="K629" s="177">
        <f>ROUND(E629*J629,2)</f>
        <v>0</v>
      </c>
      <c r="L629" s="177">
        <v>12</v>
      </c>
      <c r="M629" s="177">
        <f>G629*(1+L629/100)</f>
        <v>0</v>
      </c>
      <c r="N629" s="175">
        <v>4.7999999999999996E-3</v>
      </c>
      <c r="O629" s="175">
        <f>ROUND(E629*N629,2)</f>
        <v>0.85</v>
      </c>
      <c r="P629" s="175">
        <v>0</v>
      </c>
      <c r="Q629" s="175">
        <f>ROUND(E629*P629,2)</f>
        <v>0</v>
      </c>
      <c r="R629" s="177" t="s">
        <v>1146</v>
      </c>
      <c r="S629" s="177" t="s">
        <v>319</v>
      </c>
      <c r="T629" s="178" t="s">
        <v>319</v>
      </c>
      <c r="U629" s="159">
        <v>0</v>
      </c>
      <c r="V629" s="159">
        <f>ROUND(E629*U629,2)</f>
        <v>0</v>
      </c>
      <c r="W629" s="159"/>
      <c r="X629" s="159" t="s">
        <v>1147</v>
      </c>
      <c r="Y629" s="159" t="s">
        <v>322</v>
      </c>
      <c r="Z629" s="148"/>
      <c r="AA629" s="148"/>
      <c r="AB629" s="148"/>
      <c r="AC629" s="148"/>
      <c r="AD629" s="148"/>
      <c r="AE629" s="148"/>
      <c r="AF629" s="148"/>
      <c r="AG629" s="148" t="s">
        <v>1148</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2" x14ac:dyDescent="0.2">
      <c r="A630" s="155"/>
      <c r="B630" s="156"/>
      <c r="C630" s="195" t="s">
        <v>1107</v>
      </c>
      <c r="D630" s="193"/>
      <c r="E630" s="194">
        <v>34.619999999999997</v>
      </c>
      <c r="F630" s="159"/>
      <c r="G630" s="159"/>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404</v>
      </c>
      <c r="AH630" s="148">
        <v>0</v>
      </c>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3" x14ac:dyDescent="0.2">
      <c r="A631" s="155"/>
      <c r="B631" s="156"/>
      <c r="C631" s="195" t="s">
        <v>1108</v>
      </c>
      <c r="D631" s="193"/>
      <c r="E631" s="194">
        <v>8.09</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404</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3" x14ac:dyDescent="0.2">
      <c r="A632" s="155"/>
      <c r="B632" s="156"/>
      <c r="C632" s="195" t="s">
        <v>1109</v>
      </c>
      <c r="D632" s="193"/>
      <c r="E632" s="194">
        <v>125.97</v>
      </c>
      <c r="F632" s="159"/>
      <c r="G632" s="159"/>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404</v>
      </c>
      <c r="AH632" s="148">
        <v>0</v>
      </c>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3" x14ac:dyDescent="0.2">
      <c r="A633" s="155"/>
      <c r="B633" s="156"/>
      <c r="C633" s="201" t="s">
        <v>755</v>
      </c>
      <c r="D633" s="196"/>
      <c r="E633" s="197">
        <v>8.4339999999999993</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404</v>
      </c>
      <c r="AH633" s="148">
        <v>4</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ht="22.5" outlineLevel="1" x14ac:dyDescent="0.2">
      <c r="A634" s="172">
        <v>136</v>
      </c>
      <c r="B634" s="173" t="s">
        <v>1335</v>
      </c>
      <c r="C634" s="188" t="s">
        <v>1336</v>
      </c>
      <c r="D634" s="174" t="s">
        <v>379</v>
      </c>
      <c r="E634" s="175">
        <v>293.32799999999997</v>
      </c>
      <c r="F634" s="176"/>
      <c r="G634" s="177">
        <f>ROUND(E634*F634,2)</f>
        <v>0</v>
      </c>
      <c r="H634" s="176"/>
      <c r="I634" s="177">
        <f>ROUND(E634*H634,2)</f>
        <v>0</v>
      </c>
      <c r="J634" s="176"/>
      <c r="K634" s="177">
        <f>ROUND(E634*J634,2)</f>
        <v>0</v>
      </c>
      <c r="L634" s="177">
        <v>12</v>
      </c>
      <c r="M634" s="177">
        <f>G634*(1+L634/100)</f>
        <v>0</v>
      </c>
      <c r="N634" s="175">
        <v>1.6000000000000001E-4</v>
      </c>
      <c r="O634" s="175">
        <f>ROUND(E634*N634,2)</f>
        <v>0.05</v>
      </c>
      <c r="P634" s="175">
        <v>0</v>
      </c>
      <c r="Q634" s="175">
        <f>ROUND(E634*P634,2)</f>
        <v>0</v>
      </c>
      <c r="R634" s="177"/>
      <c r="S634" s="177" t="s">
        <v>361</v>
      </c>
      <c r="T634" s="178" t="s">
        <v>320</v>
      </c>
      <c r="U634" s="159">
        <v>0</v>
      </c>
      <c r="V634" s="159">
        <f>ROUND(E634*U634,2)</f>
        <v>0</v>
      </c>
      <c r="W634" s="159"/>
      <c r="X634" s="159" t="s">
        <v>1147</v>
      </c>
      <c r="Y634" s="159" t="s">
        <v>322</v>
      </c>
      <c r="Z634" s="148"/>
      <c r="AA634" s="148"/>
      <c r="AB634" s="148"/>
      <c r="AC634" s="148"/>
      <c r="AD634" s="148"/>
      <c r="AE634" s="148"/>
      <c r="AF634" s="148"/>
      <c r="AG634" s="148" t="s">
        <v>1148</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195" t="s">
        <v>1337</v>
      </c>
      <c r="D635" s="193"/>
      <c r="E635" s="194">
        <v>293.32799999999997</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404</v>
      </c>
      <c r="AH635" s="148">
        <v>5</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1" x14ac:dyDescent="0.2">
      <c r="A636" s="155">
        <v>137</v>
      </c>
      <c r="B636" s="156" t="s">
        <v>1338</v>
      </c>
      <c r="C636" s="202" t="s">
        <v>1339</v>
      </c>
      <c r="D636" s="157" t="s">
        <v>0</v>
      </c>
      <c r="E636" s="200"/>
      <c r="F636" s="160"/>
      <c r="G636" s="159">
        <f>ROUND(E636*F636,2)</f>
        <v>0</v>
      </c>
      <c r="H636" s="160"/>
      <c r="I636" s="159">
        <f>ROUND(E636*H636,2)</f>
        <v>0</v>
      </c>
      <c r="J636" s="160"/>
      <c r="K636" s="159">
        <f>ROUND(E636*J636,2)</f>
        <v>0</v>
      </c>
      <c r="L636" s="159">
        <v>12</v>
      </c>
      <c r="M636" s="159">
        <f>G636*(1+L636/100)</f>
        <v>0</v>
      </c>
      <c r="N636" s="158">
        <v>0</v>
      </c>
      <c r="O636" s="158">
        <f>ROUND(E636*N636,2)</f>
        <v>0</v>
      </c>
      <c r="P636" s="158">
        <v>0</v>
      </c>
      <c r="Q636" s="158">
        <f>ROUND(E636*P636,2)</f>
        <v>0</v>
      </c>
      <c r="R636" s="159" t="s">
        <v>1290</v>
      </c>
      <c r="S636" s="159" t="s">
        <v>319</v>
      </c>
      <c r="T636" s="159" t="s">
        <v>319</v>
      </c>
      <c r="U636" s="159">
        <v>0</v>
      </c>
      <c r="V636" s="159">
        <f>ROUND(E636*U636,2)</f>
        <v>0</v>
      </c>
      <c r="W636" s="159"/>
      <c r="X636" s="159" t="s">
        <v>668</v>
      </c>
      <c r="Y636" s="159" t="s">
        <v>322</v>
      </c>
      <c r="Z636" s="148"/>
      <c r="AA636" s="148"/>
      <c r="AB636" s="148"/>
      <c r="AC636" s="148"/>
      <c r="AD636" s="148"/>
      <c r="AE636" s="148"/>
      <c r="AF636" s="148"/>
      <c r="AG636" s="148" t="s">
        <v>669</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2" x14ac:dyDescent="0.2">
      <c r="A637" s="155"/>
      <c r="B637" s="156"/>
      <c r="C637" s="274" t="s">
        <v>1340</v>
      </c>
      <c r="D637" s="275"/>
      <c r="E637" s="275"/>
      <c r="F637" s="275"/>
      <c r="G637" s="275"/>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402</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x14ac:dyDescent="0.2">
      <c r="A638" s="162" t="s">
        <v>314</v>
      </c>
      <c r="B638" s="163" t="s">
        <v>247</v>
      </c>
      <c r="C638" s="187" t="s">
        <v>248</v>
      </c>
      <c r="D638" s="164"/>
      <c r="E638" s="165"/>
      <c r="F638" s="166"/>
      <c r="G638" s="166">
        <f>SUMIF(AG639:AG733,"&lt;&gt;NOR",G639:G733)</f>
        <v>0</v>
      </c>
      <c r="H638" s="166"/>
      <c r="I638" s="166">
        <f>SUM(I639:I733)</f>
        <v>0</v>
      </c>
      <c r="J638" s="166"/>
      <c r="K638" s="166">
        <f>SUM(K639:K733)</f>
        <v>0</v>
      </c>
      <c r="L638" s="166"/>
      <c r="M638" s="166">
        <f>SUM(M639:M733)</f>
        <v>0</v>
      </c>
      <c r="N638" s="165"/>
      <c r="O638" s="165">
        <f>SUM(O639:O733)</f>
        <v>10.91</v>
      </c>
      <c r="P638" s="165"/>
      <c r="Q638" s="165">
        <f>SUM(Q639:Q733)</f>
        <v>0</v>
      </c>
      <c r="R638" s="166"/>
      <c r="S638" s="166"/>
      <c r="T638" s="167"/>
      <c r="U638" s="161"/>
      <c r="V638" s="161">
        <f>SUM(V639:V733)</f>
        <v>400.96999999999997</v>
      </c>
      <c r="W638" s="161"/>
      <c r="X638" s="161"/>
      <c r="Y638" s="161"/>
      <c r="AG638" t="s">
        <v>315</v>
      </c>
    </row>
    <row r="639" spans="1:60" ht="22.5" outlineLevel="1" x14ac:dyDescent="0.2">
      <c r="A639" s="172">
        <v>138</v>
      </c>
      <c r="B639" s="173" t="s">
        <v>1341</v>
      </c>
      <c r="C639" s="188" t="s">
        <v>1342</v>
      </c>
      <c r="D639" s="174" t="s">
        <v>442</v>
      </c>
      <c r="E639" s="175">
        <v>10</v>
      </c>
      <c r="F639" s="176"/>
      <c r="G639" s="177">
        <f>ROUND(E639*F639,2)</f>
        <v>0</v>
      </c>
      <c r="H639" s="176"/>
      <c r="I639" s="177">
        <f>ROUND(E639*H639,2)</f>
        <v>0</v>
      </c>
      <c r="J639" s="176"/>
      <c r="K639" s="177">
        <f>ROUND(E639*J639,2)</f>
        <v>0</v>
      </c>
      <c r="L639" s="177">
        <v>12</v>
      </c>
      <c r="M639" s="177">
        <f>G639*(1+L639/100)</f>
        <v>0</v>
      </c>
      <c r="N639" s="175">
        <v>3.32E-3</v>
      </c>
      <c r="O639" s="175">
        <f>ROUND(E639*N639,2)</f>
        <v>0.03</v>
      </c>
      <c r="P639" s="175">
        <v>0</v>
      </c>
      <c r="Q639" s="175">
        <f>ROUND(E639*P639,2)</f>
        <v>0</v>
      </c>
      <c r="R639" s="177" t="s">
        <v>558</v>
      </c>
      <c r="S639" s="177" t="s">
        <v>319</v>
      </c>
      <c r="T639" s="178" t="s">
        <v>319</v>
      </c>
      <c r="U639" s="159">
        <v>0.377</v>
      </c>
      <c r="V639" s="159">
        <f>ROUND(E639*U639,2)</f>
        <v>3.77</v>
      </c>
      <c r="W639" s="159"/>
      <c r="X639" s="159" t="s">
        <v>399</v>
      </c>
      <c r="Y639" s="159" t="s">
        <v>322</v>
      </c>
      <c r="Z639" s="148"/>
      <c r="AA639" s="148"/>
      <c r="AB639" s="148"/>
      <c r="AC639" s="148"/>
      <c r="AD639" s="148"/>
      <c r="AE639" s="148"/>
      <c r="AF639" s="148"/>
      <c r="AG639" s="148" t="s">
        <v>400</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
      <c r="A640" s="155"/>
      <c r="B640" s="156"/>
      <c r="C640" s="195" t="s">
        <v>525</v>
      </c>
      <c r="D640" s="193"/>
      <c r="E640" s="194"/>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404</v>
      </c>
      <c r="AH640" s="148">
        <v>0</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195" t="s">
        <v>1187</v>
      </c>
      <c r="D641" s="193"/>
      <c r="E641" s="194">
        <v>10</v>
      </c>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404</v>
      </c>
      <c r="AH641" s="148">
        <v>0</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1" x14ac:dyDescent="0.2">
      <c r="A642" s="172">
        <v>139</v>
      </c>
      <c r="B642" s="173" t="s">
        <v>1343</v>
      </c>
      <c r="C642" s="188" t="s">
        <v>1344</v>
      </c>
      <c r="D642" s="174" t="s">
        <v>442</v>
      </c>
      <c r="E642" s="175">
        <v>68</v>
      </c>
      <c r="F642" s="176"/>
      <c r="G642" s="177">
        <f>ROUND(E642*F642,2)</f>
        <v>0</v>
      </c>
      <c r="H642" s="176"/>
      <c r="I642" s="177">
        <f>ROUND(E642*H642,2)</f>
        <v>0</v>
      </c>
      <c r="J642" s="176"/>
      <c r="K642" s="177">
        <f>ROUND(E642*J642,2)</f>
        <v>0</v>
      </c>
      <c r="L642" s="177">
        <v>12</v>
      </c>
      <c r="M642" s="177">
        <f>G642*(1+L642/100)</f>
        <v>0</v>
      </c>
      <c r="N642" s="175">
        <v>0</v>
      </c>
      <c r="O642" s="175">
        <f>ROUND(E642*N642,2)</f>
        <v>0</v>
      </c>
      <c r="P642" s="175">
        <v>0</v>
      </c>
      <c r="Q642" s="175">
        <f>ROUND(E642*P642,2)</f>
        <v>0</v>
      </c>
      <c r="R642" s="177" t="s">
        <v>558</v>
      </c>
      <c r="S642" s="177" t="s">
        <v>319</v>
      </c>
      <c r="T642" s="178" t="s">
        <v>319</v>
      </c>
      <c r="U642" s="159">
        <v>0.14599999999999999</v>
      </c>
      <c r="V642" s="159">
        <f>ROUND(E642*U642,2)</f>
        <v>9.93</v>
      </c>
      <c r="W642" s="159"/>
      <c r="X642" s="159" t="s">
        <v>399</v>
      </c>
      <c r="Y642" s="159" t="s">
        <v>322</v>
      </c>
      <c r="Z642" s="148"/>
      <c r="AA642" s="148"/>
      <c r="AB642" s="148"/>
      <c r="AC642" s="148"/>
      <c r="AD642" s="148"/>
      <c r="AE642" s="148"/>
      <c r="AF642" s="148"/>
      <c r="AG642" s="148" t="s">
        <v>400</v>
      </c>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2" x14ac:dyDescent="0.2">
      <c r="A643" s="155"/>
      <c r="B643" s="156"/>
      <c r="C643" s="195" t="s">
        <v>525</v>
      </c>
      <c r="D643" s="193"/>
      <c r="E643" s="194"/>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404</v>
      </c>
      <c r="AH643" s="148">
        <v>0</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5" t="s">
        <v>1345</v>
      </c>
      <c r="D644" s="193"/>
      <c r="E644" s="194">
        <v>68</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404</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ht="22.5" outlineLevel="1" x14ac:dyDescent="0.2">
      <c r="A645" s="172">
        <v>140</v>
      </c>
      <c r="B645" s="173" t="s">
        <v>1346</v>
      </c>
      <c r="C645" s="188" t="s">
        <v>1347</v>
      </c>
      <c r="D645" s="174" t="s">
        <v>478</v>
      </c>
      <c r="E645" s="175">
        <v>168.6</v>
      </c>
      <c r="F645" s="176"/>
      <c r="G645" s="177">
        <f>ROUND(E645*F645,2)</f>
        <v>0</v>
      </c>
      <c r="H645" s="176"/>
      <c r="I645" s="177">
        <f>ROUND(E645*H645,2)</f>
        <v>0</v>
      </c>
      <c r="J645" s="176"/>
      <c r="K645" s="177">
        <f>ROUND(E645*J645,2)</f>
        <v>0</v>
      </c>
      <c r="L645" s="177">
        <v>12</v>
      </c>
      <c r="M645" s="177">
        <f>G645*(1+L645/100)</f>
        <v>0</v>
      </c>
      <c r="N645" s="175">
        <v>6.0000000000000002E-5</v>
      </c>
      <c r="O645" s="175">
        <f>ROUND(E645*N645,2)</f>
        <v>0.01</v>
      </c>
      <c r="P645" s="175">
        <v>0</v>
      </c>
      <c r="Q645" s="175">
        <f>ROUND(E645*P645,2)</f>
        <v>0</v>
      </c>
      <c r="R645" s="177" t="s">
        <v>558</v>
      </c>
      <c r="S645" s="177" t="s">
        <v>319</v>
      </c>
      <c r="T645" s="178" t="s">
        <v>319</v>
      </c>
      <c r="U645" s="159">
        <v>0.34200000000000003</v>
      </c>
      <c r="V645" s="159">
        <f>ROUND(E645*U645,2)</f>
        <v>57.66</v>
      </c>
      <c r="W645" s="159"/>
      <c r="X645" s="159" t="s">
        <v>399</v>
      </c>
      <c r="Y645" s="159" t="s">
        <v>322</v>
      </c>
      <c r="Z645" s="148"/>
      <c r="AA645" s="148"/>
      <c r="AB645" s="148"/>
      <c r="AC645" s="148"/>
      <c r="AD645" s="148"/>
      <c r="AE645" s="148"/>
      <c r="AF645" s="148"/>
      <c r="AG645" s="148" t="s">
        <v>400</v>
      </c>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2" x14ac:dyDescent="0.2">
      <c r="A646" s="155"/>
      <c r="B646" s="156"/>
      <c r="C646" s="195" t="s">
        <v>525</v>
      </c>
      <c r="D646" s="193"/>
      <c r="E646" s="194"/>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404</v>
      </c>
      <c r="AH646" s="148">
        <v>0</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3" x14ac:dyDescent="0.2">
      <c r="A647" s="155"/>
      <c r="B647" s="156"/>
      <c r="C647" s="195" t="s">
        <v>570</v>
      </c>
      <c r="D647" s="193"/>
      <c r="E647" s="194"/>
      <c r="F647" s="159"/>
      <c r="G647" s="159"/>
      <c r="H647" s="159"/>
      <c r="I647" s="159"/>
      <c r="J647" s="159"/>
      <c r="K647" s="159"/>
      <c r="L647" s="159"/>
      <c r="M647" s="159"/>
      <c r="N647" s="158"/>
      <c r="O647" s="158"/>
      <c r="P647" s="158"/>
      <c r="Q647" s="158"/>
      <c r="R647" s="159"/>
      <c r="S647" s="159"/>
      <c r="T647" s="159"/>
      <c r="U647" s="159"/>
      <c r="V647" s="159"/>
      <c r="W647" s="159"/>
      <c r="X647" s="159"/>
      <c r="Y647" s="159"/>
      <c r="Z647" s="148"/>
      <c r="AA647" s="148"/>
      <c r="AB647" s="148"/>
      <c r="AC647" s="148"/>
      <c r="AD647" s="148"/>
      <c r="AE647" s="148"/>
      <c r="AF647" s="148"/>
      <c r="AG647" s="148" t="s">
        <v>404</v>
      </c>
      <c r="AH647" s="148">
        <v>0</v>
      </c>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3" x14ac:dyDescent="0.2">
      <c r="A648" s="155"/>
      <c r="B648" s="156"/>
      <c r="C648" s="195" t="s">
        <v>1348</v>
      </c>
      <c r="D648" s="193"/>
      <c r="E648" s="194">
        <v>104.8</v>
      </c>
      <c r="F648" s="159"/>
      <c r="G648" s="159"/>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404</v>
      </c>
      <c r="AH648" s="148">
        <v>0</v>
      </c>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3" x14ac:dyDescent="0.2">
      <c r="A649" s="155"/>
      <c r="B649" s="156"/>
      <c r="C649" s="195" t="s">
        <v>1349</v>
      </c>
      <c r="D649" s="193"/>
      <c r="E649" s="194">
        <v>24.2</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404</v>
      </c>
      <c r="AH649" s="148">
        <v>0</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3" x14ac:dyDescent="0.2">
      <c r="A650" s="155"/>
      <c r="B650" s="156"/>
      <c r="C650" s="195" t="s">
        <v>1350</v>
      </c>
      <c r="D650" s="193"/>
      <c r="E650" s="194">
        <v>39.6</v>
      </c>
      <c r="F650" s="159"/>
      <c r="G650" s="159"/>
      <c r="H650" s="159"/>
      <c r="I650" s="159"/>
      <c r="J650" s="159"/>
      <c r="K650" s="159"/>
      <c r="L650" s="159"/>
      <c r="M650" s="159"/>
      <c r="N650" s="158"/>
      <c r="O650" s="158"/>
      <c r="P650" s="158"/>
      <c r="Q650" s="158"/>
      <c r="R650" s="159"/>
      <c r="S650" s="159"/>
      <c r="T650" s="159"/>
      <c r="U650" s="159"/>
      <c r="V650" s="159"/>
      <c r="W650" s="159"/>
      <c r="X650" s="159"/>
      <c r="Y650" s="159"/>
      <c r="Z650" s="148"/>
      <c r="AA650" s="148"/>
      <c r="AB650" s="148"/>
      <c r="AC650" s="148"/>
      <c r="AD650" s="148"/>
      <c r="AE650" s="148"/>
      <c r="AF650" s="148"/>
      <c r="AG650" s="148" t="s">
        <v>404</v>
      </c>
      <c r="AH650" s="148">
        <v>0</v>
      </c>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ht="22.5" outlineLevel="1" x14ac:dyDescent="0.2">
      <c r="A651" s="172">
        <v>141</v>
      </c>
      <c r="B651" s="173" t="s">
        <v>1351</v>
      </c>
      <c r="C651" s="188" t="s">
        <v>1352</v>
      </c>
      <c r="D651" s="174" t="s">
        <v>478</v>
      </c>
      <c r="E651" s="175">
        <v>73.3</v>
      </c>
      <c r="F651" s="176"/>
      <c r="G651" s="177">
        <f>ROUND(E651*F651,2)</f>
        <v>0</v>
      </c>
      <c r="H651" s="176"/>
      <c r="I651" s="177">
        <f>ROUND(E651*H651,2)</f>
        <v>0</v>
      </c>
      <c r="J651" s="176"/>
      <c r="K651" s="177">
        <f>ROUND(E651*J651,2)</f>
        <v>0</v>
      </c>
      <c r="L651" s="177">
        <v>12</v>
      </c>
      <c r="M651" s="177">
        <f>G651*(1+L651/100)</f>
        <v>0</v>
      </c>
      <c r="N651" s="175">
        <v>8.0000000000000007E-5</v>
      </c>
      <c r="O651" s="175">
        <f>ROUND(E651*N651,2)</f>
        <v>0.01</v>
      </c>
      <c r="P651" s="175">
        <v>0</v>
      </c>
      <c r="Q651" s="175">
        <f>ROUND(E651*P651,2)</f>
        <v>0</v>
      </c>
      <c r="R651" s="177" t="s">
        <v>558</v>
      </c>
      <c r="S651" s="177" t="s">
        <v>319</v>
      </c>
      <c r="T651" s="178" t="s">
        <v>319</v>
      </c>
      <c r="U651" s="159">
        <v>0.41599999999999998</v>
      </c>
      <c r="V651" s="159">
        <f>ROUND(E651*U651,2)</f>
        <v>30.49</v>
      </c>
      <c r="W651" s="159"/>
      <c r="X651" s="159" t="s">
        <v>399</v>
      </c>
      <c r="Y651" s="159" t="s">
        <v>322</v>
      </c>
      <c r="Z651" s="148"/>
      <c r="AA651" s="148"/>
      <c r="AB651" s="148"/>
      <c r="AC651" s="148"/>
      <c r="AD651" s="148"/>
      <c r="AE651" s="148"/>
      <c r="AF651" s="148"/>
      <c r="AG651" s="148" t="s">
        <v>400</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5" t="s">
        <v>525</v>
      </c>
      <c r="D652" s="193"/>
      <c r="E652" s="194"/>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404</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195" t="s">
        <v>570</v>
      </c>
      <c r="D653" s="193"/>
      <c r="E653" s="194"/>
      <c r="F653" s="159"/>
      <c r="G653" s="159"/>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404</v>
      </c>
      <c r="AH653" s="148">
        <v>0</v>
      </c>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195" t="s">
        <v>1353</v>
      </c>
      <c r="D654" s="193"/>
      <c r="E654" s="194">
        <v>8.8000000000000007</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404</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195" t="s">
        <v>1354</v>
      </c>
      <c r="D655" s="193"/>
      <c r="E655" s="194">
        <v>37.4</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404</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195" t="s">
        <v>1355</v>
      </c>
      <c r="D656" s="193"/>
      <c r="E656" s="194">
        <v>17.600000000000001</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404</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195" t="s">
        <v>1356</v>
      </c>
      <c r="D657" s="193"/>
      <c r="E657" s="194">
        <v>9.5</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404</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ht="22.5" outlineLevel="1" x14ac:dyDescent="0.2">
      <c r="A658" s="172">
        <v>142</v>
      </c>
      <c r="B658" s="173" t="s">
        <v>1357</v>
      </c>
      <c r="C658" s="188" t="s">
        <v>1358</v>
      </c>
      <c r="D658" s="174" t="s">
        <v>478</v>
      </c>
      <c r="E658" s="175">
        <v>9.24</v>
      </c>
      <c r="F658" s="176"/>
      <c r="G658" s="177">
        <f>ROUND(E658*F658,2)</f>
        <v>0</v>
      </c>
      <c r="H658" s="176"/>
      <c r="I658" s="177">
        <f>ROUND(E658*H658,2)</f>
        <v>0</v>
      </c>
      <c r="J658" s="176"/>
      <c r="K658" s="177">
        <f>ROUND(E658*J658,2)</f>
        <v>0</v>
      </c>
      <c r="L658" s="177">
        <v>12</v>
      </c>
      <c r="M658" s="177">
        <f>G658*(1+L658/100)</f>
        <v>0</v>
      </c>
      <c r="N658" s="175">
        <v>9.0000000000000006E-5</v>
      </c>
      <c r="O658" s="175">
        <f>ROUND(E658*N658,2)</f>
        <v>0</v>
      </c>
      <c r="P658" s="175">
        <v>0</v>
      </c>
      <c r="Q658" s="175">
        <f>ROUND(E658*P658,2)</f>
        <v>0</v>
      </c>
      <c r="R658" s="177" t="s">
        <v>558</v>
      </c>
      <c r="S658" s="177" t="s">
        <v>319</v>
      </c>
      <c r="T658" s="178" t="s">
        <v>319</v>
      </c>
      <c r="U658" s="159">
        <v>0.496</v>
      </c>
      <c r="V658" s="159">
        <f>ROUND(E658*U658,2)</f>
        <v>4.58</v>
      </c>
      <c r="W658" s="159"/>
      <c r="X658" s="159" t="s">
        <v>399</v>
      </c>
      <c r="Y658" s="159" t="s">
        <v>322</v>
      </c>
      <c r="Z658" s="148"/>
      <c r="AA658" s="148"/>
      <c r="AB658" s="148"/>
      <c r="AC658" s="148"/>
      <c r="AD658" s="148"/>
      <c r="AE658" s="148"/>
      <c r="AF658" s="148"/>
      <c r="AG658" s="148" t="s">
        <v>400</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2" x14ac:dyDescent="0.2">
      <c r="A659" s="155"/>
      <c r="B659" s="156"/>
      <c r="C659" s="195" t="s">
        <v>525</v>
      </c>
      <c r="D659" s="193"/>
      <c r="E659" s="194"/>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404</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195" t="s">
        <v>570</v>
      </c>
      <c r="D660" s="193"/>
      <c r="E660" s="194"/>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404</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5" t="s">
        <v>1359</v>
      </c>
      <c r="D661" s="193"/>
      <c r="E661" s="194">
        <v>9.24</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404</v>
      </c>
      <c r="AH661" s="148">
        <v>0</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ht="22.5" outlineLevel="1" x14ac:dyDescent="0.2">
      <c r="A662" s="172">
        <v>143</v>
      </c>
      <c r="B662" s="173" t="s">
        <v>1360</v>
      </c>
      <c r="C662" s="188" t="s">
        <v>1361</v>
      </c>
      <c r="D662" s="174" t="s">
        <v>379</v>
      </c>
      <c r="E662" s="175">
        <v>354.73439999999999</v>
      </c>
      <c r="F662" s="176"/>
      <c r="G662" s="177">
        <f>ROUND(E662*F662,2)</f>
        <v>0</v>
      </c>
      <c r="H662" s="176"/>
      <c r="I662" s="177">
        <f>ROUND(E662*H662,2)</f>
        <v>0</v>
      </c>
      <c r="J662" s="176"/>
      <c r="K662" s="177">
        <f>ROUND(E662*J662,2)</f>
        <v>0</v>
      </c>
      <c r="L662" s="177">
        <v>12</v>
      </c>
      <c r="M662" s="177">
        <f>G662*(1+L662/100)</f>
        <v>0</v>
      </c>
      <c r="N662" s="175">
        <v>4.0299999999999997E-3</v>
      </c>
      <c r="O662" s="175">
        <f>ROUND(E662*N662,2)</f>
        <v>1.43</v>
      </c>
      <c r="P662" s="175">
        <v>0</v>
      </c>
      <c r="Q662" s="175">
        <f>ROUND(E662*P662,2)</f>
        <v>0</v>
      </c>
      <c r="R662" s="177" t="s">
        <v>558</v>
      </c>
      <c r="S662" s="177" t="s">
        <v>319</v>
      </c>
      <c r="T662" s="178" t="s">
        <v>319</v>
      </c>
      <c r="U662" s="159">
        <v>0.156</v>
      </c>
      <c r="V662" s="159">
        <f>ROUND(E662*U662,2)</f>
        <v>55.34</v>
      </c>
      <c r="W662" s="159"/>
      <c r="X662" s="159" t="s">
        <v>399</v>
      </c>
      <c r="Y662" s="159" t="s">
        <v>322</v>
      </c>
      <c r="Z662" s="148"/>
      <c r="AA662" s="148"/>
      <c r="AB662" s="148"/>
      <c r="AC662" s="148"/>
      <c r="AD662" s="148"/>
      <c r="AE662" s="148"/>
      <c r="AF662" s="148"/>
      <c r="AG662" s="148" t="s">
        <v>400</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2" x14ac:dyDescent="0.2">
      <c r="A663" s="155"/>
      <c r="B663" s="156"/>
      <c r="C663" s="195" t="s">
        <v>1362</v>
      </c>
      <c r="D663" s="193"/>
      <c r="E663" s="194">
        <v>193.33199999999999</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404</v>
      </c>
      <c r="AH663" s="148">
        <v>0</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195" t="s">
        <v>613</v>
      </c>
      <c r="D664" s="193"/>
      <c r="E664" s="194">
        <v>132.85499999999999</v>
      </c>
      <c r="F664" s="159"/>
      <c r="G664" s="159"/>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404</v>
      </c>
      <c r="AH664" s="148">
        <v>0</v>
      </c>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3" x14ac:dyDescent="0.2">
      <c r="A665" s="155"/>
      <c r="B665" s="156"/>
      <c r="C665" s="203" t="s">
        <v>1363</v>
      </c>
      <c r="D665" s="198"/>
      <c r="E665" s="199">
        <v>326.18700000000001</v>
      </c>
      <c r="F665" s="159"/>
      <c r="G665" s="159"/>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404</v>
      </c>
      <c r="AH665" s="148">
        <v>1</v>
      </c>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195" t="s">
        <v>1364</v>
      </c>
      <c r="D666" s="193"/>
      <c r="E666" s="194">
        <v>28.5474</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404</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ht="22.5" outlineLevel="1" x14ac:dyDescent="0.2">
      <c r="A667" s="172">
        <v>144</v>
      </c>
      <c r="B667" s="173" t="s">
        <v>1365</v>
      </c>
      <c r="C667" s="188" t="s">
        <v>1366</v>
      </c>
      <c r="D667" s="174" t="s">
        <v>379</v>
      </c>
      <c r="E667" s="175">
        <v>28.5474</v>
      </c>
      <c r="F667" s="176"/>
      <c r="G667" s="177">
        <f>ROUND(E667*F667,2)</f>
        <v>0</v>
      </c>
      <c r="H667" s="176"/>
      <c r="I667" s="177">
        <f>ROUND(E667*H667,2)</f>
        <v>0</v>
      </c>
      <c r="J667" s="176"/>
      <c r="K667" s="177">
        <f>ROUND(E667*J667,2)</f>
        <v>0</v>
      </c>
      <c r="L667" s="177">
        <v>12</v>
      </c>
      <c r="M667" s="177">
        <f>G667*(1+L667/100)</f>
        <v>0</v>
      </c>
      <c r="N667" s="175">
        <v>1.47E-3</v>
      </c>
      <c r="O667" s="175">
        <f>ROUND(E667*N667,2)</f>
        <v>0.04</v>
      </c>
      <c r="P667" s="175">
        <v>0</v>
      </c>
      <c r="Q667" s="175">
        <f>ROUND(E667*P667,2)</f>
        <v>0</v>
      </c>
      <c r="R667" s="177" t="s">
        <v>558</v>
      </c>
      <c r="S667" s="177" t="s">
        <v>319</v>
      </c>
      <c r="T667" s="178" t="s">
        <v>319</v>
      </c>
      <c r="U667" s="159">
        <v>0.08</v>
      </c>
      <c r="V667" s="159">
        <f>ROUND(E667*U667,2)</f>
        <v>2.2799999999999998</v>
      </c>
      <c r="W667" s="159"/>
      <c r="X667" s="159" t="s">
        <v>399</v>
      </c>
      <c r="Y667" s="159" t="s">
        <v>322</v>
      </c>
      <c r="Z667" s="148"/>
      <c r="AA667" s="148"/>
      <c r="AB667" s="148"/>
      <c r="AC667" s="148"/>
      <c r="AD667" s="148"/>
      <c r="AE667" s="148"/>
      <c r="AF667" s="148"/>
      <c r="AG667" s="148" t="s">
        <v>400</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2" x14ac:dyDescent="0.2">
      <c r="A668" s="155"/>
      <c r="B668" s="156"/>
      <c r="C668" s="195" t="s">
        <v>1364</v>
      </c>
      <c r="D668" s="193"/>
      <c r="E668" s="194">
        <v>28.5474</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404</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1" x14ac:dyDescent="0.2">
      <c r="A669" s="172">
        <v>145</v>
      </c>
      <c r="B669" s="173" t="s">
        <v>1367</v>
      </c>
      <c r="C669" s="188" t="s">
        <v>1368</v>
      </c>
      <c r="D669" s="174" t="s">
        <v>427</v>
      </c>
      <c r="E669" s="175">
        <v>6.7638999999999996</v>
      </c>
      <c r="F669" s="176"/>
      <c r="G669" s="177">
        <f>ROUND(E669*F669,2)</f>
        <v>0</v>
      </c>
      <c r="H669" s="176"/>
      <c r="I669" s="177">
        <f>ROUND(E669*H669,2)</f>
        <v>0</v>
      </c>
      <c r="J669" s="176"/>
      <c r="K669" s="177">
        <f>ROUND(E669*J669,2)</f>
        <v>0</v>
      </c>
      <c r="L669" s="177">
        <v>12</v>
      </c>
      <c r="M669" s="177">
        <f>G669*(1+L669/100)</f>
        <v>0</v>
      </c>
      <c r="N669" s="175">
        <v>2.2970000000000001E-2</v>
      </c>
      <c r="O669" s="175">
        <f>ROUND(E669*N669,2)</f>
        <v>0.16</v>
      </c>
      <c r="P669" s="175">
        <v>0</v>
      </c>
      <c r="Q669" s="175">
        <f>ROUND(E669*P669,2)</f>
        <v>0</v>
      </c>
      <c r="R669" s="177" t="s">
        <v>558</v>
      </c>
      <c r="S669" s="177" t="s">
        <v>319</v>
      </c>
      <c r="T669" s="178" t="s">
        <v>319</v>
      </c>
      <c r="U669" s="159">
        <v>0</v>
      </c>
      <c r="V669" s="159">
        <f>ROUND(E669*U669,2)</f>
        <v>0</v>
      </c>
      <c r="W669" s="159"/>
      <c r="X669" s="159" t="s">
        <v>399</v>
      </c>
      <c r="Y669" s="159" t="s">
        <v>322</v>
      </c>
      <c r="Z669" s="148"/>
      <c r="AA669" s="148"/>
      <c r="AB669" s="148"/>
      <c r="AC669" s="148"/>
      <c r="AD669" s="148"/>
      <c r="AE669" s="148"/>
      <c r="AF669" s="148"/>
      <c r="AG669" s="148" t="s">
        <v>400</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
      <c r="A670" s="155"/>
      <c r="B670" s="156"/>
      <c r="C670" s="195" t="s">
        <v>1369</v>
      </c>
      <c r="D670" s="193"/>
      <c r="E670" s="194">
        <v>1.2235499999999999</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404</v>
      </c>
      <c r="AH670" s="148">
        <v>5</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195" t="s">
        <v>1370</v>
      </c>
      <c r="D671" s="193"/>
      <c r="E671" s="194">
        <v>0.46501999999999999</v>
      </c>
      <c r="F671" s="159"/>
      <c r="G671" s="159"/>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404</v>
      </c>
      <c r="AH671" s="148">
        <v>5</v>
      </c>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195" t="s">
        <v>1371</v>
      </c>
      <c r="D672" s="193"/>
      <c r="E672" s="194">
        <v>0.49368000000000001</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404</v>
      </c>
      <c r="AH672" s="148">
        <v>5</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5" t="s">
        <v>1372</v>
      </c>
      <c r="D673" s="193"/>
      <c r="E673" s="194">
        <v>1.90608</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404</v>
      </c>
      <c r="AH673" s="148">
        <v>5</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5" t="s">
        <v>1373</v>
      </c>
      <c r="D674" s="193"/>
      <c r="E674" s="194">
        <v>2.6002000000000001</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404</v>
      </c>
      <c r="AH674" s="148">
        <v>5</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195" t="s">
        <v>1374</v>
      </c>
      <c r="D675" s="193"/>
      <c r="E675" s="194">
        <v>7.5370000000000006E-2</v>
      </c>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404</v>
      </c>
      <c r="AH675" s="148">
        <v>5</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1" x14ac:dyDescent="0.2">
      <c r="A676" s="172">
        <v>146</v>
      </c>
      <c r="B676" s="173" t="s">
        <v>1375</v>
      </c>
      <c r="C676" s="188" t="s">
        <v>1376</v>
      </c>
      <c r="D676" s="174" t="s">
        <v>379</v>
      </c>
      <c r="E676" s="175">
        <v>231.72</v>
      </c>
      <c r="F676" s="176"/>
      <c r="G676" s="177">
        <f>ROUND(E676*F676,2)</f>
        <v>0</v>
      </c>
      <c r="H676" s="176"/>
      <c r="I676" s="177">
        <f>ROUND(E676*H676,2)</f>
        <v>0</v>
      </c>
      <c r="J676" s="176"/>
      <c r="K676" s="177">
        <f>ROUND(E676*J676,2)</f>
        <v>0</v>
      </c>
      <c r="L676" s="177">
        <v>12</v>
      </c>
      <c r="M676" s="177">
        <f>G676*(1+L676/100)</f>
        <v>0</v>
      </c>
      <c r="N676" s="175">
        <v>0</v>
      </c>
      <c r="O676" s="175">
        <f>ROUND(E676*N676,2)</f>
        <v>0</v>
      </c>
      <c r="P676" s="175">
        <v>0</v>
      </c>
      <c r="Q676" s="175">
        <f>ROUND(E676*P676,2)</f>
        <v>0</v>
      </c>
      <c r="R676" s="177" t="s">
        <v>558</v>
      </c>
      <c r="S676" s="177" t="s">
        <v>319</v>
      </c>
      <c r="T676" s="178" t="s">
        <v>319</v>
      </c>
      <c r="U676" s="159">
        <v>0.29899999999999999</v>
      </c>
      <c r="V676" s="159">
        <f>ROUND(E676*U676,2)</f>
        <v>69.28</v>
      </c>
      <c r="W676" s="159"/>
      <c r="X676" s="159" t="s">
        <v>399</v>
      </c>
      <c r="Y676" s="159" t="s">
        <v>322</v>
      </c>
      <c r="Z676" s="148"/>
      <c r="AA676" s="148"/>
      <c r="AB676" s="148"/>
      <c r="AC676" s="148"/>
      <c r="AD676" s="148"/>
      <c r="AE676" s="148"/>
      <c r="AF676" s="148"/>
      <c r="AG676" s="148" t="s">
        <v>400</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2" x14ac:dyDescent="0.2">
      <c r="A677" s="155"/>
      <c r="B677" s="156"/>
      <c r="C677" s="195" t="s">
        <v>1377</v>
      </c>
      <c r="D677" s="193"/>
      <c r="E677" s="194">
        <v>231.72</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404</v>
      </c>
      <c r="AH677" s="148">
        <v>5</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1" x14ac:dyDescent="0.2">
      <c r="A678" s="172">
        <v>147</v>
      </c>
      <c r="B678" s="173" t="s">
        <v>1378</v>
      </c>
      <c r="C678" s="188" t="s">
        <v>1379</v>
      </c>
      <c r="D678" s="174" t="s">
        <v>427</v>
      </c>
      <c r="E678" s="175">
        <v>8.5482700000000005</v>
      </c>
      <c r="F678" s="176"/>
      <c r="G678" s="177">
        <f>ROUND(E678*F678,2)</f>
        <v>0</v>
      </c>
      <c r="H678" s="176"/>
      <c r="I678" s="177">
        <f>ROUND(E678*H678,2)</f>
        <v>0</v>
      </c>
      <c r="J678" s="176"/>
      <c r="K678" s="177">
        <f>ROUND(E678*J678,2)</f>
        <v>0</v>
      </c>
      <c r="L678" s="177">
        <v>12</v>
      </c>
      <c r="M678" s="177">
        <f>G678*(1+L678/100)</f>
        <v>0</v>
      </c>
      <c r="N678" s="175">
        <v>2.9499999999999999E-3</v>
      </c>
      <c r="O678" s="175">
        <f>ROUND(E678*N678,2)</f>
        <v>0.03</v>
      </c>
      <c r="P678" s="175">
        <v>0</v>
      </c>
      <c r="Q678" s="175">
        <f>ROUND(E678*P678,2)</f>
        <v>0</v>
      </c>
      <c r="R678" s="177" t="s">
        <v>558</v>
      </c>
      <c r="S678" s="177" t="s">
        <v>319</v>
      </c>
      <c r="T678" s="178" t="s">
        <v>319</v>
      </c>
      <c r="U678" s="159">
        <v>0</v>
      </c>
      <c r="V678" s="159">
        <f>ROUND(E678*U678,2)</f>
        <v>0</v>
      </c>
      <c r="W678" s="159"/>
      <c r="X678" s="159" t="s">
        <v>399</v>
      </c>
      <c r="Y678" s="159" t="s">
        <v>322</v>
      </c>
      <c r="Z678" s="148"/>
      <c r="AA678" s="148"/>
      <c r="AB678" s="148"/>
      <c r="AC678" s="148"/>
      <c r="AD678" s="148"/>
      <c r="AE678" s="148"/>
      <c r="AF678" s="148"/>
      <c r="AG678" s="148" t="s">
        <v>400</v>
      </c>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2" x14ac:dyDescent="0.2">
      <c r="A679" s="155"/>
      <c r="B679" s="156"/>
      <c r="C679" s="195" t="s">
        <v>1380</v>
      </c>
      <c r="D679" s="193"/>
      <c r="E679" s="194">
        <v>6.9516</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404</v>
      </c>
      <c r="AH679" s="148">
        <v>5</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5" t="s">
        <v>1381</v>
      </c>
      <c r="D680" s="193"/>
      <c r="E680" s="194">
        <v>1.59667</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404</v>
      </c>
      <c r="AH680" s="148">
        <v>5</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1" x14ac:dyDescent="0.2">
      <c r="A681" s="172">
        <v>148</v>
      </c>
      <c r="B681" s="173" t="s">
        <v>1382</v>
      </c>
      <c r="C681" s="188" t="s">
        <v>1383</v>
      </c>
      <c r="D681" s="174" t="s">
        <v>379</v>
      </c>
      <c r="E681" s="175">
        <v>354.73439999999999</v>
      </c>
      <c r="F681" s="176"/>
      <c r="G681" s="177">
        <f>ROUND(E681*F681,2)</f>
        <v>0</v>
      </c>
      <c r="H681" s="176"/>
      <c r="I681" s="177">
        <f>ROUND(E681*H681,2)</f>
        <v>0</v>
      </c>
      <c r="J681" s="176"/>
      <c r="K681" s="177">
        <f>ROUND(E681*J681,2)</f>
        <v>0</v>
      </c>
      <c r="L681" s="177">
        <v>12</v>
      </c>
      <c r="M681" s="177">
        <f>G681*(1+L681/100)</f>
        <v>0</v>
      </c>
      <c r="N681" s="175">
        <v>6.9999999999999994E-5</v>
      </c>
      <c r="O681" s="175">
        <f>ROUND(E681*N681,2)</f>
        <v>0.02</v>
      </c>
      <c r="P681" s="175">
        <v>0</v>
      </c>
      <c r="Q681" s="175">
        <f>ROUND(E681*P681,2)</f>
        <v>0</v>
      </c>
      <c r="R681" s="177" t="s">
        <v>1384</v>
      </c>
      <c r="S681" s="177" t="s">
        <v>319</v>
      </c>
      <c r="T681" s="178" t="s">
        <v>319</v>
      </c>
      <c r="U681" s="159">
        <v>0.29830000000000001</v>
      </c>
      <c r="V681" s="159">
        <f>ROUND(E681*U681,2)</f>
        <v>105.82</v>
      </c>
      <c r="W681" s="159"/>
      <c r="X681" s="159" t="s">
        <v>399</v>
      </c>
      <c r="Y681" s="159" t="s">
        <v>322</v>
      </c>
      <c r="Z681" s="148"/>
      <c r="AA681" s="148"/>
      <c r="AB681" s="148"/>
      <c r="AC681" s="148"/>
      <c r="AD681" s="148"/>
      <c r="AE681" s="148"/>
      <c r="AF681" s="148"/>
      <c r="AG681" s="148" t="s">
        <v>400</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2" x14ac:dyDescent="0.2">
      <c r="A682" s="155"/>
      <c r="B682" s="156"/>
      <c r="C682" s="272" t="s">
        <v>1385</v>
      </c>
      <c r="D682" s="273"/>
      <c r="E682" s="273"/>
      <c r="F682" s="273"/>
      <c r="G682" s="273"/>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402</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2" x14ac:dyDescent="0.2">
      <c r="A683" s="155"/>
      <c r="B683" s="156"/>
      <c r="C683" s="195" t="s">
        <v>1386</v>
      </c>
      <c r="D683" s="193"/>
      <c r="E683" s="194">
        <v>326.18700000000001</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404</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195" t="s">
        <v>1364</v>
      </c>
      <c r="D684" s="193"/>
      <c r="E684" s="194">
        <v>28.5474</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404</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1" x14ac:dyDescent="0.2">
      <c r="A685" s="172">
        <v>149</v>
      </c>
      <c r="B685" s="173" t="s">
        <v>1387</v>
      </c>
      <c r="C685" s="188" t="s">
        <v>1388</v>
      </c>
      <c r="D685" s="174" t="s">
        <v>379</v>
      </c>
      <c r="E685" s="175">
        <v>5</v>
      </c>
      <c r="F685" s="176"/>
      <c r="G685" s="177">
        <f>ROUND(E685*F685,2)</f>
        <v>0</v>
      </c>
      <c r="H685" s="176"/>
      <c r="I685" s="177">
        <f>ROUND(E685*H685,2)</f>
        <v>0</v>
      </c>
      <c r="J685" s="176"/>
      <c r="K685" s="177">
        <f>ROUND(E685*J685,2)</f>
        <v>0</v>
      </c>
      <c r="L685" s="177">
        <v>12</v>
      </c>
      <c r="M685" s="177">
        <f>G685*(1+L685/100)</f>
        <v>0</v>
      </c>
      <c r="N685" s="175">
        <v>7.2999999999999996E-4</v>
      </c>
      <c r="O685" s="175">
        <f>ROUND(E685*N685,2)</f>
        <v>0</v>
      </c>
      <c r="P685" s="175">
        <v>0</v>
      </c>
      <c r="Q685" s="175">
        <f>ROUND(E685*P685,2)</f>
        <v>0</v>
      </c>
      <c r="R685" s="177" t="s">
        <v>1384</v>
      </c>
      <c r="S685" s="177" t="s">
        <v>319</v>
      </c>
      <c r="T685" s="178" t="s">
        <v>319</v>
      </c>
      <c r="U685" s="159">
        <v>0.313</v>
      </c>
      <c r="V685" s="159">
        <f>ROUND(E685*U685,2)</f>
        <v>1.57</v>
      </c>
      <c r="W685" s="159"/>
      <c r="X685" s="159" t="s">
        <v>399</v>
      </c>
      <c r="Y685" s="159" t="s">
        <v>322</v>
      </c>
      <c r="Z685" s="148"/>
      <c r="AA685" s="148"/>
      <c r="AB685" s="148"/>
      <c r="AC685" s="148"/>
      <c r="AD685" s="148"/>
      <c r="AE685" s="148"/>
      <c r="AF685" s="148"/>
      <c r="AG685" s="148" t="s">
        <v>400</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2" x14ac:dyDescent="0.2">
      <c r="A686" s="155"/>
      <c r="B686" s="156"/>
      <c r="C686" s="272" t="s">
        <v>1385</v>
      </c>
      <c r="D686" s="273"/>
      <c r="E686" s="273"/>
      <c r="F686" s="273"/>
      <c r="G686" s="273"/>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402</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2" x14ac:dyDescent="0.2">
      <c r="A687" s="155"/>
      <c r="B687" s="156"/>
      <c r="C687" s="195" t="s">
        <v>1389</v>
      </c>
      <c r="D687" s="193"/>
      <c r="E687" s="194">
        <v>5</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404</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1" x14ac:dyDescent="0.2">
      <c r="A688" s="172">
        <v>150</v>
      </c>
      <c r="B688" s="173" t="s">
        <v>1390</v>
      </c>
      <c r="C688" s="188" t="s">
        <v>1391</v>
      </c>
      <c r="D688" s="174" t="s">
        <v>379</v>
      </c>
      <c r="E688" s="175">
        <v>231.72</v>
      </c>
      <c r="F688" s="176"/>
      <c r="G688" s="177">
        <f>ROUND(E688*F688,2)</f>
        <v>0</v>
      </c>
      <c r="H688" s="176"/>
      <c r="I688" s="177">
        <f>ROUND(E688*H688,2)</f>
        <v>0</v>
      </c>
      <c r="J688" s="176"/>
      <c r="K688" s="177">
        <f>ROUND(E688*J688,2)</f>
        <v>0</v>
      </c>
      <c r="L688" s="177">
        <v>12</v>
      </c>
      <c r="M688" s="177">
        <f>G688*(1+L688/100)</f>
        <v>0</v>
      </c>
      <c r="N688" s="175">
        <v>6.9999999999999994E-5</v>
      </c>
      <c r="O688" s="175">
        <f>ROUND(E688*N688,2)</f>
        <v>0.02</v>
      </c>
      <c r="P688" s="175">
        <v>0</v>
      </c>
      <c r="Q688" s="175">
        <f>ROUND(E688*P688,2)</f>
        <v>0</v>
      </c>
      <c r="R688" s="177" t="s">
        <v>1384</v>
      </c>
      <c r="S688" s="177" t="s">
        <v>319</v>
      </c>
      <c r="T688" s="178" t="s">
        <v>319</v>
      </c>
      <c r="U688" s="159">
        <v>0.26</v>
      </c>
      <c r="V688" s="159">
        <f>ROUND(E688*U688,2)</f>
        <v>60.25</v>
      </c>
      <c r="W688" s="159"/>
      <c r="X688" s="159" t="s">
        <v>399</v>
      </c>
      <c r="Y688" s="159" t="s">
        <v>322</v>
      </c>
      <c r="Z688" s="148"/>
      <c r="AA688" s="148"/>
      <c r="AB688" s="148"/>
      <c r="AC688" s="148"/>
      <c r="AD688" s="148"/>
      <c r="AE688" s="148"/>
      <c r="AF688" s="148"/>
      <c r="AG688" s="148" t="s">
        <v>400</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2" x14ac:dyDescent="0.2">
      <c r="A689" s="155"/>
      <c r="B689" s="156"/>
      <c r="C689" s="272" t="s">
        <v>1385</v>
      </c>
      <c r="D689" s="273"/>
      <c r="E689" s="273"/>
      <c r="F689" s="273"/>
      <c r="G689" s="273"/>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402</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2" x14ac:dyDescent="0.2">
      <c r="A690" s="155"/>
      <c r="B690" s="156"/>
      <c r="C690" s="195" t="s">
        <v>1392</v>
      </c>
      <c r="D690" s="193"/>
      <c r="E690" s="194">
        <v>231.72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404</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1" x14ac:dyDescent="0.2">
      <c r="A691" s="180">
        <v>151</v>
      </c>
      <c r="B691" s="181" t="s">
        <v>1393</v>
      </c>
      <c r="C691" s="189" t="s">
        <v>1394</v>
      </c>
      <c r="D691" s="182" t="s">
        <v>442</v>
      </c>
      <c r="E691" s="183">
        <v>136</v>
      </c>
      <c r="F691" s="184"/>
      <c r="G691" s="185">
        <f>ROUND(E691*F691,2)</f>
        <v>0</v>
      </c>
      <c r="H691" s="184"/>
      <c r="I691" s="185">
        <f>ROUND(E691*H691,2)</f>
        <v>0</v>
      </c>
      <c r="J691" s="184"/>
      <c r="K691" s="185">
        <f>ROUND(E691*J691,2)</f>
        <v>0</v>
      </c>
      <c r="L691" s="185">
        <v>12</v>
      </c>
      <c r="M691" s="185">
        <f>G691*(1+L691/100)</f>
        <v>0</v>
      </c>
      <c r="N691" s="183">
        <v>0</v>
      </c>
      <c r="O691" s="183">
        <f>ROUND(E691*N691,2)</f>
        <v>0</v>
      </c>
      <c r="P691" s="183">
        <v>0</v>
      </c>
      <c r="Q691" s="183">
        <f>ROUND(E691*P691,2)</f>
        <v>0</v>
      </c>
      <c r="R691" s="185" t="s">
        <v>1146</v>
      </c>
      <c r="S691" s="185" t="s">
        <v>319</v>
      </c>
      <c r="T691" s="186" t="s">
        <v>319</v>
      </c>
      <c r="U691" s="159">
        <v>0</v>
      </c>
      <c r="V691" s="159">
        <f>ROUND(E691*U691,2)</f>
        <v>0</v>
      </c>
      <c r="W691" s="159"/>
      <c r="X691" s="159" t="s">
        <v>1147</v>
      </c>
      <c r="Y691" s="159" t="s">
        <v>322</v>
      </c>
      <c r="Z691" s="148"/>
      <c r="AA691" s="148"/>
      <c r="AB691" s="148"/>
      <c r="AC691" s="148"/>
      <c r="AD691" s="148"/>
      <c r="AE691" s="148"/>
      <c r="AF691" s="148"/>
      <c r="AG691" s="148" t="s">
        <v>1148</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1" x14ac:dyDescent="0.2">
      <c r="A692" s="180">
        <v>152</v>
      </c>
      <c r="B692" s="181" t="s">
        <v>1395</v>
      </c>
      <c r="C692" s="189" t="s">
        <v>1396</v>
      </c>
      <c r="D692" s="182" t="s">
        <v>442</v>
      </c>
      <c r="E692" s="183">
        <v>10</v>
      </c>
      <c r="F692" s="184"/>
      <c r="G692" s="185">
        <f>ROUND(E692*F692,2)</f>
        <v>0</v>
      </c>
      <c r="H692" s="184"/>
      <c r="I692" s="185">
        <f>ROUND(E692*H692,2)</f>
        <v>0</v>
      </c>
      <c r="J692" s="184"/>
      <c r="K692" s="185">
        <f>ROUND(E692*J692,2)</f>
        <v>0</v>
      </c>
      <c r="L692" s="185">
        <v>12</v>
      </c>
      <c r="M692" s="185">
        <f>G692*(1+L692/100)</f>
        <v>0</v>
      </c>
      <c r="N692" s="183">
        <v>0</v>
      </c>
      <c r="O692" s="183">
        <f>ROUND(E692*N692,2)</f>
        <v>0</v>
      </c>
      <c r="P692" s="183">
        <v>0</v>
      </c>
      <c r="Q692" s="183">
        <f>ROUND(E692*P692,2)</f>
        <v>0</v>
      </c>
      <c r="R692" s="185" t="s">
        <v>1146</v>
      </c>
      <c r="S692" s="185" t="s">
        <v>319</v>
      </c>
      <c r="T692" s="186" t="s">
        <v>319</v>
      </c>
      <c r="U692" s="159">
        <v>0</v>
      </c>
      <c r="V692" s="159">
        <f>ROUND(E692*U692,2)</f>
        <v>0</v>
      </c>
      <c r="W692" s="159"/>
      <c r="X692" s="159" t="s">
        <v>1147</v>
      </c>
      <c r="Y692" s="159" t="s">
        <v>322</v>
      </c>
      <c r="Z692" s="148"/>
      <c r="AA692" s="148"/>
      <c r="AB692" s="148"/>
      <c r="AC692" s="148"/>
      <c r="AD692" s="148"/>
      <c r="AE692" s="148"/>
      <c r="AF692" s="148"/>
      <c r="AG692" s="148" t="s">
        <v>1148</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ht="22.5" outlineLevel="1" x14ac:dyDescent="0.2">
      <c r="A693" s="180">
        <v>153</v>
      </c>
      <c r="B693" s="181" t="s">
        <v>1397</v>
      </c>
      <c r="C693" s="189" t="s">
        <v>1398</v>
      </c>
      <c r="D693" s="182" t="s">
        <v>1399</v>
      </c>
      <c r="E693" s="183">
        <v>0.13600000000000001</v>
      </c>
      <c r="F693" s="184"/>
      <c r="G693" s="185">
        <f>ROUND(E693*F693,2)</f>
        <v>0</v>
      </c>
      <c r="H693" s="184"/>
      <c r="I693" s="185">
        <f>ROUND(E693*H693,2)</f>
        <v>0</v>
      </c>
      <c r="J693" s="184"/>
      <c r="K693" s="185">
        <f>ROUND(E693*J693,2)</f>
        <v>0</v>
      </c>
      <c r="L693" s="185">
        <v>12</v>
      </c>
      <c r="M693" s="185">
        <f>G693*(1+L693/100)</f>
        <v>0</v>
      </c>
      <c r="N693" s="183">
        <v>4.5100000000000001E-2</v>
      </c>
      <c r="O693" s="183">
        <f>ROUND(E693*N693,2)</f>
        <v>0.01</v>
      </c>
      <c r="P693" s="183">
        <v>0</v>
      </c>
      <c r="Q693" s="183">
        <f>ROUND(E693*P693,2)</f>
        <v>0</v>
      </c>
      <c r="R693" s="185" t="s">
        <v>1146</v>
      </c>
      <c r="S693" s="185" t="s">
        <v>319</v>
      </c>
      <c r="T693" s="186" t="s">
        <v>319</v>
      </c>
      <c r="U693" s="159">
        <v>0</v>
      </c>
      <c r="V693" s="159">
        <f>ROUND(E693*U693,2)</f>
        <v>0</v>
      </c>
      <c r="W693" s="159"/>
      <c r="X693" s="159" t="s">
        <v>1147</v>
      </c>
      <c r="Y693" s="159" t="s">
        <v>322</v>
      </c>
      <c r="Z693" s="148"/>
      <c r="AA693" s="148"/>
      <c r="AB693" s="148"/>
      <c r="AC693" s="148"/>
      <c r="AD693" s="148"/>
      <c r="AE693" s="148"/>
      <c r="AF693" s="148"/>
      <c r="AG693" s="148" t="s">
        <v>1148</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ht="22.5" outlineLevel="1" x14ac:dyDescent="0.2">
      <c r="A694" s="180">
        <v>154</v>
      </c>
      <c r="B694" s="181" t="s">
        <v>1400</v>
      </c>
      <c r="C694" s="189" t="s">
        <v>1401</v>
      </c>
      <c r="D694" s="182" t="s">
        <v>1399</v>
      </c>
      <c r="E694" s="183">
        <v>0.01</v>
      </c>
      <c r="F694" s="184"/>
      <c r="G694" s="185">
        <f>ROUND(E694*F694,2)</f>
        <v>0</v>
      </c>
      <c r="H694" s="184"/>
      <c r="I694" s="185">
        <f>ROUND(E694*H694,2)</f>
        <v>0</v>
      </c>
      <c r="J694" s="184"/>
      <c r="K694" s="185">
        <f>ROUND(E694*J694,2)</f>
        <v>0</v>
      </c>
      <c r="L694" s="185">
        <v>12</v>
      </c>
      <c r="M694" s="185">
        <f>G694*(1+L694/100)</f>
        <v>0</v>
      </c>
      <c r="N694" s="183">
        <v>9.3700000000000006E-2</v>
      </c>
      <c r="O694" s="183">
        <f>ROUND(E694*N694,2)</f>
        <v>0</v>
      </c>
      <c r="P694" s="183">
        <v>0</v>
      </c>
      <c r="Q694" s="183">
        <f>ROUND(E694*P694,2)</f>
        <v>0</v>
      </c>
      <c r="R694" s="185" t="s">
        <v>1146</v>
      </c>
      <c r="S694" s="185" t="s">
        <v>319</v>
      </c>
      <c r="T694" s="186" t="s">
        <v>319</v>
      </c>
      <c r="U694" s="159">
        <v>0</v>
      </c>
      <c r="V694" s="159">
        <f>ROUND(E694*U694,2)</f>
        <v>0</v>
      </c>
      <c r="W694" s="159"/>
      <c r="X694" s="159" t="s">
        <v>1147</v>
      </c>
      <c r="Y694" s="159" t="s">
        <v>322</v>
      </c>
      <c r="Z694" s="148"/>
      <c r="AA694" s="148"/>
      <c r="AB694" s="148"/>
      <c r="AC694" s="148"/>
      <c r="AD694" s="148"/>
      <c r="AE694" s="148"/>
      <c r="AF694" s="148"/>
      <c r="AG694" s="148" t="s">
        <v>1148</v>
      </c>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1" x14ac:dyDescent="0.2">
      <c r="A695" s="172">
        <v>155</v>
      </c>
      <c r="B695" s="173" t="s">
        <v>1402</v>
      </c>
      <c r="C695" s="188" t="s">
        <v>1403</v>
      </c>
      <c r="D695" s="174" t="s">
        <v>478</v>
      </c>
      <c r="E695" s="175">
        <v>34</v>
      </c>
      <c r="F695" s="176"/>
      <c r="G695" s="177">
        <f>ROUND(E695*F695,2)</f>
        <v>0</v>
      </c>
      <c r="H695" s="176"/>
      <c r="I695" s="177">
        <f>ROUND(E695*H695,2)</f>
        <v>0</v>
      </c>
      <c r="J695" s="176"/>
      <c r="K695" s="177">
        <f>ROUND(E695*J695,2)</f>
        <v>0</v>
      </c>
      <c r="L695" s="177">
        <v>12</v>
      </c>
      <c r="M695" s="177">
        <f>G695*(1+L695/100)</f>
        <v>0</v>
      </c>
      <c r="N695" s="175">
        <v>7.2000000000000005E-4</v>
      </c>
      <c r="O695" s="175">
        <f>ROUND(E695*N695,2)</f>
        <v>0.02</v>
      </c>
      <c r="P695" s="175">
        <v>0</v>
      </c>
      <c r="Q695" s="175">
        <f>ROUND(E695*P695,2)</f>
        <v>0</v>
      </c>
      <c r="R695" s="177" t="s">
        <v>1146</v>
      </c>
      <c r="S695" s="177" t="s">
        <v>319</v>
      </c>
      <c r="T695" s="178" t="s">
        <v>319</v>
      </c>
      <c r="U695" s="159">
        <v>0</v>
      </c>
      <c r="V695" s="159">
        <f>ROUND(E695*U695,2)</f>
        <v>0</v>
      </c>
      <c r="W695" s="159"/>
      <c r="X695" s="159" t="s">
        <v>1147</v>
      </c>
      <c r="Y695" s="159" t="s">
        <v>322</v>
      </c>
      <c r="Z695" s="148"/>
      <c r="AA695" s="148"/>
      <c r="AB695" s="148"/>
      <c r="AC695" s="148"/>
      <c r="AD695" s="148"/>
      <c r="AE695" s="148"/>
      <c r="AF695" s="148"/>
      <c r="AG695" s="148" t="s">
        <v>1148</v>
      </c>
      <c r="AH695" s="148"/>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2" x14ac:dyDescent="0.2">
      <c r="A696" s="155"/>
      <c r="B696" s="156"/>
      <c r="C696" s="195" t="s">
        <v>1404</v>
      </c>
      <c r="D696" s="193"/>
      <c r="E696" s="194">
        <v>34</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404</v>
      </c>
      <c r="AH696" s="148">
        <v>5</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1" x14ac:dyDescent="0.2">
      <c r="A697" s="172">
        <v>156</v>
      </c>
      <c r="B697" s="173" t="s">
        <v>1405</v>
      </c>
      <c r="C697" s="188" t="s">
        <v>1406</v>
      </c>
      <c r="D697" s="174" t="s">
        <v>478</v>
      </c>
      <c r="E697" s="175">
        <v>5</v>
      </c>
      <c r="F697" s="176"/>
      <c r="G697" s="177">
        <f>ROUND(E697*F697,2)</f>
        <v>0</v>
      </c>
      <c r="H697" s="176"/>
      <c r="I697" s="177">
        <f>ROUND(E697*H697,2)</f>
        <v>0</v>
      </c>
      <c r="J697" s="176"/>
      <c r="K697" s="177">
        <f>ROUND(E697*J697,2)</f>
        <v>0</v>
      </c>
      <c r="L697" s="177">
        <v>12</v>
      </c>
      <c r="M697" s="177">
        <f>G697*(1+L697/100)</f>
        <v>0</v>
      </c>
      <c r="N697" s="175">
        <v>1.33E-3</v>
      </c>
      <c r="O697" s="175">
        <f>ROUND(E697*N697,2)</f>
        <v>0.01</v>
      </c>
      <c r="P697" s="175">
        <v>0</v>
      </c>
      <c r="Q697" s="175">
        <f>ROUND(E697*P697,2)</f>
        <v>0</v>
      </c>
      <c r="R697" s="177" t="s">
        <v>1146</v>
      </c>
      <c r="S697" s="177" t="s">
        <v>319</v>
      </c>
      <c r="T697" s="178" t="s">
        <v>319</v>
      </c>
      <c r="U697" s="159">
        <v>0</v>
      </c>
      <c r="V697" s="159">
        <f>ROUND(E697*U697,2)</f>
        <v>0</v>
      </c>
      <c r="W697" s="159"/>
      <c r="X697" s="159" t="s">
        <v>1147</v>
      </c>
      <c r="Y697" s="159" t="s">
        <v>322</v>
      </c>
      <c r="Z697" s="148"/>
      <c r="AA697" s="148"/>
      <c r="AB697" s="148"/>
      <c r="AC697" s="148"/>
      <c r="AD697" s="148"/>
      <c r="AE697" s="148"/>
      <c r="AF697" s="148"/>
      <c r="AG697" s="148" t="s">
        <v>1148</v>
      </c>
      <c r="AH697" s="148"/>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2" x14ac:dyDescent="0.2">
      <c r="A698" s="155"/>
      <c r="B698" s="156"/>
      <c r="C698" s="195" t="s">
        <v>1407</v>
      </c>
      <c r="D698" s="193"/>
      <c r="E698" s="194">
        <v>5</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404</v>
      </c>
      <c r="AH698" s="148">
        <v>5</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ht="22.5" outlineLevel="1" x14ac:dyDescent="0.2">
      <c r="A699" s="172">
        <v>157</v>
      </c>
      <c r="B699" s="173" t="s">
        <v>1408</v>
      </c>
      <c r="C699" s="188" t="s">
        <v>1409</v>
      </c>
      <c r="D699" s="174" t="s">
        <v>427</v>
      </c>
      <c r="E699" s="175">
        <v>1.59667</v>
      </c>
      <c r="F699" s="176"/>
      <c r="G699" s="177">
        <f>ROUND(E699*F699,2)</f>
        <v>0</v>
      </c>
      <c r="H699" s="176"/>
      <c r="I699" s="177">
        <f>ROUND(E699*H699,2)</f>
        <v>0</v>
      </c>
      <c r="J699" s="176"/>
      <c r="K699" s="177">
        <f>ROUND(E699*J699,2)</f>
        <v>0</v>
      </c>
      <c r="L699" s="177">
        <v>12</v>
      </c>
      <c r="M699" s="177">
        <f>G699*(1+L699/100)</f>
        <v>0</v>
      </c>
      <c r="N699" s="175">
        <v>0.55000000000000004</v>
      </c>
      <c r="O699" s="175">
        <f>ROUND(E699*N699,2)</f>
        <v>0.88</v>
      </c>
      <c r="P699" s="175">
        <v>0</v>
      </c>
      <c r="Q699" s="175">
        <f>ROUND(E699*P699,2)</f>
        <v>0</v>
      </c>
      <c r="R699" s="177" t="s">
        <v>1146</v>
      </c>
      <c r="S699" s="177" t="s">
        <v>319</v>
      </c>
      <c r="T699" s="178" t="s">
        <v>319</v>
      </c>
      <c r="U699" s="159">
        <v>0</v>
      </c>
      <c r="V699" s="159">
        <f>ROUND(E699*U699,2)</f>
        <v>0</v>
      </c>
      <c r="W699" s="159"/>
      <c r="X699" s="159" t="s">
        <v>1147</v>
      </c>
      <c r="Y699" s="159" t="s">
        <v>322</v>
      </c>
      <c r="Z699" s="148"/>
      <c r="AA699" s="148"/>
      <c r="AB699" s="148"/>
      <c r="AC699" s="148"/>
      <c r="AD699" s="148"/>
      <c r="AE699" s="148"/>
      <c r="AF699" s="148"/>
      <c r="AG699" s="148" t="s">
        <v>1148</v>
      </c>
      <c r="AH699" s="148"/>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2" x14ac:dyDescent="0.2">
      <c r="A700" s="155"/>
      <c r="B700" s="156"/>
      <c r="C700" s="195" t="s">
        <v>1410</v>
      </c>
      <c r="D700" s="193"/>
      <c r="E700" s="194"/>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404</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5" t="s">
        <v>1411</v>
      </c>
      <c r="D701" s="193"/>
      <c r="E701" s="194">
        <v>1.4515199999999999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404</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201" t="s">
        <v>1153</v>
      </c>
      <c r="D702" s="196"/>
      <c r="E702" s="197">
        <v>0.14515</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404</v>
      </c>
      <c r="AH702" s="148">
        <v>4</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1" x14ac:dyDescent="0.2">
      <c r="A703" s="172">
        <v>158</v>
      </c>
      <c r="B703" s="173" t="s">
        <v>1412</v>
      </c>
      <c r="C703" s="188" t="s">
        <v>1413</v>
      </c>
      <c r="D703" s="174" t="s">
        <v>427</v>
      </c>
      <c r="E703" s="175">
        <v>1.2235499999999999</v>
      </c>
      <c r="F703" s="176"/>
      <c r="G703" s="177">
        <f>ROUND(E703*F703,2)</f>
        <v>0</v>
      </c>
      <c r="H703" s="176"/>
      <c r="I703" s="177">
        <f>ROUND(E703*H703,2)</f>
        <v>0</v>
      </c>
      <c r="J703" s="176"/>
      <c r="K703" s="177">
        <f>ROUND(E703*J703,2)</f>
        <v>0</v>
      </c>
      <c r="L703" s="177">
        <v>12</v>
      </c>
      <c r="M703" s="177">
        <f>G703*(1+L703/100)</f>
        <v>0</v>
      </c>
      <c r="N703" s="175">
        <v>0.55000000000000004</v>
      </c>
      <c r="O703" s="175">
        <f>ROUND(E703*N703,2)</f>
        <v>0.67</v>
      </c>
      <c r="P703" s="175">
        <v>0</v>
      </c>
      <c r="Q703" s="175">
        <f>ROUND(E703*P703,2)</f>
        <v>0</v>
      </c>
      <c r="R703" s="177" t="s">
        <v>1146</v>
      </c>
      <c r="S703" s="177" t="s">
        <v>319</v>
      </c>
      <c r="T703" s="178" t="s">
        <v>319</v>
      </c>
      <c r="U703" s="159">
        <v>0</v>
      </c>
      <c r="V703" s="159">
        <f>ROUND(E703*U703,2)</f>
        <v>0</v>
      </c>
      <c r="W703" s="159"/>
      <c r="X703" s="159" t="s">
        <v>1147</v>
      </c>
      <c r="Y703" s="159" t="s">
        <v>322</v>
      </c>
      <c r="Z703" s="148"/>
      <c r="AA703" s="148"/>
      <c r="AB703" s="148"/>
      <c r="AC703" s="148"/>
      <c r="AD703" s="148"/>
      <c r="AE703" s="148"/>
      <c r="AF703" s="148"/>
      <c r="AG703" s="148" t="s">
        <v>1148</v>
      </c>
      <c r="AH703" s="148"/>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2" x14ac:dyDescent="0.2">
      <c r="A704" s="155"/>
      <c r="B704" s="156"/>
      <c r="C704" s="195" t="s">
        <v>525</v>
      </c>
      <c r="D704" s="193"/>
      <c r="E704" s="194"/>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404</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195" t="s">
        <v>570</v>
      </c>
      <c r="D705" s="193"/>
      <c r="E705" s="194"/>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404</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
      <c r="A706" s="155"/>
      <c r="B706" s="156"/>
      <c r="C706" s="195" t="s">
        <v>1414</v>
      </c>
      <c r="D706" s="193"/>
      <c r="E706" s="194">
        <v>0.71808000000000005</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404</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3" x14ac:dyDescent="0.2">
      <c r="A707" s="155"/>
      <c r="B707" s="156"/>
      <c r="C707" s="195" t="s">
        <v>1415</v>
      </c>
      <c r="D707" s="193"/>
      <c r="E707" s="194">
        <v>0.39423999999999998</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404</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201" t="s">
        <v>1153</v>
      </c>
      <c r="D708" s="196"/>
      <c r="E708" s="197">
        <v>0.11123</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404</v>
      </c>
      <c r="AH708" s="148">
        <v>4</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1" x14ac:dyDescent="0.2">
      <c r="A709" s="172">
        <v>159</v>
      </c>
      <c r="B709" s="173" t="s">
        <v>1416</v>
      </c>
      <c r="C709" s="188" t="s">
        <v>1417</v>
      </c>
      <c r="D709" s="174" t="s">
        <v>427</v>
      </c>
      <c r="E709" s="175">
        <v>0.46501999999999999</v>
      </c>
      <c r="F709" s="176"/>
      <c r="G709" s="177">
        <f>ROUND(E709*F709,2)</f>
        <v>0</v>
      </c>
      <c r="H709" s="176"/>
      <c r="I709" s="177">
        <f>ROUND(E709*H709,2)</f>
        <v>0</v>
      </c>
      <c r="J709" s="176"/>
      <c r="K709" s="177">
        <f>ROUND(E709*J709,2)</f>
        <v>0</v>
      </c>
      <c r="L709" s="177">
        <v>12</v>
      </c>
      <c r="M709" s="177">
        <f>G709*(1+L709/100)</f>
        <v>0</v>
      </c>
      <c r="N709" s="175">
        <v>0.55000000000000004</v>
      </c>
      <c r="O709" s="175">
        <f>ROUND(E709*N709,2)</f>
        <v>0.26</v>
      </c>
      <c r="P709" s="175">
        <v>0</v>
      </c>
      <c r="Q709" s="175">
        <f>ROUND(E709*P709,2)</f>
        <v>0</v>
      </c>
      <c r="R709" s="177" t="s">
        <v>1146</v>
      </c>
      <c r="S709" s="177" t="s">
        <v>319</v>
      </c>
      <c r="T709" s="178" t="s">
        <v>319</v>
      </c>
      <c r="U709" s="159">
        <v>0</v>
      </c>
      <c r="V709" s="159">
        <f>ROUND(E709*U709,2)</f>
        <v>0</v>
      </c>
      <c r="W709" s="159"/>
      <c r="X709" s="159" t="s">
        <v>1147</v>
      </c>
      <c r="Y709" s="159" t="s">
        <v>322</v>
      </c>
      <c r="Z709" s="148"/>
      <c r="AA709" s="148"/>
      <c r="AB709" s="148"/>
      <c r="AC709" s="148"/>
      <c r="AD709" s="148"/>
      <c r="AE709" s="148"/>
      <c r="AF709" s="148"/>
      <c r="AG709" s="148" t="s">
        <v>1148</v>
      </c>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2" x14ac:dyDescent="0.2">
      <c r="A710" s="155"/>
      <c r="B710" s="156"/>
      <c r="C710" s="195" t="s">
        <v>525</v>
      </c>
      <c r="D710" s="193"/>
      <c r="E710" s="194"/>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404</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5" t="s">
        <v>570</v>
      </c>
      <c r="D711" s="193"/>
      <c r="E711" s="194"/>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404</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195" t="s">
        <v>1418</v>
      </c>
      <c r="D712" s="193"/>
      <c r="E712" s="194">
        <v>0.23654</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404</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5" t="s">
        <v>1419</v>
      </c>
      <c r="D713" s="193"/>
      <c r="E713" s="194">
        <v>0.1862</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404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201" t="s">
        <v>1153</v>
      </c>
      <c r="D714" s="196"/>
      <c r="E714" s="197">
        <v>4.2270000000000002E-2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404</v>
      </c>
      <c r="AH714" s="148">
        <v>4</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1" x14ac:dyDescent="0.2">
      <c r="A715" s="172">
        <v>160</v>
      </c>
      <c r="B715" s="173" t="s">
        <v>1420</v>
      </c>
      <c r="C715" s="188" t="s">
        <v>1421</v>
      </c>
      <c r="D715" s="174" t="s">
        <v>427</v>
      </c>
      <c r="E715" s="175">
        <v>0.49368000000000001</v>
      </c>
      <c r="F715" s="176"/>
      <c r="G715" s="177">
        <f>ROUND(E715*F715,2)</f>
        <v>0</v>
      </c>
      <c r="H715" s="176"/>
      <c r="I715" s="177">
        <f>ROUND(E715*H715,2)</f>
        <v>0</v>
      </c>
      <c r="J715" s="176"/>
      <c r="K715" s="177">
        <f>ROUND(E715*J715,2)</f>
        <v>0</v>
      </c>
      <c r="L715" s="177">
        <v>12</v>
      </c>
      <c r="M715" s="177">
        <f>G715*(1+L715/100)</f>
        <v>0</v>
      </c>
      <c r="N715" s="175">
        <v>0.55000000000000004</v>
      </c>
      <c r="O715" s="175">
        <f>ROUND(E715*N715,2)</f>
        <v>0.27</v>
      </c>
      <c r="P715" s="175">
        <v>0</v>
      </c>
      <c r="Q715" s="175">
        <f>ROUND(E715*P715,2)</f>
        <v>0</v>
      </c>
      <c r="R715" s="177" t="s">
        <v>1146</v>
      </c>
      <c r="S715" s="177" t="s">
        <v>319</v>
      </c>
      <c r="T715" s="178" t="s">
        <v>319</v>
      </c>
      <c r="U715" s="159">
        <v>0</v>
      </c>
      <c r="V715" s="159">
        <f>ROUND(E715*U715,2)</f>
        <v>0</v>
      </c>
      <c r="W715" s="159"/>
      <c r="X715" s="159" t="s">
        <v>1147</v>
      </c>
      <c r="Y715" s="159" t="s">
        <v>322</v>
      </c>
      <c r="Z715" s="148"/>
      <c r="AA715" s="148"/>
      <c r="AB715" s="148"/>
      <c r="AC715" s="148"/>
      <c r="AD715" s="148"/>
      <c r="AE715" s="148"/>
      <c r="AF715" s="148"/>
      <c r="AG715" s="148" t="s">
        <v>1148</v>
      </c>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2" x14ac:dyDescent="0.2">
      <c r="A716" s="155"/>
      <c r="B716" s="156"/>
      <c r="C716" s="195" t="s">
        <v>525</v>
      </c>
      <c r="D716" s="193"/>
      <c r="E716" s="194"/>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404</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195" t="s">
        <v>570</v>
      </c>
      <c r="D717" s="193"/>
      <c r="E717" s="194"/>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404</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5" t="s">
        <v>1422</v>
      </c>
      <c r="D718" s="193"/>
      <c r="E718" s="194">
        <v>0.15840000000000001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404</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5" t="s">
        <v>1423</v>
      </c>
      <c r="D719" s="193"/>
      <c r="E719" s="194">
        <v>0.29039999999999999</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404</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201" t="s">
        <v>1153</v>
      </c>
      <c r="D720" s="196"/>
      <c r="E720" s="197">
        <v>4.4880000000000003E-2</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404</v>
      </c>
      <c r="AH720" s="148">
        <v>4</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1" x14ac:dyDescent="0.2">
      <c r="A721" s="172">
        <v>161</v>
      </c>
      <c r="B721" s="173" t="s">
        <v>1424</v>
      </c>
      <c r="C721" s="188" t="s">
        <v>1425</v>
      </c>
      <c r="D721" s="174" t="s">
        <v>427</v>
      </c>
      <c r="E721" s="175">
        <v>1.90608</v>
      </c>
      <c r="F721" s="176"/>
      <c r="G721" s="177">
        <f>ROUND(E721*F721,2)</f>
        <v>0</v>
      </c>
      <c r="H721" s="176"/>
      <c r="I721" s="177">
        <f>ROUND(E721*H721,2)</f>
        <v>0</v>
      </c>
      <c r="J721" s="176"/>
      <c r="K721" s="177">
        <f>ROUND(E721*J721,2)</f>
        <v>0</v>
      </c>
      <c r="L721" s="177">
        <v>12</v>
      </c>
      <c r="M721" s="177">
        <f>G721*(1+L721/100)</f>
        <v>0</v>
      </c>
      <c r="N721" s="175">
        <v>0.55000000000000004</v>
      </c>
      <c r="O721" s="175">
        <f>ROUND(E721*N721,2)</f>
        <v>1.05</v>
      </c>
      <c r="P721" s="175">
        <v>0</v>
      </c>
      <c r="Q721" s="175">
        <f>ROUND(E721*P721,2)</f>
        <v>0</v>
      </c>
      <c r="R721" s="177" t="s">
        <v>1146</v>
      </c>
      <c r="S721" s="177" t="s">
        <v>319</v>
      </c>
      <c r="T721" s="178" t="s">
        <v>319</v>
      </c>
      <c r="U721" s="159">
        <v>0</v>
      </c>
      <c r="V721" s="159">
        <f>ROUND(E721*U721,2)</f>
        <v>0</v>
      </c>
      <c r="W721" s="159"/>
      <c r="X721" s="159" t="s">
        <v>1147</v>
      </c>
      <c r="Y721" s="159" t="s">
        <v>322</v>
      </c>
      <c r="Z721" s="148"/>
      <c r="AA721" s="148"/>
      <c r="AB721" s="148"/>
      <c r="AC721" s="148"/>
      <c r="AD721" s="148"/>
      <c r="AE721" s="148"/>
      <c r="AF721" s="148"/>
      <c r="AG721" s="148" t="s">
        <v>1148</v>
      </c>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2" x14ac:dyDescent="0.2">
      <c r="A722" s="155"/>
      <c r="B722" s="156"/>
      <c r="C722" s="195" t="s">
        <v>525</v>
      </c>
      <c r="D722" s="193"/>
      <c r="E722" s="194"/>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404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5" t="s">
        <v>570</v>
      </c>
      <c r="D723" s="193"/>
      <c r="E723" s="194"/>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404</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5" t="s">
        <v>1426</v>
      </c>
      <c r="D724" s="193"/>
      <c r="E724" s="194">
        <v>1.2576000000000001</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404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5" t="s">
        <v>1427</v>
      </c>
      <c r="D725" s="193"/>
      <c r="E725" s="194">
        <v>0.47520000000000001</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404</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201" t="s">
        <v>1153</v>
      </c>
      <c r="D726" s="196"/>
      <c r="E726" s="197">
        <v>0.17327999999999999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404</v>
      </c>
      <c r="AH726" s="148">
        <v>4</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1" x14ac:dyDescent="0.2">
      <c r="A727" s="172">
        <v>162</v>
      </c>
      <c r="B727" s="173" t="s">
        <v>1428</v>
      </c>
      <c r="C727" s="188" t="s">
        <v>1429</v>
      </c>
      <c r="D727" s="174" t="s">
        <v>379</v>
      </c>
      <c r="E727" s="175">
        <v>396.20783999999998</v>
      </c>
      <c r="F727" s="176"/>
      <c r="G727" s="177">
        <f>ROUND(E727*F727,2)</f>
        <v>0</v>
      </c>
      <c r="H727" s="176"/>
      <c r="I727" s="177">
        <f>ROUND(E727*H727,2)</f>
        <v>0</v>
      </c>
      <c r="J727" s="176"/>
      <c r="K727" s="177">
        <f>ROUND(E727*J727,2)</f>
        <v>0</v>
      </c>
      <c r="L727" s="177">
        <v>12</v>
      </c>
      <c r="M727" s="177">
        <f>G727*(1+L727/100)</f>
        <v>0</v>
      </c>
      <c r="N727" s="175">
        <v>8.9999999999999993E-3</v>
      </c>
      <c r="O727" s="175">
        <f>ROUND(E727*N727,2)</f>
        <v>3.57</v>
      </c>
      <c r="P727" s="175">
        <v>0</v>
      </c>
      <c r="Q727" s="175">
        <f>ROUND(E727*P727,2)</f>
        <v>0</v>
      </c>
      <c r="R727" s="177" t="s">
        <v>1146</v>
      </c>
      <c r="S727" s="177" t="s">
        <v>319</v>
      </c>
      <c r="T727" s="178" t="s">
        <v>319</v>
      </c>
      <c r="U727" s="159">
        <v>0</v>
      </c>
      <c r="V727" s="159">
        <f>ROUND(E727*U727,2)</f>
        <v>0</v>
      </c>
      <c r="W727" s="159"/>
      <c r="X727" s="159" t="s">
        <v>1147</v>
      </c>
      <c r="Y727" s="159" t="s">
        <v>322</v>
      </c>
      <c r="Z727" s="148"/>
      <c r="AA727" s="148"/>
      <c r="AB727" s="148"/>
      <c r="AC727" s="148"/>
      <c r="AD727" s="148"/>
      <c r="AE727" s="148"/>
      <c r="AF727" s="148"/>
      <c r="AG727" s="148" t="s">
        <v>1148</v>
      </c>
      <c r="AH727" s="148"/>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2" x14ac:dyDescent="0.2">
      <c r="A728" s="155"/>
      <c r="B728" s="156"/>
      <c r="C728" s="195" t="s">
        <v>1430</v>
      </c>
      <c r="D728" s="193"/>
      <c r="E728" s="194">
        <v>390.20783999999998</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404</v>
      </c>
      <c r="AH728" s="148">
        <v>5</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5" t="s">
        <v>1431</v>
      </c>
      <c r="D729" s="193"/>
      <c r="E729" s="194">
        <v>6</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404</v>
      </c>
      <c r="AH729" s="148">
        <v>5</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1" x14ac:dyDescent="0.2">
      <c r="A730" s="172">
        <v>163</v>
      </c>
      <c r="B730" s="173" t="s">
        <v>1432</v>
      </c>
      <c r="C730" s="188" t="s">
        <v>1433</v>
      </c>
      <c r="D730" s="174" t="s">
        <v>379</v>
      </c>
      <c r="E730" s="175">
        <v>254.892</v>
      </c>
      <c r="F730" s="176"/>
      <c r="G730" s="177">
        <f>ROUND(E730*F730,2)</f>
        <v>0</v>
      </c>
      <c r="H730" s="176"/>
      <c r="I730" s="177">
        <f>ROUND(E730*H730,2)</f>
        <v>0</v>
      </c>
      <c r="J730" s="176"/>
      <c r="K730" s="177">
        <f>ROUND(E730*J730,2)</f>
        <v>0</v>
      </c>
      <c r="L730" s="177">
        <v>12</v>
      </c>
      <c r="M730" s="177">
        <f>G730*(1+L730/100)</f>
        <v>0</v>
      </c>
      <c r="N730" s="175">
        <v>9.4999999999999998E-3</v>
      </c>
      <c r="O730" s="175">
        <f>ROUND(E730*N730,2)</f>
        <v>2.42</v>
      </c>
      <c r="P730" s="175">
        <v>0</v>
      </c>
      <c r="Q730" s="175">
        <f>ROUND(E730*P730,2)</f>
        <v>0</v>
      </c>
      <c r="R730" s="177" t="s">
        <v>1146</v>
      </c>
      <c r="S730" s="177" t="s">
        <v>319</v>
      </c>
      <c r="T730" s="178" t="s">
        <v>319</v>
      </c>
      <c r="U730" s="159">
        <v>0</v>
      </c>
      <c r="V730" s="159">
        <f>ROUND(E730*U730,2)</f>
        <v>0</v>
      </c>
      <c r="W730" s="159"/>
      <c r="X730" s="159" t="s">
        <v>1147</v>
      </c>
      <c r="Y730" s="159" t="s">
        <v>322</v>
      </c>
      <c r="Z730" s="148"/>
      <c r="AA730" s="148"/>
      <c r="AB730" s="148"/>
      <c r="AC730" s="148"/>
      <c r="AD730" s="148"/>
      <c r="AE730" s="148"/>
      <c r="AF730" s="148"/>
      <c r="AG730" s="148" t="s">
        <v>1148</v>
      </c>
      <c r="AH730" s="148"/>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2" x14ac:dyDescent="0.2">
      <c r="A731" s="155"/>
      <c r="B731" s="156"/>
      <c r="C731" s="195" t="s">
        <v>1434</v>
      </c>
      <c r="D731" s="193"/>
      <c r="E731" s="194">
        <v>254.892</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404</v>
      </c>
      <c r="AH731" s="148">
        <v>5</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1" x14ac:dyDescent="0.2">
      <c r="A732" s="155">
        <v>164</v>
      </c>
      <c r="B732" s="156" t="s">
        <v>1435</v>
      </c>
      <c r="C732" s="202" t="s">
        <v>1436</v>
      </c>
      <c r="D732" s="157" t="s">
        <v>0</v>
      </c>
      <c r="E732" s="200"/>
      <c r="F732" s="160"/>
      <c r="G732" s="159">
        <f>ROUND(E732*F732,2)</f>
        <v>0</v>
      </c>
      <c r="H732" s="160"/>
      <c r="I732" s="159">
        <f>ROUND(E732*H732,2)</f>
        <v>0</v>
      </c>
      <c r="J732" s="160"/>
      <c r="K732" s="159">
        <f>ROUND(E732*J732,2)</f>
        <v>0</v>
      </c>
      <c r="L732" s="159">
        <v>12</v>
      </c>
      <c r="M732" s="159">
        <f>G732*(1+L732/100)</f>
        <v>0</v>
      </c>
      <c r="N732" s="158">
        <v>0</v>
      </c>
      <c r="O732" s="158">
        <f>ROUND(E732*N732,2)</f>
        <v>0</v>
      </c>
      <c r="P732" s="158">
        <v>0</v>
      </c>
      <c r="Q732" s="158">
        <f>ROUND(E732*P732,2)</f>
        <v>0</v>
      </c>
      <c r="R732" s="159" t="s">
        <v>558</v>
      </c>
      <c r="S732" s="159" t="s">
        <v>319</v>
      </c>
      <c r="T732" s="159" t="s">
        <v>319</v>
      </c>
      <c r="U732" s="159">
        <v>0</v>
      </c>
      <c r="V732" s="159">
        <f>ROUND(E732*U732,2)</f>
        <v>0</v>
      </c>
      <c r="W732" s="159"/>
      <c r="X732" s="159" t="s">
        <v>668</v>
      </c>
      <c r="Y732" s="159" t="s">
        <v>322</v>
      </c>
      <c r="Z732" s="148"/>
      <c r="AA732" s="148"/>
      <c r="AB732" s="148"/>
      <c r="AC732" s="148"/>
      <c r="AD732" s="148"/>
      <c r="AE732" s="148"/>
      <c r="AF732" s="148"/>
      <c r="AG732" s="148" t="s">
        <v>669</v>
      </c>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2" x14ac:dyDescent="0.2">
      <c r="A733" s="155"/>
      <c r="B733" s="156"/>
      <c r="C733" s="274" t="s">
        <v>1340</v>
      </c>
      <c r="D733" s="275"/>
      <c r="E733" s="275"/>
      <c r="F733" s="275"/>
      <c r="G733" s="275"/>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402</v>
      </c>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x14ac:dyDescent="0.2">
      <c r="A734" s="162" t="s">
        <v>314</v>
      </c>
      <c r="B734" s="163" t="s">
        <v>249</v>
      </c>
      <c r="C734" s="187" t="s">
        <v>250</v>
      </c>
      <c r="D734" s="164"/>
      <c r="E734" s="165"/>
      <c r="F734" s="166"/>
      <c r="G734" s="166">
        <f>SUMIF(AG735:AG812,"&lt;&gt;NOR",G735:G812)</f>
        <v>0</v>
      </c>
      <c r="H734" s="166"/>
      <c r="I734" s="166">
        <f>SUM(I735:I812)</f>
        <v>0</v>
      </c>
      <c r="J734" s="166"/>
      <c r="K734" s="166">
        <f>SUM(K735:K812)</f>
        <v>0</v>
      </c>
      <c r="L734" s="166"/>
      <c r="M734" s="166">
        <f>SUM(M735:M812)</f>
        <v>0</v>
      </c>
      <c r="N734" s="165"/>
      <c r="O734" s="165">
        <f>SUM(O735:O812)</f>
        <v>2.2400000000000002</v>
      </c>
      <c r="P734" s="165"/>
      <c r="Q734" s="165">
        <f>SUM(Q735:Q812)</f>
        <v>0</v>
      </c>
      <c r="R734" s="166"/>
      <c r="S734" s="166"/>
      <c r="T734" s="167"/>
      <c r="U734" s="161"/>
      <c r="V734" s="161">
        <f>SUM(V735:V812)</f>
        <v>599.87</v>
      </c>
      <c r="W734" s="161"/>
      <c r="X734" s="161"/>
      <c r="Y734" s="161"/>
      <c r="AG734" t="s">
        <v>315</v>
      </c>
    </row>
    <row r="735" spans="1:60" ht="22.5" outlineLevel="1" x14ac:dyDescent="0.2">
      <c r="A735" s="172">
        <v>165</v>
      </c>
      <c r="B735" s="173" t="s">
        <v>1437</v>
      </c>
      <c r="C735" s="188" t="s">
        <v>1438</v>
      </c>
      <c r="D735" s="174" t="s">
        <v>379</v>
      </c>
      <c r="E735" s="175">
        <v>326.18700000000001</v>
      </c>
      <c r="F735" s="176"/>
      <c r="G735" s="177">
        <f>ROUND(E735*F735,2)</f>
        <v>0</v>
      </c>
      <c r="H735" s="176"/>
      <c r="I735" s="177">
        <f>ROUND(E735*H735,2)</f>
        <v>0</v>
      </c>
      <c r="J735" s="176"/>
      <c r="K735" s="177">
        <f>ROUND(E735*J735,2)</f>
        <v>0</v>
      </c>
      <c r="L735" s="177">
        <v>12</v>
      </c>
      <c r="M735" s="177">
        <f>G735*(1+L735/100)</f>
        <v>0</v>
      </c>
      <c r="N735" s="175">
        <v>3.0500000000000002E-3</v>
      </c>
      <c r="O735" s="175">
        <f>ROUND(E735*N735,2)</f>
        <v>0.99</v>
      </c>
      <c r="P735" s="175">
        <v>0</v>
      </c>
      <c r="Q735" s="175">
        <f>ROUND(E735*P735,2)</f>
        <v>0</v>
      </c>
      <c r="R735" s="177" t="s">
        <v>594</v>
      </c>
      <c r="S735" s="177" t="s">
        <v>319</v>
      </c>
      <c r="T735" s="178" t="s">
        <v>319</v>
      </c>
      <c r="U735" s="159">
        <v>1.2765</v>
      </c>
      <c r="V735" s="159">
        <f>ROUND(E735*U735,2)</f>
        <v>416.38</v>
      </c>
      <c r="W735" s="159"/>
      <c r="X735" s="159" t="s">
        <v>399</v>
      </c>
      <c r="Y735" s="159" t="s">
        <v>296</v>
      </c>
      <c r="Z735" s="148"/>
      <c r="AA735" s="148"/>
      <c r="AB735" s="148"/>
      <c r="AC735" s="148"/>
      <c r="AD735" s="148"/>
      <c r="AE735" s="148"/>
      <c r="AF735" s="148"/>
      <c r="AG735" s="148" t="s">
        <v>400</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2" x14ac:dyDescent="0.2">
      <c r="A736" s="155"/>
      <c r="B736" s="156"/>
      <c r="C736" s="272" t="s">
        <v>1439</v>
      </c>
      <c r="D736" s="273"/>
      <c r="E736" s="273"/>
      <c r="F736" s="273"/>
      <c r="G736" s="273"/>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402</v>
      </c>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2" x14ac:dyDescent="0.2">
      <c r="A737" s="155"/>
      <c r="B737" s="156"/>
      <c r="C737" s="261" t="s">
        <v>1440</v>
      </c>
      <c r="D737" s="262"/>
      <c r="E737" s="262"/>
      <c r="F737" s="262"/>
      <c r="G737" s="262"/>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325</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261" t="s">
        <v>1441</v>
      </c>
      <c r="D738" s="262"/>
      <c r="E738" s="262"/>
      <c r="F738" s="262"/>
      <c r="G738" s="262"/>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325</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261" t="s">
        <v>1442</v>
      </c>
      <c r="D739" s="262"/>
      <c r="E739" s="262"/>
      <c r="F739" s="262"/>
      <c r="G739" s="262"/>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325</v>
      </c>
      <c r="AH739" s="148"/>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261" t="s">
        <v>1443</v>
      </c>
      <c r="D740" s="262"/>
      <c r="E740" s="262"/>
      <c r="F740" s="262"/>
      <c r="G740" s="262"/>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325</v>
      </c>
      <c r="AH740" s="148"/>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261" t="s">
        <v>1444</v>
      </c>
      <c r="D741" s="262"/>
      <c r="E741" s="262"/>
      <c r="F741" s="262"/>
      <c r="G741" s="262"/>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325</v>
      </c>
      <c r="AH741" s="148"/>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261" t="s">
        <v>1445</v>
      </c>
      <c r="D742" s="262"/>
      <c r="E742" s="262"/>
      <c r="F742" s="262"/>
      <c r="G742" s="262"/>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325</v>
      </c>
      <c r="AH742" s="148"/>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261" t="s">
        <v>1446</v>
      </c>
      <c r="D743" s="262"/>
      <c r="E743" s="262"/>
      <c r="F743" s="262"/>
      <c r="G743" s="262"/>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325</v>
      </c>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261" t="s">
        <v>1447</v>
      </c>
      <c r="D744" s="262"/>
      <c r="E744" s="262"/>
      <c r="F744" s="262"/>
      <c r="G744" s="262"/>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325</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261" t="s">
        <v>1448</v>
      </c>
      <c r="D745" s="262"/>
      <c r="E745" s="262"/>
      <c r="F745" s="262"/>
      <c r="G745" s="262"/>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325</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261" t="s">
        <v>1449</v>
      </c>
      <c r="D746" s="262"/>
      <c r="E746" s="262"/>
      <c r="F746" s="262"/>
      <c r="G746" s="262"/>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325</v>
      </c>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3" x14ac:dyDescent="0.2">
      <c r="A747" s="155"/>
      <c r="B747" s="156"/>
      <c r="C747" s="261" t="s">
        <v>1450</v>
      </c>
      <c r="D747" s="262"/>
      <c r="E747" s="262"/>
      <c r="F747" s="262"/>
      <c r="G747" s="262"/>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325</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261" t="s">
        <v>1451</v>
      </c>
      <c r="D748" s="262"/>
      <c r="E748" s="262"/>
      <c r="F748" s="262"/>
      <c r="G748" s="262"/>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325</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261" t="s">
        <v>1452</v>
      </c>
      <c r="D749" s="262"/>
      <c r="E749" s="262"/>
      <c r="F749" s="262"/>
      <c r="G749" s="262"/>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325</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261" t="s">
        <v>1453</v>
      </c>
      <c r="D750" s="262"/>
      <c r="E750" s="262"/>
      <c r="F750" s="262"/>
      <c r="G750" s="262"/>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325</v>
      </c>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261" t="s">
        <v>1454</v>
      </c>
      <c r="D751" s="262"/>
      <c r="E751" s="262"/>
      <c r="F751" s="262"/>
      <c r="G751" s="262"/>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325</v>
      </c>
      <c r="AH751" s="148"/>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261" t="s">
        <v>1455</v>
      </c>
      <c r="D752" s="262"/>
      <c r="E752" s="262"/>
      <c r="F752" s="262"/>
      <c r="G752" s="262"/>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325</v>
      </c>
      <c r="AH752" s="148"/>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2" x14ac:dyDescent="0.2">
      <c r="A753" s="155"/>
      <c r="B753" s="156"/>
      <c r="C753" s="195" t="s">
        <v>1083</v>
      </c>
      <c r="D753" s="193"/>
      <c r="E753" s="194"/>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404</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5" t="s">
        <v>1456</v>
      </c>
      <c r="D754" s="193"/>
      <c r="E754" s="194">
        <v>193.33199999999999</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404</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5" t="s">
        <v>613</v>
      </c>
      <c r="D755" s="193"/>
      <c r="E755" s="194">
        <v>132.85499999999999</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404</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ht="22.5" outlineLevel="1" x14ac:dyDescent="0.2">
      <c r="A756" s="172">
        <v>166</v>
      </c>
      <c r="B756" s="173" t="s">
        <v>1457</v>
      </c>
      <c r="C756" s="188" t="s">
        <v>1458</v>
      </c>
      <c r="D756" s="174" t="s">
        <v>379</v>
      </c>
      <c r="E756" s="175">
        <v>28.5474</v>
      </c>
      <c r="F756" s="176"/>
      <c r="G756" s="177">
        <f>ROUND(E756*F756,2)</f>
        <v>0</v>
      </c>
      <c r="H756" s="176"/>
      <c r="I756" s="177">
        <f>ROUND(E756*H756,2)</f>
        <v>0</v>
      </c>
      <c r="J756" s="176"/>
      <c r="K756" s="177">
        <f>ROUND(E756*J756,2)</f>
        <v>0</v>
      </c>
      <c r="L756" s="177">
        <v>12</v>
      </c>
      <c r="M756" s="177">
        <f>G756*(1+L756/100)</f>
        <v>0</v>
      </c>
      <c r="N756" s="175">
        <v>6.7299999999999999E-3</v>
      </c>
      <c r="O756" s="175">
        <f>ROUND(E756*N756,2)</f>
        <v>0.19</v>
      </c>
      <c r="P756" s="175">
        <v>0</v>
      </c>
      <c r="Q756" s="175">
        <f>ROUND(E756*P756,2)</f>
        <v>0</v>
      </c>
      <c r="R756" s="177" t="s">
        <v>594</v>
      </c>
      <c r="S756" s="177" t="s">
        <v>319</v>
      </c>
      <c r="T756" s="178" t="s">
        <v>319</v>
      </c>
      <c r="U756" s="159">
        <v>1.2765</v>
      </c>
      <c r="V756" s="159">
        <f>ROUND(E756*U756,2)</f>
        <v>36.44</v>
      </c>
      <c r="W756" s="159"/>
      <c r="X756" s="159" t="s">
        <v>399</v>
      </c>
      <c r="Y756" s="159" t="s">
        <v>322</v>
      </c>
      <c r="Z756" s="148"/>
      <c r="AA756" s="148"/>
      <c r="AB756" s="148"/>
      <c r="AC756" s="148"/>
      <c r="AD756" s="148"/>
      <c r="AE756" s="148"/>
      <c r="AF756" s="148"/>
      <c r="AG756" s="148" t="s">
        <v>400</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2" x14ac:dyDescent="0.2">
      <c r="A757" s="155"/>
      <c r="B757" s="156"/>
      <c r="C757" s="272" t="s">
        <v>1439</v>
      </c>
      <c r="D757" s="273"/>
      <c r="E757" s="273"/>
      <c r="F757" s="273"/>
      <c r="G757" s="273"/>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402</v>
      </c>
      <c r="AH757" s="148"/>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2" x14ac:dyDescent="0.2">
      <c r="A758" s="155"/>
      <c r="B758" s="156"/>
      <c r="C758" s="261" t="s">
        <v>1459</v>
      </c>
      <c r="D758" s="262"/>
      <c r="E758" s="262"/>
      <c r="F758" s="262"/>
      <c r="G758" s="262"/>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325</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261" t="s">
        <v>1460</v>
      </c>
      <c r="D759" s="262"/>
      <c r="E759" s="262"/>
      <c r="F759" s="262"/>
      <c r="G759" s="262"/>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325</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79" t="str">
        <f>C759</f>
        <v>Střešní velkoformátová krytina imitující falcovaný plech, stavební šířka 510 mm, výška zámku 25 mm, tloušťka plechu 0,5 mm.</v>
      </c>
      <c r="BB759" s="148"/>
      <c r="BC759" s="148"/>
      <c r="BD759" s="148"/>
      <c r="BE759" s="148"/>
      <c r="BF759" s="148"/>
      <c r="BG759" s="148"/>
      <c r="BH759" s="148"/>
    </row>
    <row r="760" spans="1:60" outlineLevel="2" x14ac:dyDescent="0.2">
      <c r="A760" s="155"/>
      <c r="B760" s="156"/>
      <c r="C760" s="195" t="s">
        <v>1364</v>
      </c>
      <c r="D760" s="193"/>
      <c r="E760" s="194">
        <v>28.5474</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404</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ht="22.5" outlineLevel="1" x14ac:dyDescent="0.2">
      <c r="A761" s="172">
        <v>167</v>
      </c>
      <c r="B761" s="173" t="s">
        <v>1461</v>
      </c>
      <c r="C761" s="188" t="s">
        <v>1462</v>
      </c>
      <c r="D761" s="174" t="s">
        <v>478</v>
      </c>
      <c r="E761" s="175">
        <v>52</v>
      </c>
      <c r="F761" s="176"/>
      <c r="G761" s="177">
        <f>ROUND(E761*F761,2)</f>
        <v>0</v>
      </c>
      <c r="H761" s="176"/>
      <c r="I761" s="177">
        <f>ROUND(E761*H761,2)</f>
        <v>0</v>
      </c>
      <c r="J761" s="176"/>
      <c r="K761" s="177">
        <f>ROUND(E761*J761,2)</f>
        <v>0</v>
      </c>
      <c r="L761" s="177">
        <v>12</v>
      </c>
      <c r="M761" s="177">
        <f>G761*(1+L761/100)</f>
        <v>0</v>
      </c>
      <c r="N761" s="175">
        <v>1.1900000000000001E-3</v>
      </c>
      <c r="O761" s="175">
        <f>ROUND(E761*N761,2)</f>
        <v>0.06</v>
      </c>
      <c r="P761" s="175">
        <v>0</v>
      </c>
      <c r="Q761" s="175">
        <f>ROUND(E761*P761,2)</f>
        <v>0</v>
      </c>
      <c r="R761" s="177" t="s">
        <v>594</v>
      </c>
      <c r="S761" s="177" t="s">
        <v>319</v>
      </c>
      <c r="T761" s="178" t="s">
        <v>319</v>
      </c>
      <c r="U761" s="159">
        <v>0.28000000000000003</v>
      </c>
      <c r="V761" s="159">
        <f>ROUND(E761*U761,2)</f>
        <v>14.56</v>
      </c>
      <c r="W761" s="159"/>
      <c r="X761" s="159" t="s">
        <v>399</v>
      </c>
      <c r="Y761" s="159" t="s">
        <v>322</v>
      </c>
      <c r="Z761" s="148"/>
      <c r="AA761" s="148"/>
      <c r="AB761" s="148"/>
      <c r="AC761" s="148"/>
      <c r="AD761" s="148"/>
      <c r="AE761" s="148"/>
      <c r="AF761" s="148"/>
      <c r="AG761" s="148" t="s">
        <v>400</v>
      </c>
      <c r="AH761" s="148"/>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2" x14ac:dyDescent="0.2">
      <c r="A762" s="155"/>
      <c r="B762" s="156"/>
      <c r="C762" s="272" t="s">
        <v>1463</v>
      </c>
      <c r="D762" s="273"/>
      <c r="E762" s="273"/>
      <c r="F762" s="273"/>
      <c r="G762" s="273"/>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402</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2" x14ac:dyDescent="0.2">
      <c r="A763" s="155"/>
      <c r="B763" s="156"/>
      <c r="C763" s="195" t="s">
        <v>1083</v>
      </c>
      <c r="D763" s="193"/>
      <c r="E763" s="194"/>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404</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195" t="s">
        <v>1464</v>
      </c>
      <c r="D764" s="193"/>
      <c r="E764" s="194">
        <v>52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404</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ht="22.5" outlineLevel="1" x14ac:dyDescent="0.2">
      <c r="A765" s="172">
        <v>168</v>
      </c>
      <c r="B765" s="173" t="s">
        <v>1465</v>
      </c>
      <c r="C765" s="188" t="s">
        <v>1466</v>
      </c>
      <c r="D765" s="174" t="s">
        <v>478</v>
      </c>
      <c r="E765" s="175">
        <v>5.88</v>
      </c>
      <c r="F765" s="176"/>
      <c r="G765" s="177">
        <f>ROUND(E765*F765,2)</f>
        <v>0</v>
      </c>
      <c r="H765" s="176"/>
      <c r="I765" s="177">
        <f>ROUND(E765*H765,2)</f>
        <v>0</v>
      </c>
      <c r="J765" s="176"/>
      <c r="K765" s="177">
        <f>ROUND(E765*J765,2)</f>
        <v>0</v>
      </c>
      <c r="L765" s="177">
        <v>12</v>
      </c>
      <c r="M765" s="177">
        <f>G765*(1+L765/100)</f>
        <v>0</v>
      </c>
      <c r="N765" s="175">
        <v>2.5799999999999998E-3</v>
      </c>
      <c r="O765" s="175">
        <f>ROUND(E765*N765,2)</f>
        <v>0.02</v>
      </c>
      <c r="P765" s="175">
        <v>0</v>
      </c>
      <c r="Q765" s="175">
        <f>ROUND(E765*P765,2)</f>
        <v>0</v>
      </c>
      <c r="R765" s="177" t="s">
        <v>594</v>
      </c>
      <c r="S765" s="177" t="s">
        <v>319</v>
      </c>
      <c r="T765" s="178" t="s">
        <v>319</v>
      </c>
      <c r="U765" s="159">
        <v>0.24149999999999999</v>
      </c>
      <c r="V765" s="159">
        <f>ROUND(E765*U765,2)</f>
        <v>1.42</v>
      </c>
      <c r="W765" s="159"/>
      <c r="X765" s="159" t="s">
        <v>399</v>
      </c>
      <c r="Y765" s="159" t="s">
        <v>322</v>
      </c>
      <c r="Z765" s="148"/>
      <c r="AA765" s="148"/>
      <c r="AB765" s="148"/>
      <c r="AC765" s="148"/>
      <c r="AD765" s="148"/>
      <c r="AE765" s="148"/>
      <c r="AF765" s="148"/>
      <c r="AG765" s="148" t="s">
        <v>400</v>
      </c>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2" x14ac:dyDescent="0.2">
      <c r="A766" s="155"/>
      <c r="B766" s="156"/>
      <c r="C766" s="263" t="s">
        <v>1467</v>
      </c>
      <c r="D766" s="264"/>
      <c r="E766" s="264"/>
      <c r="F766" s="264"/>
      <c r="G766" s="264"/>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325</v>
      </c>
      <c r="AH766" s="148"/>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2" x14ac:dyDescent="0.2">
      <c r="A767" s="155"/>
      <c r="B767" s="156"/>
      <c r="C767" s="195" t="s">
        <v>1083</v>
      </c>
      <c r="D767" s="193"/>
      <c r="E767" s="194"/>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404</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5" t="s">
        <v>1468</v>
      </c>
      <c r="D768" s="193"/>
      <c r="E768" s="194">
        <v>5.88</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404</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ht="22.5" outlineLevel="1" x14ac:dyDescent="0.2">
      <c r="A769" s="172">
        <v>169</v>
      </c>
      <c r="B769" s="173" t="s">
        <v>1469</v>
      </c>
      <c r="C769" s="188" t="s">
        <v>1470</v>
      </c>
      <c r="D769" s="174" t="s">
        <v>478</v>
      </c>
      <c r="E769" s="175">
        <v>14</v>
      </c>
      <c r="F769" s="176"/>
      <c r="G769" s="177">
        <f>ROUND(E769*F769,2)</f>
        <v>0</v>
      </c>
      <c r="H769" s="176"/>
      <c r="I769" s="177">
        <f>ROUND(E769*H769,2)</f>
        <v>0</v>
      </c>
      <c r="J769" s="176"/>
      <c r="K769" s="177">
        <f>ROUND(E769*J769,2)</f>
        <v>0</v>
      </c>
      <c r="L769" s="177">
        <v>12</v>
      </c>
      <c r="M769" s="177">
        <f>G769*(1+L769/100)</f>
        <v>0</v>
      </c>
      <c r="N769" s="175">
        <v>3.5400000000000002E-3</v>
      </c>
      <c r="O769" s="175">
        <f>ROUND(E769*N769,2)</f>
        <v>0.05</v>
      </c>
      <c r="P769" s="175">
        <v>0</v>
      </c>
      <c r="Q769" s="175">
        <f>ROUND(E769*P769,2)</f>
        <v>0</v>
      </c>
      <c r="R769" s="177" t="s">
        <v>594</v>
      </c>
      <c r="S769" s="177" t="s">
        <v>319</v>
      </c>
      <c r="T769" s="178" t="s">
        <v>319</v>
      </c>
      <c r="U769" s="159">
        <v>0.219</v>
      </c>
      <c r="V769" s="159">
        <f>ROUND(E769*U769,2)</f>
        <v>3.07</v>
      </c>
      <c r="W769" s="159"/>
      <c r="X769" s="159" t="s">
        <v>399</v>
      </c>
      <c r="Y769" s="159" t="s">
        <v>322</v>
      </c>
      <c r="Z769" s="148"/>
      <c r="AA769" s="148"/>
      <c r="AB769" s="148"/>
      <c r="AC769" s="148"/>
      <c r="AD769" s="148"/>
      <c r="AE769" s="148"/>
      <c r="AF769" s="148"/>
      <c r="AG769" s="148" t="s">
        <v>400</v>
      </c>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2" x14ac:dyDescent="0.2">
      <c r="A770" s="155"/>
      <c r="B770" s="156"/>
      <c r="C770" s="263" t="s">
        <v>1471</v>
      </c>
      <c r="D770" s="264"/>
      <c r="E770" s="264"/>
      <c r="F770" s="264"/>
      <c r="G770" s="264"/>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325</v>
      </c>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2" x14ac:dyDescent="0.2">
      <c r="A771" s="155"/>
      <c r="B771" s="156"/>
      <c r="C771" s="195" t="s">
        <v>1083</v>
      </c>
      <c r="D771" s="193"/>
      <c r="E771" s="194"/>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404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5" t="s">
        <v>1472</v>
      </c>
      <c r="D772" s="193"/>
      <c r="E772" s="194">
        <v>14</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404</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ht="33.75" outlineLevel="1" x14ac:dyDescent="0.2">
      <c r="A773" s="172">
        <v>170</v>
      </c>
      <c r="B773" s="173" t="s">
        <v>1473</v>
      </c>
      <c r="C773" s="188" t="s">
        <v>1474</v>
      </c>
      <c r="D773" s="174" t="s">
        <v>478</v>
      </c>
      <c r="E773" s="175">
        <v>51</v>
      </c>
      <c r="F773" s="176"/>
      <c r="G773" s="177">
        <f>ROUND(E773*F773,2)</f>
        <v>0</v>
      </c>
      <c r="H773" s="176"/>
      <c r="I773" s="177">
        <f>ROUND(E773*H773,2)</f>
        <v>0</v>
      </c>
      <c r="J773" s="176"/>
      <c r="K773" s="177">
        <f>ROUND(E773*J773,2)</f>
        <v>0</v>
      </c>
      <c r="L773" s="177">
        <v>12</v>
      </c>
      <c r="M773" s="177">
        <f>G773*(1+L773/100)</f>
        <v>0</v>
      </c>
      <c r="N773" s="175">
        <v>9.11E-3</v>
      </c>
      <c r="O773" s="175">
        <f>ROUND(E773*N773,2)</f>
        <v>0.46</v>
      </c>
      <c r="P773" s="175">
        <v>0</v>
      </c>
      <c r="Q773" s="175">
        <f>ROUND(E773*P773,2)</f>
        <v>0</v>
      </c>
      <c r="R773" s="177" t="s">
        <v>594</v>
      </c>
      <c r="S773" s="177" t="s">
        <v>319</v>
      </c>
      <c r="T773" s="178" t="s">
        <v>319</v>
      </c>
      <c r="U773" s="159">
        <v>0.65119000000000005</v>
      </c>
      <c r="V773" s="159">
        <f>ROUND(E773*U773,2)</f>
        <v>33.21</v>
      </c>
      <c r="W773" s="159"/>
      <c r="X773" s="159" t="s">
        <v>399</v>
      </c>
      <c r="Y773" s="159" t="s">
        <v>322</v>
      </c>
      <c r="Z773" s="148"/>
      <c r="AA773" s="148"/>
      <c r="AB773" s="148"/>
      <c r="AC773" s="148"/>
      <c r="AD773" s="148"/>
      <c r="AE773" s="148"/>
      <c r="AF773" s="148"/>
      <c r="AG773" s="148" t="s">
        <v>400</v>
      </c>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2" x14ac:dyDescent="0.2">
      <c r="A774" s="155"/>
      <c r="B774" s="156"/>
      <c r="C774" s="272" t="s">
        <v>1475</v>
      </c>
      <c r="D774" s="273"/>
      <c r="E774" s="273"/>
      <c r="F774" s="273"/>
      <c r="G774" s="273"/>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402</v>
      </c>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2" x14ac:dyDescent="0.2">
      <c r="A775" s="155"/>
      <c r="B775" s="156"/>
      <c r="C775" s="195" t="s">
        <v>1083</v>
      </c>
      <c r="D775" s="193"/>
      <c r="E775" s="194"/>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404</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5" t="s">
        <v>1476</v>
      </c>
      <c r="D776" s="193"/>
      <c r="E776" s="194">
        <v>51</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404</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ht="22.5" outlineLevel="1" x14ac:dyDescent="0.2">
      <c r="A777" s="172">
        <v>171</v>
      </c>
      <c r="B777" s="173" t="s">
        <v>1477</v>
      </c>
      <c r="C777" s="188" t="s">
        <v>1478</v>
      </c>
      <c r="D777" s="174" t="s">
        <v>442</v>
      </c>
      <c r="E777" s="175">
        <v>4</v>
      </c>
      <c r="F777" s="176"/>
      <c r="G777" s="177">
        <f>ROUND(E777*F777,2)</f>
        <v>0</v>
      </c>
      <c r="H777" s="176"/>
      <c r="I777" s="177">
        <f>ROUND(E777*H777,2)</f>
        <v>0</v>
      </c>
      <c r="J777" s="176"/>
      <c r="K777" s="177">
        <f>ROUND(E777*J777,2)</f>
        <v>0</v>
      </c>
      <c r="L777" s="177">
        <v>12</v>
      </c>
      <c r="M777" s="177">
        <f>G777*(1+L777/100)</f>
        <v>0</v>
      </c>
      <c r="N777" s="175">
        <v>5.0000000000000001E-4</v>
      </c>
      <c r="O777" s="175">
        <f>ROUND(E777*N777,2)</f>
        <v>0</v>
      </c>
      <c r="P777" s="175">
        <v>0</v>
      </c>
      <c r="Q777" s="175">
        <f>ROUND(E777*P777,2)</f>
        <v>0</v>
      </c>
      <c r="R777" s="177" t="s">
        <v>594</v>
      </c>
      <c r="S777" s="177" t="s">
        <v>319</v>
      </c>
      <c r="T777" s="178" t="s">
        <v>319</v>
      </c>
      <c r="U777" s="159">
        <v>0.41</v>
      </c>
      <c r="V777" s="159">
        <f>ROUND(E777*U777,2)</f>
        <v>1.64</v>
      </c>
      <c r="W777" s="159"/>
      <c r="X777" s="159" t="s">
        <v>399</v>
      </c>
      <c r="Y777" s="159" t="s">
        <v>322</v>
      </c>
      <c r="Z777" s="148"/>
      <c r="AA777" s="148"/>
      <c r="AB777" s="148"/>
      <c r="AC777" s="148"/>
      <c r="AD777" s="148"/>
      <c r="AE777" s="148"/>
      <c r="AF777" s="148"/>
      <c r="AG777" s="148" t="s">
        <v>400</v>
      </c>
      <c r="AH777" s="148"/>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2" x14ac:dyDescent="0.2">
      <c r="A778" s="155"/>
      <c r="B778" s="156"/>
      <c r="C778" s="195" t="s">
        <v>1083</v>
      </c>
      <c r="D778" s="193"/>
      <c r="E778" s="194"/>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404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5" t="s">
        <v>1479</v>
      </c>
      <c r="D779" s="193"/>
      <c r="E779" s="194">
        <v>4</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404</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ht="22.5" outlineLevel="1" x14ac:dyDescent="0.2">
      <c r="A780" s="172">
        <v>172</v>
      </c>
      <c r="B780" s="173" t="s">
        <v>1480</v>
      </c>
      <c r="C780" s="188" t="s">
        <v>1481</v>
      </c>
      <c r="D780" s="174" t="s">
        <v>478</v>
      </c>
      <c r="E780" s="175">
        <v>72</v>
      </c>
      <c r="F780" s="176"/>
      <c r="G780" s="177">
        <f>ROUND(E780*F780,2)</f>
        <v>0</v>
      </c>
      <c r="H780" s="176"/>
      <c r="I780" s="177">
        <f>ROUND(E780*H780,2)</f>
        <v>0</v>
      </c>
      <c r="J780" s="176"/>
      <c r="K780" s="177">
        <f>ROUND(E780*J780,2)</f>
        <v>0</v>
      </c>
      <c r="L780" s="177">
        <v>12</v>
      </c>
      <c r="M780" s="177">
        <f>G780*(1+L780/100)</f>
        <v>0</v>
      </c>
      <c r="N780" s="175">
        <v>5.8E-4</v>
      </c>
      <c r="O780" s="175">
        <f>ROUND(E780*N780,2)</f>
        <v>0.04</v>
      </c>
      <c r="P780" s="175">
        <v>0</v>
      </c>
      <c r="Q780" s="175">
        <f>ROUND(E780*P780,2)</f>
        <v>0</v>
      </c>
      <c r="R780" s="177" t="s">
        <v>594</v>
      </c>
      <c r="S780" s="177" t="s">
        <v>319</v>
      </c>
      <c r="T780" s="178" t="s">
        <v>319</v>
      </c>
      <c r="U780" s="159">
        <v>0.24149999999999999</v>
      </c>
      <c r="V780" s="159">
        <f>ROUND(E780*U780,2)</f>
        <v>17.39</v>
      </c>
      <c r="W780" s="159"/>
      <c r="X780" s="159" t="s">
        <v>399</v>
      </c>
      <c r="Y780" s="159" t="s">
        <v>322</v>
      </c>
      <c r="Z780" s="148"/>
      <c r="AA780" s="148"/>
      <c r="AB780" s="148"/>
      <c r="AC780" s="148"/>
      <c r="AD780" s="148"/>
      <c r="AE780" s="148"/>
      <c r="AF780" s="148"/>
      <c r="AG780" s="148" t="s">
        <v>400</v>
      </c>
      <c r="AH780" s="148"/>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2" x14ac:dyDescent="0.2">
      <c r="A781" s="155"/>
      <c r="B781" s="156"/>
      <c r="C781" s="195" t="s">
        <v>1083</v>
      </c>
      <c r="D781" s="193"/>
      <c r="E781" s="194"/>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404</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195" t="s">
        <v>1482</v>
      </c>
      <c r="D782" s="193"/>
      <c r="E782" s="194"/>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404</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195" t="s">
        <v>1483</v>
      </c>
      <c r="D783" s="193"/>
      <c r="E783" s="194">
        <v>54</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404</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195" t="s">
        <v>1484</v>
      </c>
      <c r="D784" s="193"/>
      <c r="E784" s="194">
        <v>18</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404</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ht="22.5" outlineLevel="1" x14ac:dyDescent="0.2">
      <c r="A785" s="172">
        <v>173</v>
      </c>
      <c r="B785" s="173" t="s">
        <v>1485</v>
      </c>
      <c r="C785" s="188" t="s">
        <v>1486</v>
      </c>
      <c r="D785" s="174" t="s">
        <v>478</v>
      </c>
      <c r="E785" s="175">
        <v>21</v>
      </c>
      <c r="F785" s="176"/>
      <c r="G785" s="177">
        <f>ROUND(E785*F785,2)</f>
        <v>0</v>
      </c>
      <c r="H785" s="176"/>
      <c r="I785" s="177">
        <f>ROUND(E785*H785,2)</f>
        <v>0</v>
      </c>
      <c r="J785" s="176"/>
      <c r="K785" s="177">
        <f>ROUND(E785*J785,2)</f>
        <v>0</v>
      </c>
      <c r="L785" s="177">
        <v>12</v>
      </c>
      <c r="M785" s="177">
        <f>G785*(1+L785/100)</f>
        <v>0</v>
      </c>
      <c r="N785" s="175">
        <v>5.5999999999999995E-4</v>
      </c>
      <c r="O785" s="175">
        <f>ROUND(E785*N785,2)</f>
        <v>0.01</v>
      </c>
      <c r="P785" s="175">
        <v>0</v>
      </c>
      <c r="Q785" s="175">
        <f>ROUND(E785*P785,2)</f>
        <v>0</v>
      </c>
      <c r="R785" s="177" t="s">
        <v>594</v>
      </c>
      <c r="S785" s="177" t="s">
        <v>319</v>
      </c>
      <c r="T785" s="178" t="s">
        <v>319</v>
      </c>
      <c r="U785" s="159">
        <v>0.27600000000000002</v>
      </c>
      <c r="V785" s="159">
        <f>ROUND(E785*U785,2)</f>
        <v>5.8</v>
      </c>
      <c r="W785" s="159"/>
      <c r="X785" s="159" t="s">
        <v>399</v>
      </c>
      <c r="Y785" s="159" t="s">
        <v>322</v>
      </c>
      <c r="Z785" s="148"/>
      <c r="AA785" s="148"/>
      <c r="AB785" s="148"/>
      <c r="AC785" s="148"/>
      <c r="AD785" s="148"/>
      <c r="AE785" s="148"/>
      <c r="AF785" s="148"/>
      <c r="AG785" s="148" t="s">
        <v>400</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2" x14ac:dyDescent="0.2">
      <c r="A786" s="155"/>
      <c r="B786" s="156"/>
      <c r="C786" s="263" t="s">
        <v>1487</v>
      </c>
      <c r="D786" s="264"/>
      <c r="E786" s="264"/>
      <c r="F786" s="264"/>
      <c r="G786" s="264"/>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325</v>
      </c>
      <c r="AH786" s="148"/>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2" x14ac:dyDescent="0.2">
      <c r="A787" s="155"/>
      <c r="B787" s="156"/>
      <c r="C787" s="195" t="s">
        <v>1083</v>
      </c>
      <c r="D787" s="193"/>
      <c r="E787" s="194"/>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404</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195" t="s">
        <v>1488</v>
      </c>
      <c r="D788" s="193"/>
      <c r="E788" s="194">
        <v>21</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404</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ht="22.5" outlineLevel="1" x14ac:dyDescent="0.2">
      <c r="A789" s="172">
        <v>174</v>
      </c>
      <c r="B789" s="173" t="s">
        <v>1489</v>
      </c>
      <c r="C789" s="188" t="s">
        <v>1490</v>
      </c>
      <c r="D789" s="174" t="s">
        <v>478</v>
      </c>
      <c r="E789" s="175">
        <v>9.7100000000000009</v>
      </c>
      <c r="F789" s="176"/>
      <c r="G789" s="177">
        <f>ROUND(E789*F789,2)</f>
        <v>0</v>
      </c>
      <c r="H789" s="176"/>
      <c r="I789" s="177">
        <f>ROUND(E789*H789,2)</f>
        <v>0</v>
      </c>
      <c r="J789" s="176"/>
      <c r="K789" s="177">
        <f>ROUND(E789*J789,2)</f>
        <v>0</v>
      </c>
      <c r="L789" s="177">
        <v>12</v>
      </c>
      <c r="M789" s="177">
        <f>G789*(1+L789/100)</f>
        <v>0</v>
      </c>
      <c r="N789" s="175">
        <v>1.0200000000000001E-3</v>
      </c>
      <c r="O789" s="175">
        <f>ROUND(E789*N789,2)</f>
        <v>0.01</v>
      </c>
      <c r="P789" s="175">
        <v>0</v>
      </c>
      <c r="Q789" s="175">
        <f>ROUND(E789*P789,2)</f>
        <v>0</v>
      </c>
      <c r="R789" s="177" t="s">
        <v>594</v>
      </c>
      <c r="S789" s="177" t="s">
        <v>319</v>
      </c>
      <c r="T789" s="178" t="s">
        <v>319</v>
      </c>
      <c r="U789" s="159">
        <v>0.12</v>
      </c>
      <c r="V789" s="159">
        <f>ROUND(E789*U789,2)</f>
        <v>1.17</v>
      </c>
      <c r="W789" s="159"/>
      <c r="X789" s="159" t="s">
        <v>399</v>
      </c>
      <c r="Y789" s="159" t="s">
        <v>322</v>
      </c>
      <c r="Z789" s="148"/>
      <c r="AA789" s="148"/>
      <c r="AB789" s="148"/>
      <c r="AC789" s="148"/>
      <c r="AD789" s="148"/>
      <c r="AE789" s="148"/>
      <c r="AF789" s="148"/>
      <c r="AG789" s="148" t="s">
        <v>400</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2" x14ac:dyDescent="0.2">
      <c r="A790" s="155"/>
      <c r="B790" s="156"/>
      <c r="C790" s="263" t="s">
        <v>1467</v>
      </c>
      <c r="D790" s="264"/>
      <c r="E790" s="264"/>
      <c r="F790" s="264"/>
      <c r="G790" s="264"/>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325</v>
      </c>
      <c r="AH790" s="148"/>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2" x14ac:dyDescent="0.2">
      <c r="A791" s="155"/>
      <c r="B791" s="156"/>
      <c r="C791" s="195" t="s">
        <v>1083</v>
      </c>
      <c r="D791" s="193"/>
      <c r="E791" s="194"/>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404</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5" t="s">
        <v>1491</v>
      </c>
      <c r="D792" s="193"/>
      <c r="E792" s="194">
        <v>9.7100000000000009</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404</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ht="22.5" outlineLevel="1" x14ac:dyDescent="0.2">
      <c r="A793" s="172">
        <v>175</v>
      </c>
      <c r="B793" s="173" t="s">
        <v>1492</v>
      </c>
      <c r="C793" s="188" t="s">
        <v>1493</v>
      </c>
      <c r="D793" s="174" t="s">
        <v>442</v>
      </c>
      <c r="E793" s="175">
        <v>3</v>
      </c>
      <c r="F793" s="176"/>
      <c r="G793" s="177">
        <f>ROUND(E793*F793,2)</f>
        <v>0</v>
      </c>
      <c r="H793" s="176"/>
      <c r="I793" s="177">
        <f>ROUND(E793*H793,2)</f>
        <v>0</v>
      </c>
      <c r="J793" s="176"/>
      <c r="K793" s="177">
        <f>ROUND(E793*J793,2)</f>
        <v>0</v>
      </c>
      <c r="L793" s="177">
        <v>12</v>
      </c>
      <c r="M793" s="177">
        <f>G793*(1+L793/100)</f>
        <v>0</v>
      </c>
      <c r="N793" s="175">
        <v>0</v>
      </c>
      <c r="O793" s="175">
        <f>ROUND(E793*N793,2)</f>
        <v>0</v>
      </c>
      <c r="P793" s="175">
        <v>0</v>
      </c>
      <c r="Q793" s="175">
        <f>ROUND(E793*P793,2)</f>
        <v>0</v>
      </c>
      <c r="R793" s="177" t="s">
        <v>594</v>
      </c>
      <c r="S793" s="177" t="s">
        <v>319</v>
      </c>
      <c r="T793" s="178" t="s">
        <v>319</v>
      </c>
      <c r="U793" s="159">
        <v>1.1499999999999999</v>
      </c>
      <c r="V793" s="159">
        <f>ROUND(E793*U793,2)</f>
        <v>3.45</v>
      </c>
      <c r="W793" s="159"/>
      <c r="X793" s="159" t="s">
        <v>399</v>
      </c>
      <c r="Y793" s="159" t="s">
        <v>322</v>
      </c>
      <c r="Z793" s="148"/>
      <c r="AA793" s="148"/>
      <c r="AB793" s="148"/>
      <c r="AC793" s="148"/>
      <c r="AD793" s="148"/>
      <c r="AE793" s="148"/>
      <c r="AF793" s="148"/>
      <c r="AG793" s="148" t="s">
        <v>400</v>
      </c>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2" x14ac:dyDescent="0.2">
      <c r="A794" s="155"/>
      <c r="B794" s="156"/>
      <c r="C794" s="263" t="s">
        <v>1494</v>
      </c>
      <c r="D794" s="264"/>
      <c r="E794" s="264"/>
      <c r="F794" s="264"/>
      <c r="G794" s="264"/>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325</v>
      </c>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2" x14ac:dyDescent="0.2">
      <c r="A795" s="155"/>
      <c r="B795" s="156"/>
      <c r="C795" s="195" t="s">
        <v>1083</v>
      </c>
      <c r="D795" s="193"/>
      <c r="E795" s="194"/>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404</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195" t="s">
        <v>1495</v>
      </c>
      <c r="D796" s="193"/>
      <c r="E796" s="194">
        <v>3</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404</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ht="22.5" outlineLevel="1" x14ac:dyDescent="0.2">
      <c r="A797" s="172">
        <v>176</v>
      </c>
      <c r="B797" s="173" t="s">
        <v>1496</v>
      </c>
      <c r="C797" s="188" t="s">
        <v>1497</v>
      </c>
      <c r="D797" s="174" t="s">
        <v>442</v>
      </c>
      <c r="E797" s="175">
        <v>3</v>
      </c>
      <c r="F797" s="176"/>
      <c r="G797" s="177">
        <f>ROUND(E797*F797,2)</f>
        <v>0</v>
      </c>
      <c r="H797" s="176"/>
      <c r="I797" s="177">
        <f>ROUND(E797*H797,2)</f>
        <v>0</v>
      </c>
      <c r="J797" s="176"/>
      <c r="K797" s="177">
        <f>ROUND(E797*J797,2)</f>
        <v>0</v>
      </c>
      <c r="L797" s="177">
        <v>12</v>
      </c>
      <c r="M797" s="177">
        <f>G797*(1+L797/100)</f>
        <v>0</v>
      </c>
      <c r="N797" s="175">
        <v>3.04E-2</v>
      </c>
      <c r="O797" s="175">
        <f>ROUND(E797*N797,2)</f>
        <v>0.09</v>
      </c>
      <c r="P797" s="175">
        <v>0</v>
      </c>
      <c r="Q797" s="175">
        <f>ROUND(E797*P797,2)</f>
        <v>0</v>
      </c>
      <c r="R797" s="177" t="s">
        <v>594</v>
      </c>
      <c r="S797" s="177" t="s">
        <v>319</v>
      </c>
      <c r="T797" s="178" t="s">
        <v>319</v>
      </c>
      <c r="U797" s="159">
        <v>0.71399999999999997</v>
      </c>
      <c r="V797" s="159">
        <f>ROUND(E797*U797,2)</f>
        <v>2.14</v>
      </c>
      <c r="W797" s="159"/>
      <c r="X797" s="159" t="s">
        <v>399</v>
      </c>
      <c r="Y797" s="159" t="s">
        <v>1498</v>
      </c>
      <c r="Z797" s="148"/>
      <c r="AA797" s="148"/>
      <c r="AB797" s="148"/>
      <c r="AC797" s="148"/>
      <c r="AD797" s="148"/>
      <c r="AE797" s="148"/>
      <c r="AF797" s="148"/>
      <c r="AG797" s="148" t="s">
        <v>400</v>
      </c>
      <c r="AH797" s="148"/>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2" x14ac:dyDescent="0.2">
      <c r="A798" s="155"/>
      <c r="B798" s="156"/>
      <c r="C798" s="195" t="s">
        <v>1083</v>
      </c>
      <c r="D798" s="193"/>
      <c r="E798" s="194"/>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404</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5" t="s">
        <v>1499</v>
      </c>
      <c r="D799" s="193"/>
      <c r="E799" s="194">
        <v>3</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404</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1" x14ac:dyDescent="0.2">
      <c r="A800" s="172">
        <v>177</v>
      </c>
      <c r="B800" s="173" t="s">
        <v>1500</v>
      </c>
      <c r="C800" s="188" t="s">
        <v>1501</v>
      </c>
      <c r="D800" s="174" t="s">
        <v>379</v>
      </c>
      <c r="E800" s="175">
        <v>28.5474</v>
      </c>
      <c r="F800" s="176"/>
      <c r="G800" s="177">
        <f>ROUND(E800*F800,2)</f>
        <v>0</v>
      </c>
      <c r="H800" s="176"/>
      <c r="I800" s="177">
        <f>ROUND(E800*H800,2)</f>
        <v>0</v>
      </c>
      <c r="J800" s="176"/>
      <c r="K800" s="177">
        <f>ROUND(E800*J800,2)</f>
        <v>0</v>
      </c>
      <c r="L800" s="177">
        <v>12</v>
      </c>
      <c r="M800" s="177">
        <f>G800*(1+L800/100)</f>
        <v>0</v>
      </c>
      <c r="N800" s="175">
        <v>9.0000000000000006E-5</v>
      </c>
      <c r="O800" s="175">
        <f>ROUND(E800*N800,2)</f>
        <v>0</v>
      </c>
      <c r="P800" s="175">
        <v>0</v>
      </c>
      <c r="Q800" s="175">
        <f>ROUND(E800*P800,2)</f>
        <v>0</v>
      </c>
      <c r="R800" s="177" t="s">
        <v>594</v>
      </c>
      <c r="S800" s="177" t="s">
        <v>319</v>
      </c>
      <c r="T800" s="178" t="s">
        <v>319</v>
      </c>
      <c r="U800" s="159">
        <v>7.0000000000000007E-2</v>
      </c>
      <c r="V800" s="159">
        <f>ROUND(E800*U800,2)</f>
        <v>2</v>
      </c>
      <c r="W800" s="159"/>
      <c r="X800" s="159" t="s">
        <v>399</v>
      </c>
      <c r="Y800" s="159" t="s">
        <v>322</v>
      </c>
      <c r="Z800" s="148"/>
      <c r="AA800" s="148"/>
      <c r="AB800" s="148"/>
      <c r="AC800" s="148"/>
      <c r="AD800" s="148"/>
      <c r="AE800" s="148"/>
      <c r="AF800" s="148"/>
      <c r="AG800" s="148" t="s">
        <v>400</v>
      </c>
      <c r="AH800" s="148"/>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2" x14ac:dyDescent="0.2">
      <c r="A801" s="155"/>
      <c r="B801" s="156"/>
      <c r="C801" s="195" t="s">
        <v>1083</v>
      </c>
      <c r="D801" s="193"/>
      <c r="E801" s="194"/>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404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5" t="s">
        <v>1502</v>
      </c>
      <c r="D802" s="193"/>
      <c r="E802" s="194">
        <v>28.5474</v>
      </c>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404</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ht="45" outlineLevel="1" x14ac:dyDescent="0.2">
      <c r="A803" s="172">
        <v>178</v>
      </c>
      <c r="B803" s="173" t="s">
        <v>1503</v>
      </c>
      <c r="C803" s="188" t="s">
        <v>1504</v>
      </c>
      <c r="D803" s="174" t="s">
        <v>478</v>
      </c>
      <c r="E803" s="175">
        <v>3.6</v>
      </c>
      <c r="F803" s="176"/>
      <c r="G803" s="177">
        <f>ROUND(E803*F803,2)</f>
        <v>0</v>
      </c>
      <c r="H803" s="176"/>
      <c r="I803" s="177">
        <f>ROUND(E803*H803,2)</f>
        <v>0</v>
      </c>
      <c r="J803" s="176"/>
      <c r="K803" s="177">
        <f>ROUND(E803*J803,2)</f>
        <v>0</v>
      </c>
      <c r="L803" s="177">
        <v>12</v>
      </c>
      <c r="M803" s="177">
        <f>G803*(1+L803/100)</f>
        <v>0</v>
      </c>
      <c r="N803" s="175">
        <v>1.81E-3</v>
      </c>
      <c r="O803" s="175">
        <f>ROUND(E803*N803,2)</f>
        <v>0.01</v>
      </c>
      <c r="P803" s="175">
        <v>0</v>
      </c>
      <c r="Q803" s="175">
        <f>ROUND(E803*P803,2)</f>
        <v>0</v>
      </c>
      <c r="R803" s="177" t="s">
        <v>594</v>
      </c>
      <c r="S803" s="177" t="s">
        <v>319</v>
      </c>
      <c r="T803" s="178" t="s">
        <v>319</v>
      </c>
      <c r="U803" s="159">
        <v>0.79349999999999998</v>
      </c>
      <c r="V803" s="159">
        <f>ROUND(E803*U803,2)</f>
        <v>2.86</v>
      </c>
      <c r="W803" s="159"/>
      <c r="X803" s="159" t="s">
        <v>399</v>
      </c>
      <c r="Y803" s="159" t="s">
        <v>322</v>
      </c>
      <c r="Z803" s="148"/>
      <c r="AA803" s="148"/>
      <c r="AB803" s="148"/>
      <c r="AC803" s="148"/>
      <c r="AD803" s="148"/>
      <c r="AE803" s="148"/>
      <c r="AF803" s="148"/>
      <c r="AG803" s="148" t="s">
        <v>400</v>
      </c>
      <c r="AH803" s="148"/>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2" x14ac:dyDescent="0.2">
      <c r="A804" s="155"/>
      <c r="B804" s="156"/>
      <c r="C804" s="272" t="s">
        <v>1505</v>
      </c>
      <c r="D804" s="273"/>
      <c r="E804" s="273"/>
      <c r="F804" s="273"/>
      <c r="G804" s="273"/>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402</v>
      </c>
      <c r="AH804" s="148"/>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2" x14ac:dyDescent="0.2">
      <c r="A805" s="155"/>
      <c r="B805" s="156"/>
      <c r="C805" s="195" t="s">
        <v>1083</v>
      </c>
      <c r="D805" s="193"/>
      <c r="E805" s="194"/>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404</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195" t="s">
        <v>1506</v>
      </c>
      <c r="D806" s="193"/>
      <c r="E806" s="194">
        <v>1.8</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404</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5" t="s">
        <v>1507</v>
      </c>
      <c r="D807" s="193"/>
      <c r="E807" s="194">
        <v>1.8</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404</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ht="22.5" outlineLevel="1" x14ac:dyDescent="0.2">
      <c r="A808" s="172">
        <v>179</v>
      </c>
      <c r="B808" s="173" t="s">
        <v>1508</v>
      </c>
      <c r="C808" s="188" t="s">
        <v>1509</v>
      </c>
      <c r="D808" s="174" t="s">
        <v>478</v>
      </c>
      <c r="E808" s="175">
        <v>41</v>
      </c>
      <c r="F808" s="176"/>
      <c r="G808" s="177">
        <f>ROUND(E808*F808,2)</f>
        <v>0</v>
      </c>
      <c r="H808" s="176"/>
      <c r="I808" s="177">
        <f>ROUND(E808*H808,2)</f>
        <v>0</v>
      </c>
      <c r="J808" s="176"/>
      <c r="K808" s="177">
        <f>ROUND(E808*J808,2)</f>
        <v>0</v>
      </c>
      <c r="L808" s="177">
        <v>12</v>
      </c>
      <c r="M808" s="177">
        <f>G808*(1+L808/100)</f>
        <v>0</v>
      </c>
      <c r="N808" s="175">
        <v>7.6600000000000001E-3</v>
      </c>
      <c r="O808" s="175">
        <f>ROUND(E808*N808,2)</f>
        <v>0.31</v>
      </c>
      <c r="P808" s="175">
        <v>0</v>
      </c>
      <c r="Q808" s="175">
        <f>ROUND(E808*P808,2)</f>
        <v>0</v>
      </c>
      <c r="R808" s="177" t="s">
        <v>611</v>
      </c>
      <c r="S808" s="177" t="s">
        <v>319</v>
      </c>
      <c r="T808" s="178" t="s">
        <v>319</v>
      </c>
      <c r="U808" s="159">
        <v>1.423</v>
      </c>
      <c r="V808" s="159">
        <f>ROUND(E808*U808,2)</f>
        <v>58.34</v>
      </c>
      <c r="W808" s="159"/>
      <c r="X808" s="159" t="s">
        <v>399</v>
      </c>
      <c r="Y808" s="159" t="s">
        <v>322</v>
      </c>
      <c r="Z808" s="148"/>
      <c r="AA808" s="148"/>
      <c r="AB808" s="148"/>
      <c r="AC808" s="148"/>
      <c r="AD808" s="148"/>
      <c r="AE808" s="148"/>
      <c r="AF808" s="148"/>
      <c r="AG808" s="148" t="s">
        <v>400</v>
      </c>
      <c r="AH808" s="148"/>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2" x14ac:dyDescent="0.2">
      <c r="A809" s="155"/>
      <c r="B809" s="156"/>
      <c r="C809" s="195" t="s">
        <v>1083</v>
      </c>
      <c r="D809" s="193"/>
      <c r="E809" s="194"/>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404</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195" t="s">
        <v>1510</v>
      </c>
      <c r="D810" s="193"/>
      <c r="E810" s="194">
        <v>41</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404</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1" x14ac:dyDescent="0.2">
      <c r="A811" s="155">
        <v>180</v>
      </c>
      <c r="B811" s="156" t="s">
        <v>1511</v>
      </c>
      <c r="C811" s="202" t="s">
        <v>1512</v>
      </c>
      <c r="D811" s="157" t="s">
        <v>0</v>
      </c>
      <c r="E811" s="200"/>
      <c r="F811" s="160"/>
      <c r="G811" s="159">
        <f>ROUND(E811*F811,2)</f>
        <v>0</v>
      </c>
      <c r="H811" s="160"/>
      <c r="I811" s="159">
        <f>ROUND(E811*H811,2)</f>
        <v>0</v>
      </c>
      <c r="J811" s="160"/>
      <c r="K811" s="159">
        <f>ROUND(E811*J811,2)</f>
        <v>0</v>
      </c>
      <c r="L811" s="159">
        <v>12</v>
      </c>
      <c r="M811" s="159">
        <f>G811*(1+L811/100)</f>
        <v>0</v>
      </c>
      <c r="N811" s="158">
        <v>0</v>
      </c>
      <c r="O811" s="158">
        <f>ROUND(E811*N811,2)</f>
        <v>0</v>
      </c>
      <c r="P811" s="158">
        <v>0</v>
      </c>
      <c r="Q811" s="158">
        <f>ROUND(E811*P811,2)</f>
        <v>0</v>
      </c>
      <c r="R811" s="159" t="s">
        <v>594</v>
      </c>
      <c r="S811" s="159" t="s">
        <v>319</v>
      </c>
      <c r="T811" s="159" t="s">
        <v>319</v>
      </c>
      <c r="U811" s="159">
        <v>0</v>
      </c>
      <c r="V811" s="159">
        <f>ROUND(E811*U811,2)</f>
        <v>0</v>
      </c>
      <c r="W811" s="159"/>
      <c r="X811" s="159" t="s">
        <v>668</v>
      </c>
      <c r="Y811" s="159" t="s">
        <v>322</v>
      </c>
      <c r="Z811" s="148"/>
      <c r="AA811" s="148"/>
      <c r="AB811" s="148"/>
      <c r="AC811" s="148"/>
      <c r="AD811" s="148"/>
      <c r="AE811" s="148"/>
      <c r="AF811" s="148"/>
      <c r="AG811" s="148" t="s">
        <v>669</v>
      </c>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2" x14ac:dyDescent="0.2">
      <c r="A812" s="155"/>
      <c r="B812" s="156"/>
      <c r="C812" s="274" t="s">
        <v>1340</v>
      </c>
      <c r="D812" s="275"/>
      <c r="E812" s="275"/>
      <c r="F812" s="275"/>
      <c r="G812" s="275"/>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402</v>
      </c>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x14ac:dyDescent="0.2">
      <c r="A813" s="162" t="s">
        <v>314</v>
      </c>
      <c r="B813" s="163" t="s">
        <v>251</v>
      </c>
      <c r="C813" s="187" t="s">
        <v>252</v>
      </c>
      <c r="D813" s="164"/>
      <c r="E813" s="165"/>
      <c r="F813" s="166"/>
      <c r="G813" s="166">
        <f>SUMIF(AG814:AG824,"&lt;&gt;NOR",G814:G824)</f>
        <v>0</v>
      </c>
      <c r="H813" s="166"/>
      <c r="I813" s="166">
        <f>SUM(I814:I824)</f>
        <v>0</v>
      </c>
      <c r="J813" s="166"/>
      <c r="K813" s="166">
        <f>SUM(K814:K824)</f>
        <v>0</v>
      </c>
      <c r="L813" s="166"/>
      <c r="M813" s="166">
        <f>SUM(M814:M824)</f>
        <v>0</v>
      </c>
      <c r="N813" s="165"/>
      <c r="O813" s="165">
        <f>SUM(O814:O824)</f>
        <v>0.19</v>
      </c>
      <c r="P813" s="165"/>
      <c r="Q813" s="165">
        <f>SUM(Q814:Q824)</f>
        <v>0</v>
      </c>
      <c r="R813" s="166"/>
      <c r="S813" s="166"/>
      <c r="T813" s="167"/>
      <c r="U813" s="161"/>
      <c r="V813" s="161">
        <f>SUM(V814:V824)</f>
        <v>71.260000000000005</v>
      </c>
      <c r="W813" s="161"/>
      <c r="X813" s="161"/>
      <c r="Y813" s="161"/>
      <c r="AG813" t="s">
        <v>315</v>
      </c>
    </row>
    <row r="814" spans="1:60" outlineLevel="1" x14ac:dyDescent="0.2">
      <c r="A814" s="172">
        <v>181</v>
      </c>
      <c r="B814" s="173" t="s">
        <v>1513</v>
      </c>
      <c r="C814" s="188" t="s">
        <v>1514</v>
      </c>
      <c r="D814" s="174" t="s">
        <v>379</v>
      </c>
      <c r="E814" s="175">
        <v>484.52699999999999</v>
      </c>
      <c r="F814" s="176"/>
      <c r="G814" s="177">
        <f>ROUND(E814*F814,2)</f>
        <v>0</v>
      </c>
      <c r="H814" s="176"/>
      <c r="I814" s="177">
        <f>ROUND(E814*H814,2)</f>
        <v>0</v>
      </c>
      <c r="J814" s="176"/>
      <c r="K814" s="177">
        <f>ROUND(E814*J814,2)</f>
        <v>0</v>
      </c>
      <c r="L814" s="177">
        <v>12</v>
      </c>
      <c r="M814" s="177">
        <f>G814*(1+L814/100)</f>
        <v>0</v>
      </c>
      <c r="N814" s="175">
        <v>3.0000000000000001E-5</v>
      </c>
      <c r="O814" s="175">
        <f>ROUND(E814*N814,2)</f>
        <v>0.01</v>
      </c>
      <c r="P814" s="175">
        <v>0</v>
      </c>
      <c r="Q814" s="175">
        <f>ROUND(E814*P814,2)</f>
        <v>0</v>
      </c>
      <c r="R814" s="177" t="s">
        <v>611</v>
      </c>
      <c r="S814" s="177" t="s">
        <v>319</v>
      </c>
      <c r="T814" s="178" t="s">
        <v>319</v>
      </c>
      <c r="U814" s="159">
        <v>0.14000000000000001</v>
      </c>
      <c r="V814" s="159">
        <f>ROUND(E814*U814,2)</f>
        <v>67.83</v>
      </c>
      <c r="W814" s="159"/>
      <c r="X814" s="159" t="s">
        <v>399</v>
      </c>
      <c r="Y814" s="159" t="s">
        <v>322</v>
      </c>
      <c r="Z814" s="148"/>
      <c r="AA814" s="148"/>
      <c r="AB814" s="148"/>
      <c r="AC814" s="148"/>
      <c r="AD814" s="148"/>
      <c r="AE814" s="148"/>
      <c r="AF814" s="148"/>
      <c r="AG814" s="148" t="s">
        <v>400</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2" x14ac:dyDescent="0.2">
      <c r="A815" s="155"/>
      <c r="B815" s="156"/>
      <c r="C815" s="263" t="s">
        <v>1467</v>
      </c>
      <c r="D815" s="264"/>
      <c r="E815" s="264"/>
      <c r="F815" s="264"/>
      <c r="G815" s="264"/>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325</v>
      </c>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2" x14ac:dyDescent="0.2">
      <c r="A816" s="155"/>
      <c r="B816" s="156"/>
      <c r="C816" s="195" t="s">
        <v>1386</v>
      </c>
      <c r="D816" s="193"/>
      <c r="E816" s="194">
        <v>326.18700000000001</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404</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3" x14ac:dyDescent="0.2">
      <c r="A817" s="155"/>
      <c r="B817" s="156"/>
      <c r="C817" s="195" t="s">
        <v>1515</v>
      </c>
      <c r="D817" s="193"/>
      <c r="E817" s="194">
        <v>158.34</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404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ht="22.5" outlineLevel="1" x14ac:dyDescent="0.2">
      <c r="A818" s="172">
        <v>182</v>
      </c>
      <c r="B818" s="173" t="s">
        <v>1516</v>
      </c>
      <c r="C818" s="188" t="s">
        <v>1517</v>
      </c>
      <c r="D818" s="174" t="s">
        <v>379</v>
      </c>
      <c r="E818" s="175">
        <v>28.5474</v>
      </c>
      <c r="F818" s="176"/>
      <c r="G818" s="177">
        <f>ROUND(E818*F818,2)</f>
        <v>0</v>
      </c>
      <c r="H818" s="176"/>
      <c r="I818" s="177">
        <f>ROUND(E818*H818,2)</f>
        <v>0</v>
      </c>
      <c r="J818" s="176"/>
      <c r="K818" s="177">
        <f>ROUND(E818*J818,2)</f>
        <v>0</v>
      </c>
      <c r="L818" s="177">
        <v>12</v>
      </c>
      <c r="M818" s="177">
        <f>G818*(1+L818/100)</f>
        <v>0</v>
      </c>
      <c r="N818" s="175">
        <v>6.0999999999999997E-4</v>
      </c>
      <c r="O818" s="175">
        <f>ROUND(E818*N818,2)</f>
        <v>0.02</v>
      </c>
      <c r="P818" s="175">
        <v>0</v>
      </c>
      <c r="Q818" s="175">
        <f>ROUND(E818*P818,2)</f>
        <v>0</v>
      </c>
      <c r="R818" s="177" t="s">
        <v>611</v>
      </c>
      <c r="S818" s="177" t="s">
        <v>319</v>
      </c>
      <c r="T818" s="178" t="s">
        <v>319</v>
      </c>
      <c r="U818" s="159">
        <v>0.12</v>
      </c>
      <c r="V818" s="159">
        <f>ROUND(E818*U818,2)</f>
        <v>3.43</v>
      </c>
      <c r="W818" s="159"/>
      <c r="X818" s="159" t="s">
        <v>399</v>
      </c>
      <c r="Y818" s="159" t="s">
        <v>322</v>
      </c>
      <c r="Z818" s="148"/>
      <c r="AA818" s="148"/>
      <c r="AB818" s="148"/>
      <c r="AC818" s="148"/>
      <c r="AD818" s="148"/>
      <c r="AE818" s="148"/>
      <c r="AF818" s="148"/>
      <c r="AG818" s="148" t="s">
        <v>400</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263" t="s">
        <v>1518</v>
      </c>
      <c r="D819" s="264"/>
      <c r="E819" s="264"/>
      <c r="F819" s="264"/>
      <c r="G819" s="264"/>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325</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2" x14ac:dyDescent="0.2">
      <c r="A820" s="155"/>
      <c r="B820" s="156"/>
      <c r="C820" s="195" t="s">
        <v>1364</v>
      </c>
      <c r="D820" s="193"/>
      <c r="E820" s="194">
        <v>28.5474</v>
      </c>
      <c r="F820" s="159"/>
      <c r="G820" s="159"/>
      <c r="H820" s="159"/>
      <c r="I820" s="159"/>
      <c r="J820" s="159"/>
      <c r="K820" s="159"/>
      <c r="L820" s="159"/>
      <c r="M820" s="159"/>
      <c r="N820" s="158"/>
      <c r="O820" s="158"/>
      <c r="P820" s="158"/>
      <c r="Q820" s="158"/>
      <c r="R820" s="159"/>
      <c r="S820" s="159"/>
      <c r="T820" s="159"/>
      <c r="U820" s="159"/>
      <c r="V820" s="159"/>
      <c r="W820" s="159"/>
      <c r="X820" s="159"/>
      <c r="Y820" s="159"/>
      <c r="Z820" s="148"/>
      <c r="AA820" s="148"/>
      <c r="AB820" s="148"/>
      <c r="AC820" s="148"/>
      <c r="AD820" s="148"/>
      <c r="AE820" s="148"/>
      <c r="AF820" s="148"/>
      <c r="AG820" s="148" t="s">
        <v>404</v>
      </c>
      <c r="AH820" s="148">
        <v>0</v>
      </c>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ht="22.5" outlineLevel="1" x14ac:dyDescent="0.2">
      <c r="A821" s="172">
        <v>183</v>
      </c>
      <c r="B821" s="173" t="s">
        <v>1519</v>
      </c>
      <c r="C821" s="188" t="s">
        <v>1520</v>
      </c>
      <c r="D821" s="174" t="s">
        <v>379</v>
      </c>
      <c r="E821" s="175">
        <v>581.43240000000003</v>
      </c>
      <c r="F821" s="176"/>
      <c r="G821" s="177">
        <f>ROUND(E821*F821,2)</f>
        <v>0</v>
      </c>
      <c r="H821" s="176"/>
      <c r="I821" s="177">
        <f>ROUND(E821*H821,2)</f>
        <v>0</v>
      </c>
      <c r="J821" s="176"/>
      <c r="K821" s="177">
        <f>ROUND(E821*J821,2)</f>
        <v>0</v>
      </c>
      <c r="L821" s="177">
        <v>12</v>
      </c>
      <c r="M821" s="177">
        <f>G821*(1+L821/100)</f>
        <v>0</v>
      </c>
      <c r="N821" s="175">
        <v>2.7E-4</v>
      </c>
      <c r="O821" s="175">
        <f>ROUND(E821*N821,2)</f>
        <v>0.16</v>
      </c>
      <c r="P821" s="175">
        <v>0</v>
      </c>
      <c r="Q821" s="175">
        <f>ROUND(E821*P821,2)</f>
        <v>0</v>
      </c>
      <c r="R821" s="177" t="s">
        <v>1146</v>
      </c>
      <c r="S821" s="177" t="s">
        <v>319</v>
      </c>
      <c r="T821" s="178" t="s">
        <v>319</v>
      </c>
      <c r="U821" s="159">
        <v>0</v>
      </c>
      <c r="V821" s="159">
        <f>ROUND(E821*U821,2)</f>
        <v>0</v>
      </c>
      <c r="W821" s="159"/>
      <c r="X821" s="159" t="s">
        <v>1147</v>
      </c>
      <c r="Y821" s="159" t="s">
        <v>322</v>
      </c>
      <c r="Z821" s="148"/>
      <c r="AA821" s="148"/>
      <c r="AB821" s="148"/>
      <c r="AC821" s="148"/>
      <c r="AD821" s="148"/>
      <c r="AE821" s="148"/>
      <c r="AF821" s="148"/>
      <c r="AG821" s="148" t="s">
        <v>1148</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
      <c r="A822" s="155"/>
      <c r="B822" s="156"/>
      <c r="C822" s="195" t="s">
        <v>1521</v>
      </c>
      <c r="D822" s="193"/>
      <c r="E822" s="194">
        <v>581.43240000000003</v>
      </c>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404</v>
      </c>
      <c r="AH822" s="148">
        <v>5</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1" x14ac:dyDescent="0.2">
      <c r="A823" s="155">
        <v>184</v>
      </c>
      <c r="B823" s="156" t="s">
        <v>1522</v>
      </c>
      <c r="C823" s="202" t="s">
        <v>1523</v>
      </c>
      <c r="D823" s="157" t="s">
        <v>0</v>
      </c>
      <c r="E823" s="200"/>
      <c r="F823" s="160"/>
      <c r="G823" s="159">
        <f>ROUND(E823*F823,2)</f>
        <v>0</v>
      </c>
      <c r="H823" s="160"/>
      <c r="I823" s="159">
        <f>ROUND(E823*H823,2)</f>
        <v>0</v>
      </c>
      <c r="J823" s="160"/>
      <c r="K823" s="159">
        <f>ROUND(E823*J823,2)</f>
        <v>0</v>
      </c>
      <c r="L823" s="159">
        <v>12</v>
      </c>
      <c r="M823" s="159">
        <f>G823*(1+L823/100)</f>
        <v>0</v>
      </c>
      <c r="N823" s="158">
        <v>0</v>
      </c>
      <c r="O823" s="158">
        <f>ROUND(E823*N823,2)</f>
        <v>0</v>
      </c>
      <c r="P823" s="158">
        <v>0</v>
      </c>
      <c r="Q823" s="158">
        <f>ROUND(E823*P823,2)</f>
        <v>0</v>
      </c>
      <c r="R823" s="159" t="s">
        <v>611</v>
      </c>
      <c r="S823" s="159" t="s">
        <v>319</v>
      </c>
      <c r="T823" s="159" t="s">
        <v>319</v>
      </c>
      <c r="U823" s="159">
        <v>2.3E-2</v>
      </c>
      <c r="V823" s="159">
        <f>ROUND(E823*U823,2)</f>
        <v>0</v>
      </c>
      <c r="W823" s="159"/>
      <c r="X823" s="159" t="s">
        <v>668</v>
      </c>
      <c r="Y823" s="159" t="s">
        <v>322</v>
      </c>
      <c r="Z823" s="148"/>
      <c r="AA823" s="148"/>
      <c r="AB823" s="148"/>
      <c r="AC823" s="148"/>
      <c r="AD823" s="148"/>
      <c r="AE823" s="148"/>
      <c r="AF823" s="148"/>
      <c r="AG823" s="148" t="s">
        <v>669</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2" x14ac:dyDescent="0.2">
      <c r="A824" s="155"/>
      <c r="B824" s="156"/>
      <c r="C824" s="274" t="s">
        <v>1340</v>
      </c>
      <c r="D824" s="275"/>
      <c r="E824" s="275"/>
      <c r="F824" s="275"/>
      <c r="G824" s="275"/>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402</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x14ac:dyDescent="0.2">
      <c r="A825" s="151" t="s">
        <v>314</v>
      </c>
      <c r="B825" s="152" t="s">
        <v>253</v>
      </c>
      <c r="C825" s="191" t="s">
        <v>254</v>
      </c>
      <c r="D825" s="168"/>
      <c r="E825" s="169"/>
      <c r="F825" s="170"/>
      <c r="G825" s="170">
        <f>SUMIF(AG826:AG903,"&lt;&gt;NOR",G826:G903)</f>
        <v>0</v>
      </c>
      <c r="H825" s="170"/>
      <c r="I825" s="170">
        <f>SUM(I826:I903)</f>
        <v>0</v>
      </c>
      <c r="J825" s="170"/>
      <c r="K825" s="170">
        <f>SUM(K826:K903)</f>
        <v>0</v>
      </c>
      <c r="L825" s="170"/>
      <c r="M825" s="170">
        <f>SUM(M826:M903)</f>
        <v>0</v>
      </c>
      <c r="N825" s="169"/>
      <c r="O825" s="169">
        <f>SUM(O826:O903)</f>
        <v>1.0000000000000002</v>
      </c>
      <c r="P825" s="169"/>
      <c r="Q825" s="169">
        <f>SUM(Q826:Q903)</f>
        <v>0</v>
      </c>
      <c r="R825" s="170"/>
      <c r="S825" s="170"/>
      <c r="T825" s="171"/>
      <c r="U825" s="161"/>
      <c r="V825" s="161">
        <f>SUM(V826:V903)</f>
        <v>172.16</v>
      </c>
      <c r="W825" s="161"/>
      <c r="X825" s="161"/>
      <c r="Y825" s="161"/>
      <c r="AG825" t="s">
        <v>315</v>
      </c>
    </row>
    <row r="826" spans="1:60" ht="45" outlineLevel="1" x14ac:dyDescent="0.2">
      <c r="A826" s="155"/>
      <c r="B826" s="156"/>
      <c r="C826" s="263" t="s">
        <v>120</v>
      </c>
      <c r="D826" s="264"/>
      <c r="E826" s="264"/>
      <c r="F826" s="264"/>
      <c r="G826" s="264"/>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325</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79" t="str">
        <f>C826</f>
        <v>Předmět plnění zahrnuje kompletní dodávku veškerého potřebného materiálu, včetně spojovacího a kotvicího materiálu, upevňovacích prvků a ostatních nezbytných komponent, dodávku veškerých souvisejících doplňků a příslušenství nutných pro řádné a funkční provedení díla, zajištění dopravy materiálu na místo plnění (staveniště), přesun hmot po staveništi do místa jejich zabudování, provedení kompletní montáže včetně všech souvisejících prací a úprav nutných k řádnému a bezpečnému dokončení montáže.</v>
      </c>
      <c r="BB826" s="148"/>
      <c r="BC826" s="148"/>
      <c r="BD826" s="148"/>
      <c r="BE826" s="148"/>
      <c r="BF826" s="148"/>
      <c r="BG826" s="148"/>
      <c r="BH826" s="148"/>
    </row>
    <row r="827" spans="1:60" ht="33.75" outlineLevel="2" x14ac:dyDescent="0.2">
      <c r="A827" s="155"/>
      <c r="B827" s="156"/>
      <c r="C827" s="261" t="s">
        <v>121</v>
      </c>
      <c r="D827" s="262"/>
      <c r="E827" s="262"/>
      <c r="F827" s="262"/>
      <c r="G827" s="262"/>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325</v>
      </c>
      <c r="AH827" s="148"/>
      <c r="AI827" s="148"/>
      <c r="AJ827" s="148"/>
      <c r="AK827" s="148"/>
      <c r="AL827" s="148"/>
      <c r="AM827" s="148"/>
      <c r="AN827" s="148"/>
      <c r="AO827" s="148"/>
      <c r="AP827" s="148"/>
      <c r="AQ827" s="148"/>
      <c r="AR827" s="148"/>
      <c r="AS827" s="148"/>
      <c r="AT827" s="148"/>
      <c r="AU827" s="148"/>
      <c r="AV827" s="148"/>
      <c r="AW827" s="148"/>
      <c r="AX827" s="148"/>
      <c r="AY827" s="148"/>
      <c r="AZ827" s="148"/>
      <c r="BA827" s="179" t="str">
        <f>C827</f>
        <v>Technické parametry odpovídají specifikaci jednotlivých prvků uvedených ve výpisu prvků, včetně rozměrů, materiálového provedení, povrchových úprav, nosností, požární odolnosti a dalších technických charakteristik nezbytných pro správnou funkci a bezpečné užívání.</v>
      </c>
      <c r="BB827" s="148"/>
      <c r="BC827" s="148"/>
      <c r="BD827" s="148"/>
      <c r="BE827" s="148"/>
      <c r="BF827" s="148"/>
      <c r="BG827" s="148"/>
      <c r="BH827" s="148"/>
    </row>
    <row r="828" spans="1:60" outlineLevel="1" x14ac:dyDescent="0.2">
      <c r="A828" s="172">
        <v>185</v>
      </c>
      <c r="B828" s="173" t="s">
        <v>1524</v>
      </c>
      <c r="C828" s="188" t="s">
        <v>1525</v>
      </c>
      <c r="D828" s="174" t="s">
        <v>442</v>
      </c>
      <c r="E828" s="175">
        <v>1</v>
      </c>
      <c r="F828" s="176"/>
      <c r="G828" s="177">
        <f>ROUND(E828*F828,2)</f>
        <v>0</v>
      </c>
      <c r="H828" s="176"/>
      <c r="I828" s="177">
        <f>ROUND(E828*H828,2)</f>
        <v>0</v>
      </c>
      <c r="J828" s="176"/>
      <c r="K828" s="177">
        <f>ROUND(E828*J828,2)</f>
        <v>0</v>
      </c>
      <c r="L828" s="177">
        <v>12</v>
      </c>
      <c r="M828" s="177">
        <f>G828*(1+L828/100)</f>
        <v>0</v>
      </c>
      <c r="N828" s="175">
        <v>1.6000000000000001E-4</v>
      </c>
      <c r="O828" s="175">
        <f>ROUND(E828*N828,2)</f>
        <v>0</v>
      </c>
      <c r="P828" s="175">
        <v>0</v>
      </c>
      <c r="Q828" s="175">
        <f>ROUND(E828*P828,2)</f>
        <v>0</v>
      </c>
      <c r="R828" s="177" t="s">
        <v>1526</v>
      </c>
      <c r="S828" s="177" t="s">
        <v>319</v>
      </c>
      <c r="T828" s="178" t="s">
        <v>319</v>
      </c>
      <c r="U828" s="159">
        <v>3.7</v>
      </c>
      <c r="V828" s="159">
        <f>ROUND(E828*U828,2)</f>
        <v>3.7</v>
      </c>
      <c r="W828" s="159"/>
      <c r="X828" s="159" t="s">
        <v>399</v>
      </c>
      <c r="Y828" s="159" t="s">
        <v>322</v>
      </c>
      <c r="Z828" s="148"/>
      <c r="AA828" s="148"/>
      <c r="AB828" s="148"/>
      <c r="AC828" s="148"/>
      <c r="AD828" s="148"/>
      <c r="AE828" s="148"/>
      <c r="AF828" s="148"/>
      <c r="AG828" s="148" t="s">
        <v>400</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2" x14ac:dyDescent="0.2">
      <c r="A829" s="155"/>
      <c r="B829" s="156"/>
      <c r="C829" s="195" t="s">
        <v>1083</v>
      </c>
      <c r="D829" s="193"/>
      <c r="E829" s="194"/>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404</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195" t="s">
        <v>1527</v>
      </c>
      <c r="D830" s="193"/>
      <c r="E830" s="194">
        <v>1</v>
      </c>
      <c r="F830" s="159"/>
      <c r="G830" s="159"/>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404</v>
      </c>
      <c r="AH830" s="148">
        <v>0</v>
      </c>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1" x14ac:dyDescent="0.2">
      <c r="A831" s="172">
        <v>186</v>
      </c>
      <c r="B831" s="173" t="s">
        <v>1528</v>
      </c>
      <c r="C831" s="188" t="s">
        <v>1529</v>
      </c>
      <c r="D831" s="174" t="s">
        <v>442</v>
      </c>
      <c r="E831" s="175">
        <v>13</v>
      </c>
      <c r="F831" s="176"/>
      <c r="G831" s="177">
        <f>ROUND(E831*F831,2)</f>
        <v>0</v>
      </c>
      <c r="H831" s="176"/>
      <c r="I831" s="177">
        <f>ROUND(E831*H831,2)</f>
        <v>0</v>
      </c>
      <c r="J831" s="176"/>
      <c r="K831" s="177">
        <f>ROUND(E831*J831,2)</f>
        <v>0</v>
      </c>
      <c r="L831" s="177">
        <v>12</v>
      </c>
      <c r="M831" s="177">
        <f>G831*(1+L831/100)</f>
        <v>0</v>
      </c>
      <c r="N831" s="175">
        <v>2.7999999999999998E-4</v>
      </c>
      <c r="O831" s="175">
        <f>ROUND(E831*N831,2)</f>
        <v>0</v>
      </c>
      <c r="P831" s="175">
        <v>0</v>
      </c>
      <c r="Q831" s="175">
        <f>ROUND(E831*P831,2)</f>
        <v>0</v>
      </c>
      <c r="R831" s="177" t="s">
        <v>1526</v>
      </c>
      <c r="S831" s="177" t="s">
        <v>319</v>
      </c>
      <c r="T831" s="178" t="s">
        <v>319</v>
      </c>
      <c r="U831" s="159">
        <v>4.1900000000000004</v>
      </c>
      <c r="V831" s="159">
        <f>ROUND(E831*U831,2)</f>
        <v>54.47</v>
      </c>
      <c r="W831" s="159"/>
      <c r="X831" s="159" t="s">
        <v>399</v>
      </c>
      <c r="Y831" s="159" t="s">
        <v>322</v>
      </c>
      <c r="Z831" s="148"/>
      <c r="AA831" s="148"/>
      <c r="AB831" s="148"/>
      <c r="AC831" s="148"/>
      <c r="AD831" s="148"/>
      <c r="AE831" s="148"/>
      <c r="AF831" s="148"/>
      <c r="AG831" s="148" t="s">
        <v>400</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2" x14ac:dyDescent="0.2">
      <c r="A832" s="155"/>
      <c r="B832" s="156"/>
      <c r="C832" s="195" t="s">
        <v>1083</v>
      </c>
      <c r="D832" s="193"/>
      <c r="E832" s="194"/>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404</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3" x14ac:dyDescent="0.2">
      <c r="A833" s="155"/>
      <c r="B833" s="156"/>
      <c r="C833" s="195" t="s">
        <v>1530</v>
      </c>
      <c r="D833" s="193"/>
      <c r="E833" s="194">
        <v>13</v>
      </c>
      <c r="F833" s="159"/>
      <c r="G833" s="159"/>
      <c r="H833" s="159"/>
      <c r="I833" s="159"/>
      <c r="J833" s="159"/>
      <c r="K833" s="159"/>
      <c r="L833" s="159"/>
      <c r="M833" s="159"/>
      <c r="N833" s="158"/>
      <c r="O833" s="158"/>
      <c r="P833" s="158"/>
      <c r="Q833" s="158"/>
      <c r="R833" s="159"/>
      <c r="S833" s="159"/>
      <c r="T833" s="159"/>
      <c r="U833" s="159"/>
      <c r="V833" s="159"/>
      <c r="W833" s="159"/>
      <c r="X833" s="159"/>
      <c r="Y833" s="159"/>
      <c r="Z833" s="148"/>
      <c r="AA833" s="148"/>
      <c r="AB833" s="148"/>
      <c r="AC833" s="148"/>
      <c r="AD833" s="148"/>
      <c r="AE833" s="148"/>
      <c r="AF833" s="148"/>
      <c r="AG833" s="148" t="s">
        <v>404</v>
      </c>
      <c r="AH833" s="148">
        <v>0</v>
      </c>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1" x14ac:dyDescent="0.2">
      <c r="A834" s="172">
        <v>187</v>
      </c>
      <c r="B834" s="173" t="s">
        <v>1531</v>
      </c>
      <c r="C834" s="188" t="s">
        <v>1532</v>
      </c>
      <c r="D834" s="174" t="s">
        <v>442</v>
      </c>
      <c r="E834" s="175">
        <v>2</v>
      </c>
      <c r="F834" s="176"/>
      <c r="G834" s="177">
        <f>ROUND(E834*F834,2)</f>
        <v>0</v>
      </c>
      <c r="H834" s="176"/>
      <c r="I834" s="177">
        <f>ROUND(E834*H834,2)</f>
        <v>0</v>
      </c>
      <c r="J834" s="176"/>
      <c r="K834" s="177">
        <f>ROUND(E834*J834,2)</f>
        <v>0</v>
      </c>
      <c r="L834" s="177">
        <v>12</v>
      </c>
      <c r="M834" s="177">
        <f>G834*(1+L834/100)</f>
        <v>0</v>
      </c>
      <c r="N834" s="175">
        <v>2.7999999999999998E-4</v>
      </c>
      <c r="O834" s="175">
        <f>ROUND(E834*N834,2)</f>
        <v>0</v>
      </c>
      <c r="P834" s="175">
        <v>0</v>
      </c>
      <c r="Q834" s="175">
        <f>ROUND(E834*P834,2)</f>
        <v>0</v>
      </c>
      <c r="R834" s="177" t="s">
        <v>1526</v>
      </c>
      <c r="S834" s="177" t="s">
        <v>319</v>
      </c>
      <c r="T834" s="178" t="s">
        <v>319</v>
      </c>
      <c r="U834" s="159">
        <v>3.8279999999999998</v>
      </c>
      <c r="V834" s="159">
        <f>ROUND(E834*U834,2)</f>
        <v>7.66</v>
      </c>
      <c r="W834" s="159"/>
      <c r="X834" s="159" t="s">
        <v>399</v>
      </c>
      <c r="Y834" s="159" t="s">
        <v>296</v>
      </c>
      <c r="Z834" s="148"/>
      <c r="AA834" s="148"/>
      <c r="AB834" s="148"/>
      <c r="AC834" s="148"/>
      <c r="AD834" s="148"/>
      <c r="AE834" s="148"/>
      <c r="AF834" s="148"/>
      <c r="AG834" s="148" t="s">
        <v>400</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195" t="s">
        <v>1083</v>
      </c>
      <c r="D835" s="193"/>
      <c r="E835" s="194"/>
      <c r="F835" s="159"/>
      <c r="G835" s="159"/>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404</v>
      </c>
      <c r="AH835" s="148">
        <v>0</v>
      </c>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195" t="s">
        <v>1533</v>
      </c>
      <c r="D836" s="193"/>
      <c r="E836" s="194">
        <v>2</v>
      </c>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404</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1" x14ac:dyDescent="0.2">
      <c r="A837" s="172">
        <v>188</v>
      </c>
      <c r="B837" s="173" t="s">
        <v>1534</v>
      </c>
      <c r="C837" s="188" t="s">
        <v>1535</v>
      </c>
      <c r="D837" s="174" t="s">
        <v>442</v>
      </c>
      <c r="E837" s="175">
        <v>13</v>
      </c>
      <c r="F837" s="176"/>
      <c r="G837" s="177">
        <f>ROUND(E837*F837,2)</f>
        <v>0</v>
      </c>
      <c r="H837" s="176"/>
      <c r="I837" s="177">
        <f>ROUND(E837*H837,2)</f>
        <v>0</v>
      </c>
      <c r="J837" s="176"/>
      <c r="K837" s="177">
        <f>ROUND(E837*J837,2)</f>
        <v>0</v>
      </c>
      <c r="L837" s="177">
        <v>12</v>
      </c>
      <c r="M837" s="177">
        <f>G837*(1+L837/100)</f>
        <v>0</v>
      </c>
      <c r="N837" s="175">
        <v>2.7999999999999998E-4</v>
      </c>
      <c r="O837" s="175">
        <f>ROUND(E837*N837,2)</f>
        <v>0</v>
      </c>
      <c r="P837" s="175">
        <v>0</v>
      </c>
      <c r="Q837" s="175">
        <f>ROUND(E837*P837,2)</f>
        <v>0</v>
      </c>
      <c r="R837" s="177" t="s">
        <v>1526</v>
      </c>
      <c r="S837" s="177" t="s">
        <v>319</v>
      </c>
      <c r="T837" s="178" t="s">
        <v>319</v>
      </c>
      <c r="U837" s="159">
        <v>0.72799999999999998</v>
      </c>
      <c r="V837" s="159">
        <f>ROUND(E837*U837,2)</f>
        <v>9.4600000000000009</v>
      </c>
      <c r="W837" s="159"/>
      <c r="X837" s="159" t="s">
        <v>399</v>
      </c>
      <c r="Y837" s="159" t="s">
        <v>322</v>
      </c>
      <c r="Z837" s="148"/>
      <c r="AA837" s="148"/>
      <c r="AB837" s="148"/>
      <c r="AC837" s="148"/>
      <c r="AD837" s="148"/>
      <c r="AE837" s="148"/>
      <c r="AF837" s="148"/>
      <c r="AG837" s="148" t="s">
        <v>400</v>
      </c>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2" x14ac:dyDescent="0.2">
      <c r="A838" s="155"/>
      <c r="B838" s="156"/>
      <c r="C838" s="195" t="s">
        <v>1536</v>
      </c>
      <c r="D838" s="193"/>
      <c r="E838" s="194">
        <v>13</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404</v>
      </c>
      <c r="AH838" s="148">
        <v>5</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1" x14ac:dyDescent="0.2">
      <c r="A839" s="172">
        <v>189</v>
      </c>
      <c r="B839" s="173" t="s">
        <v>1537</v>
      </c>
      <c r="C839" s="188" t="s">
        <v>1538</v>
      </c>
      <c r="D839" s="174" t="s">
        <v>442</v>
      </c>
      <c r="E839" s="175">
        <v>13</v>
      </c>
      <c r="F839" s="176"/>
      <c r="G839" s="177">
        <f>ROUND(E839*F839,2)</f>
        <v>0</v>
      </c>
      <c r="H839" s="176"/>
      <c r="I839" s="177">
        <f>ROUND(E839*H839,2)</f>
        <v>0</v>
      </c>
      <c r="J839" s="176"/>
      <c r="K839" s="177">
        <f>ROUND(E839*J839,2)</f>
        <v>0</v>
      </c>
      <c r="L839" s="177">
        <v>12</v>
      </c>
      <c r="M839" s="177">
        <f>G839*(1+L839/100)</f>
        <v>0</v>
      </c>
      <c r="N839" s="175">
        <v>2.7999999999999998E-4</v>
      </c>
      <c r="O839" s="175">
        <f>ROUND(E839*N839,2)</f>
        <v>0</v>
      </c>
      <c r="P839" s="175">
        <v>0</v>
      </c>
      <c r="Q839" s="175">
        <f>ROUND(E839*P839,2)</f>
        <v>0</v>
      </c>
      <c r="R839" s="177" t="s">
        <v>1526</v>
      </c>
      <c r="S839" s="177" t="s">
        <v>319</v>
      </c>
      <c r="T839" s="178" t="s">
        <v>319</v>
      </c>
      <c r="U839" s="159">
        <v>6.4260000000000002</v>
      </c>
      <c r="V839" s="159">
        <f>ROUND(E839*U839,2)</f>
        <v>83.54</v>
      </c>
      <c r="W839" s="159"/>
      <c r="X839" s="159" t="s">
        <v>399</v>
      </c>
      <c r="Y839" s="159" t="s">
        <v>322</v>
      </c>
      <c r="Z839" s="148"/>
      <c r="AA839" s="148"/>
      <c r="AB839" s="148"/>
      <c r="AC839" s="148"/>
      <c r="AD839" s="148"/>
      <c r="AE839" s="148"/>
      <c r="AF839" s="148"/>
      <c r="AG839" s="148" t="s">
        <v>400</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2" x14ac:dyDescent="0.2">
      <c r="A840" s="155"/>
      <c r="B840" s="156"/>
      <c r="C840" s="195" t="s">
        <v>1536</v>
      </c>
      <c r="D840" s="193"/>
      <c r="E840" s="194">
        <v>13</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404</v>
      </c>
      <c r="AH840" s="148">
        <v>5</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1" x14ac:dyDescent="0.2">
      <c r="A841" s="172">
        <v>190</v>
      </c>
      <c r="B841" s="173" t="s">
        <v>1539</v>
      </c>
      <c r="C841" s="188" t="s">
        <v>1540</v>
      </c>
      <c r="D841" s="174" t="s">
        <v>442</v>
      </c>
      <c r="E841" s="175">
        <v>2</v>
      </c>
      <c r="F841" s="176"/>
      <c r="G841" s="177">
        <f>ROUND(E841*F841,2)</f>
        <v>0</v>
      </c>
      <c r="H841" s="176"/>
      <c r="I841" s="177">
        <f>ROUND(E841*H841,2)</f>
        <v>0</v>
      </c>
      <c r="J841" s="176"/>
      <c r="K841" s="177">
        <f>ROUND(E841*J841,2)</f>
        <v>0</v>
      </c>
      <c r="L841" s="177">
        <v>12</v>
      </c>
      <c r="M841" s="177">
        <f>G841*(1+L841/100)</f>
        <v>0</v>
      </c>
      <c r="N841" s="175">
        <v>2.1900000000000001E-3</v>
      </c>
      <c r="O841" s="175">
        <f>ROUND(E841*N841,2)</f>
        <v>0</v>
      </c>
      <c r="P841" s="175">
        <v>0</v>
      </c>
      <c r="Q841" s="175">
        <f>ROUND(E841*P841,2)</f>
        <v>0</v>
      </c>
      <c r="R841" s="177" t="s">
        <v>1526</v>
      </c>
      <c r="S841" s="177" t="s">
        <v>319</v>
      </c>
      <c r="T841" s="178" t="s">
        <v>319</v>
      </c>
      <c r="U841" s="159">
        <v>6.6660000000000004</v>
      </c>
      <c r="V841" s="159">
        <f>ROUND(E841*U841,2)</f>
        <v>13.33</v>
      </c>
      <c r="W841" s="159"/>
      <c r="X841" s="159" t="s">
        <v>399</v>
      </c>
      <c r="Y841" s="159" t="s">
        <v>322</v>
      </c>
      <c r="Z841" s="148"/>
      <c r="AA841" s="148"/>
      <c r="AB841" s="148"/>
      <c r="AC841" s="148"/>
      <c r="AD841" s="148"/>
      <c r="AE841" s="148"/>
      <c r="AF841" s="148"/>
      <c r="AG841" s="148" t="s">
        <v>400</v>
      </c>
      <c r="AH841" s="148"/>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ht="22.5" outlineLevel="2" x14ac:dyDescent="0.2">
      <c r="A842" s="155"/>
      <c r="B842" s="156"/>
      <c r="C842" s="263" t="s">
        <v>654</v>
      </c>
      <c r="D842" s="264"/>
      <c r="E842" s="264"/>
      <c r="F842" s="264"/>
      <c r="G842" s="264"/>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325</v>
      </c>
      <c r="AH842" s="148"/>
      <c r="AI842" s="148"/>
      <c r="AJ842" s="148"/>
      <c r="AK842" s="148"/>
      <c r="AL842" s="148"/>
      <c r="AM842" s="148"/>
      <c r="AN842" s="148"/>
      <c r="AO842" s="148"/>
      <c r="AP842" s="148"/>
      <c r="AQ842" s="148"/>
      <c r="AR842" s="148"/>
      <c r="AS842" s="148"/>
      <c r="AT842" s="148"/>
      <c r="AU842" s="148"/>
      <c r="AV842" s="148"/>
      <c r="AW842" s="148"/>
      <c r="AX842" s="148"/>
      <c r="AY842" s="148"/>
      <c r="AZ842" s="148"/>
      <c r="BA842" s="179" t="str">
        <f>C842</f>
        <v>Montáž střešní části světlovodu v krytině střechy, vytvoření prostupu v tepelné izolaci stropu a v podhledu sádrokartonovém a montáž světlovodu v podhledu.</v>
      </c>
      <c r="BB842" s="148"/>
      <c r="BC842" s="148"/>
      <c r="BD842" s="148"/>
      <c r="BE842" s="148"/>
      <c r="BF842" s="148"/>
      <c r="BG842" s="148"/>
      <c r="BH842" s="148"/>
    </row>
    <row r="843" spans="1:60" outlineLevel="3" x14ac:dyDescent="0.2">
      <c r="A843" s="155"/>
      <c r="B843" s="156"/>
      <c r="C843" s="261" t="s">
        <v>655</v>
      </c>
      <c r="D843" s="262"/>
      <c r="E843" s="262"/>
      <c r="F843" s="262"/>
      <c r="G843" s="262"/>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325</v>
      </c>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2" x14ac:dyDescent="0.2">
      <c r="A844" s="155"/>
      <c r="B844" s="156"/>
      <c r="C844" s="195" t="s">
        <v>1083</v>
      </c>
      <c r="D844" s="193"/>
      <c r="E844" s="194"/>
      <c r="F844" s="159"/>
      <c r="G844" s="159"/>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404</v>
      </c>
      <c r="AH844" s="148">
        <v>0</v>
      </c>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3" x14ac:dyDescent="0.2">
      <c r="A845" s="155"/>
      <c r="B845" s="156"/>
      <c r="C845" s="195" t="s">
        <v>1541</v>
      </c>
      <c r="D845" s="193"/>
      <c r="E845" s="194">
        <v>2</v>
      </c>
      <c r="F845" s="159"/>
      <c r="G845" s="159"/>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404</v>
      </c>
      <c r="AH845" s="148">
        <v>0</v>
      </c>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ht="22.5" outlineLevel="1" x14ac:dyDescent="0.2">
      <c r="A846" s="172">
        <v>191</v>
      </c>
      <c r="B846" s="173" t="s">
        <v>1542</v>
      </c>
      <c r="C846" s="188" t="s">
        <v>1543</v>
      </c>
      <c r="D846" s="174" t="s">
        <v>442</v>
      </c>
      <c r="E846" s="175">
        <v>2</v>
      </c>
      <c r="F846" s="176"/>
      <c r="G846" s="177">
        <f>ROUND(E846*F846,2)</f>
        <v>0</v>
      </c>
      <c r="H846" s="176"/>
      <c r="I846" s="177">
        <f>ROUND(E846*H846,2)</f>
        <v>0</v>
      </c>
      <c r="J846" s="176"/>
      <c r="K846" s="177">
        <f>ROUND(E846*J846,2)</f>
        <v>0</v>
      </c>
      <c r="L846" s="177">
        <v>12</v>
      </c>
      <c r="M846" s="177">
        <f>G846*(1+L846/100)</f>
        <v>0</v>
      </c>
      <c r="N846" s="175">
        <v>0</v>
      </c>
      <c r="O846" s="175">
        <f>ROUND(E846*N846,2)</f>
        <v>0</v>
      </c>
      <c r="P846" s="175">
        <v>0</v>
      </c>
      <c r="Q846" s="175">
        <f>ROUND(E846*P846,2)</f>
        <v>0</v>
      </c>
      <c r="R846" s="177"/>
      <c r="S846" s="177" t="s">
        <v>361</v>
      </c>
      <c r="T846" s="178" t="s">
        <v>320</v>
      </c>
      <c r="U846" s="159">
        <v>0</v>
      </c>
      <c r="V846" s="159">
        <f>ROUND(E846*U846,2)</f>
        <v>0</v>
      </c>
      <c r="W846" s="159"/>
      <c r="X846" s="159" t="s">
        <v>399</v>
      </c>
      <c r="Y846" s="159" t="s">
        <v>322</v>
      </c>
      <c r="Z846" s="148"/>
      <c r="AA846" s="148"/>
      <c r="AB846" s="148"/>
      <c r="AC846" s="148"/>
      <c r="AD846" s="148"/>
      <c r="AE846" s="148"/>
      <c r="AF846" s="148"/>
      <c r="AG846" s="148" t="s">
        <v>400</v>
      </c>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2" x14ac:dyDescent="0.2">
      <c r="A847" s="155"/>
      <c r="B847" s="156"/>
      <c r="C847" s="195" t="s">
        <v>1083</v>
      </c>
      <c r="D847" s="193"/>
      <c r="E847" s="194"/>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404</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5" t="s">
        <v>1544</v>
      </c>
      <c r="D848" s="193"/>
      <c r="E848" s="194">
        <v>2</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404</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ht="22.5" outlineLevel="1" x14ac:dyDescent="0.2">
      <c r="A849" s="172">
        <v>192</v>
      </c>
      <c r="B849" s="173" t="s">
        <v>1545</v>
      </c>
      <c r="C849" s="188" t="s">
        <v>1546</v>
      </c>
      <c r="D849" s="174" t="s">
        <v>442</v>
      </c>
      <c r="E849" s="175">
        <v>2</v>
      </c>
      <c r="F849" s="176"/>
      <c r="G849" s="177">
        <f>ROUND(E849*F849,2)</f>
        <v>0</v>
      </c>
      <c r="H849" s="176"/>
      <c r="I849" s="177">
        <f>ROUND(E849*H849,2)</f>
        <v>0</v>
      </c>
      <c r="J849" s="176"/>
      <c r="K849" s="177">
        <f>ROUND(E849*J849,2)</f>
        <v>0</v>
      </c>
      <c r="L849" s="177">
        <v>12</v>
      </c>
      <c r="M849" s="177">
        <f>G849*(1+L849/100)</f>
        <v>0</v>
      </c>
      <c r="N849" s="175">
        <v>0</v>
      </c>
      <c r="O849" s="175">
        <f>ROUND(E849*N849,2)</f>
        <v>0</v>
      </c>
      <c r="P849" s="175">
        <v>0</v>
      </c>
      <c r="Q849" s="175">
        <f>ROUND(E849*P849,2)</f>
        <v>0</v>
      </c>
      <c r="R849" s="177"/>
      <c r="S849" s="177" t="s">
        <v>361</v>
      </c>
      <c r="T849" s="178" t="s">
        <v>320</v>
      </c>
      <c r="U849" s="159">
        <v>0</v>
      </c>
      <c r="V849" s="159">
        <f>ROUND(E849*U849,2)</f>
        <v>0</v>
      </c>
      <c r="W849" s="159"/>
      <c r="X849" s="159" t="s">
        <v>399</v>
      </c>
      <c r="Y849" s="159" t="s">
        <v>322</v>
      </c>
      <c r="Z849" s="148"/>
      <c r="AA849" s="148"/>
      <c r="AB849" s="148"/>
      <c r="AC849" s="148"/>
      <c r="AD849" s="148"/>
      <c r="AE849" s="148"/>
      <c r="AF849" s="148"/>
      <c r="AG849" s="148" t="s">
        <v>400</v>
      </c>
      <c r="AH849" s="148"/>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2" x14ac:dyDescent="0.2">
      <c r="A850" s="155"/>
      <c r="B850" s="156"/>
      <c r="C850" s="195" t="s">
        <v>1083</v>
      </c>
      <c r="D850" s="193"/>
      <c r="E850" s="194"/>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404</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5" t="s">
        <v>1547</v>
      </c>
      <c r="D851" s="193"/>
      <c r="E851" s="194">
        <v>2</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404</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1" x14ac:dyDescent="0.2">
      <c r="A852" s="172">
        <v>193</v>
      </c>
      <c r="B852" s="173" t="s">
        <v>1548</v>
      </c>
      <c r="C852" s="188" t="s">
        <v>1549</v>
      </c>
      <c r="D852" s="174" t="s">
        <v>442</v>
      </c>
      <c r="E852" s="175">
        <v>2</v>
      </c>
      <c r="F852" s="176"/>
      <c r="G852" s="177">
        <f>ROUND(E852*F852,2)</f>
        <v>0</v>
      </c>
      <c r="H852" s="176"/>
      <c r="I852" s="177">
        <f>ROUND(E852*H852,2)</f>
        <v>0</v>
      </c>
      <c r="J852" s="176"/>
      <c r="K852" s="177">
        <f>ROUND(E852*J852,2)</f>
        <v>0</v>
      </c>
      <c r="L852" s="177">
        <v>12</v>
      </c>
      <c r="M852" s="177">
        <f>G852*(1+L852/100)</f>
        <v>0</v>
      </c>
      <c r="N852" s="175">
        <v>0</v>
      </c>
      <c r="O852" s="175">
        <f>ROUND(E852*N852,2)</f>
        <v>0</v>
      </c>
      <c r="P852" s="175">
        <v>0</v>
      </c>
      <c r="Q852" s="175">
        <f>ROUND(E852*P852,2)</f>
        <v>0</v>
      </c>
      <c r="R852" s="177"/>
      <c r="S852" s="177" t="s">
        <v>361</v>
      </c>
      <c r="T852" s="178" t="s">
        <v>320</v>
      </c>
      <c r="U852" s="159">
        <v>0</v>
      </c>
      <c r="V852" s="159">
        <f>ROUND(E852*U852,2)</f>
        <v>0</v>
      </c>
      <c r="W852" s="159"/>
      <c r="X852" s="159" t="s">
        <v>399</v>
      </c>
      <c r="Y852" s="159" t="s">
        <v>322</v>
      </c>
      <c r="Z852" s="148"/>
      <c r="AA852" s="148"/>
      <c r="AB852" s="148"/>
      <c r="AC852" s="148"/>
      <c r="AD852" s="148"/>
      <c r="AE852" s="148"/>
      <c r="AF852" s="148"/>
      <c r="AG852" s="148" t="s">
        <v>400</v>
      </c>
      <c r="AH852" s="148"/>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2" x14ac:dyDescent="0.2">
      <c r="A853" s="155"/>
      <c r="B853" s="156"/>
      <c r="C853" s="195" t="s">
        <v>1083</v>
      </c>
      <c r="D853" s="193"/>
      <c r="E853" s="194"/>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404</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5" t="s">
        <v>1550</v>
      </c>
      <c r="D854" s="193"/>
      <c r="E854" s="194">
        <v>2</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404</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1" x14ac:dyDescent="0.2">
      <c r="A855" s="172">
        <v>194</v>
      </c>
      <c r="B855" s="173" t="s">
        <v>1551</v>
      </c>
      <c r="C855" s="188" t="s">
        <v>1552</v>
      </c>
      <c r="D855" s="174" t="s">
        <v>442</v>
      </c>
      <c r="E855" s="175">
        <v>4</v>
      </c>
      <c r="F855" s="176"/>
      <c r="G855" s="177">
        <f>ROUND(E855*F855,2)</f>
        <v>0</v>
      </c>
      <c r="H855" s="176"/>
      <c r="I855" s="177">
        <f>ROUND(E855*H855,2)</f>
        <v>0</v>
      </c>
      <c r="J855" s="176"/>
      <c r="K855" s="177">
        <f>ROUND(E855*J855,2)</f>
        <v>0</v>
      </c>
      <c r="L855" s="177">
        <v>12</v>
      </c>
      <c r="M855" s="177">
        <f>G855*(1+L855/100)</f>
        <v>0</v>
      </c>
      <c r="N855" s="175">
        <v>0</v>
      </c>
      <c r="O855" s="175">
        <f>ROUND(E855*N855,2)</f>
        <v>0</v>
      </c>
      <c r="P855" s="175">
        <v>0</v>
      </c>
      <c r="Q855" s="175">
        <f>ROUND(E855*P855,2)</f>
        <v>0</v>
      </c>
      <c r="R855" s="177"/>
      <c r="S855" s="177" t="s">
        <v>361</v>
      </c>
      <c r="T855" s="178" t="s">
        <v>320</v>
      </c>
      <c r="U855" s="159">
        <v>0</v>
      </c>
      <c r="V855" s="159">
        <f>ROUND(E855*U855,2)</f>
        <v>0</v>
      </c>
      <c r="W855" s="159"/>
      <c r="X855" s="159" t="s">
        <v>399</v>
      </c>
      <c r="Y855" s="159" t="s">
        <v>322</v>
      </c>
      <c r="Z855" s="148"/>
      <c r="AA855" s="148"/>
      <c r="AB855" s="148"/>
      <c r="AC855" s="148"/>
      <c r="AD855" s="148"/>
      <c r="AE855" s="148"/>
      <c r="AF855" s="148"/>
      <c r="AG855" s="148" t="s">
        <v>400</v>
      </c>
      <c r="AH855" s="148"/>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2" x14ac:dyDescent="0.2">
      <c r="A856" s="155"/>
      <c r="B856" s="156"/>
      <c r="C856" s="195" t="s">
        <v>1083</v>
      </c>
      <c r="D856" s="193"/>
      <c r="E856" s="194"/>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404</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
      <c r="A857" s="155"/>
      <c r="B857" s="156"/>
      <c r="C857" s="195" t="s">
        <v>1553</v>
      </c>
      <c r="D857" s="193"/>
      <c r="E857" s="194">
        <v>4</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404</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ht="22.5" outlineLevel="1" x14ac:dyDescent="0.2">
      <c r="A858" s="172">
        <v>195</v>
      </c>
      <c r="B858" s="173" t="s">
        <v>1554</v>
      </c>
      <c r="C858" s="188" t="s">
        <v>1555</v>
      </c>
      <c r="D858" s="174" t="s">
        <v>442</v>
      </c>
      <c r="E858" s="175">
        <v>3</v>
      </c>
      <c r="F858" s="176"/>
      <c r="G858" s="177">
        <f>ROUND(E858*F858,2)</f>
        <v>0</v>
      </c>
      <c r="H858" s="176"/>
      <c r="I858" s="177">
        <f>ROUND(E858*H858,2)</f>
        <v>0</v>
      </c>
      <c r="J858" s="176"/>
      <c r="K858" s="177">
        <f>ROUND(E858*J858,2)</f>
        <v>0</v>
      </c>
      <c r="L858" s="177">
        <v>12</v>
      </c>
      <c r="M858" s="177">
        <f>G858*(1+L858/100)</f>
        <v>0</v>
      </c>
      <c r="N858" s="175">
        <v>0</v>
      </c>
      <c r="O858" s="175">
        <f>ROUND(E858*N858,2)</f>
        <v>0</v>
      </c>
      <c r="P858" s="175">
        <v>0</v>
      </c>
      <c r="Q858" s="175">
        <f>ROUND(E858*P858,2)</f>
        <v>0</v>
      </c>
      <c r="R858" s="177"/>
      <c r="S858" s="177" t="s">
        <v>361</v>
      </c>
      <c r="T858" s="178" t="s">
        <v>320</v>
      </c>
      <c r="U858" s="159">
        <v>0</v>
      </c>
      <c r="V858" s="159">
        <f>ROUND(E858*U858,2)</f>
        <v>0</v>
      </c>
      <c r="W858" s="159"/>
      <c r="X858" s="159" t="s">
        <v>399</v>
      </c>
      <c r="Y858" s="159" t="s">
        <v>322</v>
      </c>
      <c r="Z858" s="148"/>
      <c r="AA858" s="148"/>
      <c r="AB858" s="148"/>
      <c r="AC858" s="148"/>
      <c r="AD858" s="148"/>
      <c r="AE858" s="148"/>
      <c r="AF858" s="148"/>
      <c r="AG858" s="148" t="s">
        <v>400</v>
      </c>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2" x14ac:dyDescent="0.2">
      <c r="A859" s="155"/>
      <c r="B859" s="156"/>
      <c r="C859" s="195" t="s">
        <v>1083</v>
      </c>
      <c r="D859" s="193"/>
      <c r="E859" s="194"/>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404</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
      <c r="A860" s="155"/>
      <c r="B860" s="156"/>
      <c r="C860" s="195" t="s">
        <v>1556</v>
      </c>
      <c r="D860" s="193"/>
      <c r="E860" s="194">
        <v>3</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404</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ht="22.5" outlineLevel="1" x14ac:dyDescent="0.2">
      <c r="A861" s="172">
        <v>196</v>
      </c>
      <c r="B861" s="173" t="s">
        <v>1557</v>
      </c>
      <c r="C861" s="188" t="s">
        <v>1558</v>
      </c>
      <c r="D861" s="174" t="s">
        <v>442</v>
      </c>
      <c r="E861" s="175">
        <v>1</v>
      </c>
      <c r="F861" s="176"/>
      <c r="G861" s="177">
        <f>ROUND(E861*F861,2)</f>
        <v>0</v>
      </c>
      <c r="H861" s="176"/>
      <c r="I861" s="177">
        <f>ROUND(E861*H861,2)</f>
        <v>0</v>
      </c>
      <c r="J861" s="176"/>
      <c r="K861" s="177">
        <f>ROUND(E861*J861,2)</f>
        <v>0</v>
      </c>
      <c r="L861" s="177">
        <v>12</v>
      </c>
      <c r="M861" s="177">
        <f>G861*(1+L861/100)</f>
        <v>0</v>
      </c>
      <c r="N861" s="175">
        <v>0</v>
      </c>
      <c r="O861" s="175">
        <f>ROUND(E861*N861,2)</f>
        <v>0</v>
      </c>
      <c r="P861" s="175">
        <v>0</v>
      </c>
      <c r="Q861" s="175">
        <f>ROUND(E861*P861,2)</f>
        <v>0</v>
      </c>
      <c r="R861" s="177"/>
      <c r="S861" s="177" t="s">
        <v>361</v>
      </c>
      <c r="T861" s="178" t="s">
        <v>320</v>
      </c>
      <c r="U861" s="159">
        <v>0</v>
      </c>
      <c r="V861" s="159">
        <f>ROUND(E861*U861,2)</f>
        <v>0</v>
      </c>
      <c r="W861" s="159"/>
      <c r="X861" s="159" t="s">
        <v>399</v>
      </c>
      <c r="Y861" s="159" t="s">
        <v>322</v>
      </c>
      <c r="Z861" s="148"/>
      <c r="AA861" s="148"/>
      <c r="AB861" s="148"/>
      <c r="AC861" s="148"/>
      <c r="AD861" s="148"/>
      <c r="AE861" s="148"/>
      <c r="AF861" s="148"/>
      <c r="AG861" s="148" t="s">
        <v>400</v>
      </c>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2" x14ac:dyDescent="0.2">
      <c r="A862" s="155"/>
      <c r="B862" s="156"/>
      <c r="C862" s="195" t="s">
        <v>1083</v>
      </c>
      <c r="D862" s="193"/>
      <c r="E862" s="194"/>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404</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5" t="s">
        <v>1559</v>
      </c>
      <c r="D863" s="193"/>
      <c r="E863" s="194">
        <v>1</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404</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1" x14ac:dyDescent="0.2">
      <c r="A864" s="172">
        <v>197</v>
      </c>
      <c r="B864" s="173" t="s">
        <v>1560</v>
      </c>
      <c r="C864" s="188" t="s">
        <v>1561</v>
      </c>
      <c r="D864" s="174" t="s">
        <v>442</v>
      </c>
      <c r="E864" s="175">
        <v>1</v>
      </c>
      <c r="F864" s="176"/>
      <c r="G864" s="177">
        <f>ROUND(E864*F864,2)</f>
        <v>0</v>
      </c>
      <c r="H864" s="176"/>
      <c r="I864" s="177">
        <f>ROUND(E864*H864,2)</f>
        <v>0</v>
      </c>
      <c r="J864" s="176"/>
      <c r="K864" s="177">
        <f>ROUND(E864*J864,2)</f>
        <v>0</v>
      </c>
      <c r="L864" s="177">
        <v>12</v>
      </c>
      <c r="M864" s="177">
        <f>G864*(1+L864/100)</f>
        <v>0</v>
      </c>
      <c r="N864" s="175">
        <v>0</v>
      </c>
      <c r="O864" s="175">
        <f>ROUND(E864*N864,2)</f>
        <v>0</v>
      </c>
      <c r="P864" s="175">
        <v>0</v>
      </c>
      <c r="Q864" s="175">
        <f>ROUND(E864*P864,2)</f>
        <v>0</v>
      </c>
      <c r="R864" s="177"/>
      <c r="S864" s="177" t="s">
        <v>361</v>
      </c>
      <c r="T864" s="178" t="s">
        <v>320</v>
      </c>
      <c r="U864" s="159">
        <v>0</v>
      </c>
      <c r="V864" s="159">
        <f>ROUND(E864*U864,2)</f>
        <v>0</v>
      </c>
      <c r="W864" s="159"/>
      <c r="X864" s="159" t="s">
        <v>399</v>
      </c>
      <c r="Y864" s="159" t="s">
        <v>322</v>
      </c>
      <c r="Z864" s="148"/>
      <c r="AA864" s="148"/>
      <c r="AB864" s="148"/>
      <c r="AC864" s="148"/>
      <c r="AD864" s="148"/>
      <c r="AE864" s="148"/>
      <c r="AF864" s="148"/>
      <c r="AG864" s="148" t="s">
        <v>400</v>
      </c>
      <c r="AH864" s="148"/>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ht="22.5" outlineLevel="2" x14ac:dyDescent="0.2">
      <c r="A865" s="155"/>
      <c r="B865" s="156"/>
      <c r="C865" s="263" t="s">
        <v>1562</v>
      </c>
      <c r="D865" s="264"/>
      <c r="E865" s="264"/>
      <c r="F865" s="264"/>
      <c r="G865" s="264"/>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325</v>
      </c>
      <c r="AH865" s="148"/>
      <c r="AI865" s="148"/>
      <c r="AJ865" s="148"/>
      <c r="AK865" s="148"/>
      <c r="AL865" s="148"/>
      <c r="AM865" s="148"/>
      <c r="AN865" s="148"/>
      <c r="AO865" s="148"/>
      <c r="AP865" s="148"/>
      <c r="AQ865" s="148"/>
      <c r="AR865" s="148"/>
      <c r="AS865" s="148"/>
      <c r="AT865" s="148"/>
      <c r="AU865" s="148"/>
      <c r="AV865" s="148"/>
      <c r="AW865" s="148"/>
      <c r="AX865" s="148"/>
      <c r="AY865" s="148"/>
      <c r="AZ865" s="148"/>
      <c r="BA865" s="179" t="str">
        <f>C865</f>
        <v>Úprava stávajících dveří spočívající ve vyvěšení dveřního křídla a dodatečné vyříznutí otvoru pro větrací mřížku - viz OV 13; včetně zpětné montáže.</v>
      </c>
      <c r="BB865" s="148"/>
      <c r="BC865" s="148"/>
      <c r="BD865" s="148"/>
      <c r="BE865" s="148"/>
      <c r="BF865" s="148"/>
      <c r="BG865" s="148"/>
      <c r="BH865" s="148"/>
    </row>
    <row r="866" spans="1:60" outlineLevel="2" x14ac:dyDescent="0.2">
      <c r="A866" s="155"/>
      <c r="B866" s="156"/>
      <c r="C866" s="195" t="s">
        <v>1083</v>
      </c>
      <c r="D866" s="193"/>
      <c r="E866" s="194"/>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404</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5" t="s">
        <v>1563</v>
      </c>
      <c r="D867" s="193"/>
      <c r="E867" s="194">
        <v>1</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404</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1" x14ac:dyDescent="0.2">
      <c r="A868" s="172">
        <v>198</v>
      </c>
      <c r="B868" s="173" t="s">
        <v>1564</v>
      </c>
      <c r="C868" s="188" t="s">
        <v>1565</v>
      </c>
      <c r="D868" s="174" t="s">
        <v>442</v>
      </c>
      <c r="E868" s="175">
        <v>1</v>
      </c>
      <c r="F868" s="176"/>
      <c r="G868" s="177">
        <f>ROUND(E868*F868,2)</f>
        <v>0</v>
      </c>
      <c r="H868" s="176"/>
      <c r="I868" s="177">
        <f>ROUND(E868*H868,2)</f>
        <v>0</v>
      </c>
      <c r="J868" s="176"/>
      <c r="K868" s="177">
        <f>ROUND(E868*J868,2)</f>
        <v>0</v>
      </c>
      <c r="L868" s="177">
        <v>12</v>
      </c>
      <c r="M868" s="177">
        <f>G868*(1+L868/100)</f>
        <v>0</v>
      </c>
      <c r="N868" s="175">
        <v>0</v>
      </c>
      <c r="O868" s="175">
        <f>ROUND(E868*N868,2)</f>
        <v>0</v>
      </c>
      <c r="P868" s="175">
        <v>0</v>
      </c>
      <c r="Q868" s="175">
        <f>ROUND(E868*P868,2)</f>
        <v>0</v>
      </c>
      <c r="R868" s="177"/>
      <c r="S868" s="177" t="s">
        <v>361</v>
      </c>
      <c r="T868" s="178" t="s">
        <v>320</v>
      </c>
      <c r="U868" s="159">
        <v>0</v>
      </c>
      <c r="V868" s="159">
        <f>ROUND(E868*U868,2)</f>
        <v>0</v>
      </c>
      <c r="W868" s="159"/>
      <c r="X868" s="159" t="s">
        <v>399</v>
      </c>
      <c r="Y868" s="159" t="s">
        <v>322</v>
      </c>
      <c r="Z868" s="148"/>
      <c r="AA868" s="148"/>
      <c r="AB868" s="148"/>
      <c r="AC868" s="148"/>
      <c r="AD868" s="148"/>
      <c r="AE868" s="148"/>
      <c r="AF868" s="148"/>
      <c r="AG868" s="148" t="s">
        <v>400</v>
      </c>
      <c r="AH868" s="148"/>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2" x14ac:dyDescent="0.2">
      <c r="A869" s="155"/>
      <c r="B869" s="156"/>
      <c r="C869" s="195" t="s">
        <v>1083</v>
      </c>
      <c r="D869" s="193"/>
      <c r="E869" s="194"/>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404</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5" t="s">
        <v>1566</v>
      </c>
      <c r="D870" s="193"/>
      <c r="E870" s="194">
        <v>1</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404</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ht="22.5" outlineLevel="1" x14ac:dyDescent="0.2">
      <c r="A871" s="172">
        <v>199</v>
      </c>
      <c r="B871" s="173" t="s">
        <v>1567</v>
      </c>
      <c r="C871" s="188" t="s">
        <v>1568</v>
      </c>
      <c r="D871" s="174" t="s">
        <v>442</v>
      </c>
      <c r="E871" s="175">
        <v>2</v>
      </c>
      <c r="F871" s="176"/>
      <c r="G871" s="177">
        <f>ROUND(E871*F871,2)</f>
        <v>0</v>
      </c>
      <c r="H871" s="176"/>
      <c r="I871" s="177">
        <f>ROUND(E871*H871,2)</f>
        <v>0</v>
      </c>
      <c r="J871" s="176"/>
      <c r="K871" s="177">
        <f>ROUND(E871*J871,2)</f>
        <v>0</v>
      </c>
      <c r="L871" s="177">
        <v>12</v>
      </c>
      <c r="M871" s="177">
        <f>G871*(1+L871/100)</f>
        <v>0</v>
      </c>
      <c r="N871" s="175">
        <v>7.1999999999999998E-3</v>
      </c>
      <c r="O871" s="175">
        <f>ROUND(E871*N871,2)</f>
        <v>0.01</v>
      </c>
      <c r="P871" s="175">
        <v>0</v>
      </c>
      <c r="Q871" s="175">
        <f>ROUND(E871*P871,2)</f>
        <v>0</v>
      </c>
      <c r="R871" s="177" t="s">
        <v>1146</v>
      </c>
      <c r="S871" s="177" t="s">
        <v>319</v>
      </c>
      <c r="T871" s="178" t="s">
        <v>319</v>
      </c>
      <c r="U871" s="159">
        <v>0</v>
      </c>
      <c r="V871" s="159">
        <f>ROUND(E871*U871,2)</f>
        <v>0</v>
      </c>
      <c r="W871" s="159"/>
      <c r="X871" s="159" t="s">
        <v>1147</v>
      </c>
      <c r="Y871" s="159" t="s">
        <v>296</v>
      </c>
      <c r="Z871" s="148"/>
      <c r="AA871" s="148"/>
      <c r="AB871" s="148"/>
      <c r="AC871" s="148"/>
      <c r="AD871" s="148"/>
      <c r="AE871" s="148"/>
      <c r="AF871" s="148"/>
      <c r="AG871" s="148" t="s">
        <v>1148</v>
      </c>
      <c r="AH871" s="148"/>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2" x14ac:dyDescent="0.2">
      <c r="A872" s="155"/>
      <c r="B872" s="156"/>
      <c r="C872" s="195" t="s">
        <v>1083</v>
      </c>
      <c r="D872" s="193"/>
      <c r="E872" s="194"/>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404</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
      <c r="A873" s="155"/>
      <c r="B873" s="156"/>
      <c r="C873" s="195" t="s">
        <v>1533</v>
      </c>
      <c r="D873" s="193"/>
      <c r="E873" s="194">
        <v>2</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404</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ht="22.5" outlineLevel="1" x14ac:dyDescent="0.2">
      <c r="A874" s="172">
        <v>200</v>
      </c>
      <c r="B874" s="173" t="s">
        <v>1569</v>
      </c>
      <c r="C874" s="188" t="s">
        <v>1570</v>
      </c>
      <c r="D874" s="174" t="s">
        <v>442</v>
      </c>
      <c r="E874" s="175">
        <v>13</v>
      </c>
      <c r="F874" s="176"/>
      <c r="G874" s="177">
        <f>ROUND(E874*F874,2)</f>
        <v>0</v>
      </c>
      <c r="H874" s="176"/>
      <c r="I874" s="177">
        <f>ROUND(E874*H874,2)</f>
        <v>0</v>
      </c>
      <c r="J874" s="176"/>
      <c r="K874" s="177">
        <f>ROUND(E874*J874,2)</f>
        <v>0</v>
      </c>
      <c r="L874" s="177">
        <v>12</v>
      </c>
      <c r="M874" s="177">
        <f>G874*(1+L874/100)</f>
        <v>0</v>
      </c>
      <c r="N874" s="175">
        <v>8.2900000000000005E-3</v>
      </c>
      <c r="O874" s="175">
        <f>ROUND(E874*N874,2)</f>
        <v>0.11</v>
      </c>
      <c r="P874" s="175">
        <v>0</v>
      </c>
      <c r="Q874" s="175">
        <f>ROUND(E874*P874,2)</f>
        <v>0</v>
      </c>
      <c r="R874" s="177" t="s">
        <v>1146</v>
      </c>
      <c r="S874" s="177" t="s">
        <v>319</v>
      </c>
      <c r="T874" s="178" t="s">
        <v>319</v>
      </c>
      <c r="U874" s="159">
        <v>0</v>
      </c>
      <c r="V874" s="159">
        <f>ROUND(E874*U874,2)</f>
        <v>0</v>
      </c>
      <c r="W874" s="159"/>
      <c r="X874" s="159" t="s">
        <v>1147</v>
      </c>
      <c r="Y874" s="159" t="s">
        <v>322</v>
      </c>
      <c r="Z874" s="148"/>
      <c r="AA874" s="148"/>
      <c r="AB874" s="148"/>
      <c r="AC874" s="148"/>
      <c r="AD874" s="148"/>
      <c r="AE874" s="148"/>
      <c r="AF874" s="148"/>
      <c r="AG874" s="148" t="s">
        <v>1148</v>
      </c>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2" x14ac:dyDescent="0.2">
      <c r="A875" s="155"/>
      <c r="B875" s="156"/>
      <c r="C875" s="195" t="s">
        <v>1536</v>
      </c>
      <c r="D875" s="193"/>
      <c r="E875" s="194">
        <v>13</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404</v>
      </c>
      <c r="AH875" s="148">
        <v>5</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ht="56.25" outlineLevel="1" x14ac:dyDescent="0.2">
      <c r="A876" s="172">
        <v>201</v>
      </c>
      <c r="B876" s="173" t="s">
        <v>1571</v>
      </c>
      <c r="C876" s="188" t="s">
        <v>1572</v>
      </c>
      <c r="D876" s="174" t="s">
        <v>442</v>
      </c>
      <c r="E876" s="175">
        <v>13</v>
      </c>
      <c r="F876" s="176"/>
      <c r="G876" s="177">
        <f>ROUND(E876*F876,2)</f>
        <v>0</v>
      </c>
      <c r="H876" s="176"/>
      <c r="I876" s="177">
        <f>ROUND(E876*H876,2)</f>
        <v>0</v>
      </c>
      <c r="J876" s="176"/>
      <c r="K876" s="177">
        <f>ROUND(E876*J876,2)</f>
        <v>0</v>
      </c>
      <c r="L876" s="177">
        <v>12</v>
      </c>
      <c r="M876" s="177">
        <f>G876*(1+L876/100)</f>
        <v>0</v>
      </c>
      <c r="N876" s="175">
        <v>5.16E-2</v>
      </c>
      <c r="O876" s="175">
        <f>ROUND(E876*N876,2)</f>
        <v>0.67</v>
      </c>
      <c r="P876" s="175">
        <v>0</v>
      </c>
      <c r="Q876" s="175">
        <f>ROUND(E876*P876,2)</f>
        <v>0</v>
      </c>
      <c r="R876" s="177" t="s">
        <v>1146</v>
      </c>
      <c r="S876" s="177" t="s">
        <v>319</v>
      </c>
      <c r="T876" s="178" t="s">
        <v>319</v>
      </c>
      <c r="U876" s="159">
        <v>0</v>
      </c>
      <c r="V876" s="159">
        <f>ROUND(E876*U876,2)</f>
        <v>0</v>
      </c>
      <c r="W876" s="159"/>
      <c r="X876" s="159" t="s">
        <v>1147</v>
      </c>
      <c r="Y876" s="159" t="s">
        <v>322</v>
      </c>
      <c r="Z876" s="148"/>
      <c r="AA876" s="148"/>
      <c r="AB876" s="148"/>
      <c r="AC876" s="148"/>
      <c r="AD876" s="148"/>
      <c r="AE876" s="148"/>
      <c r="AF876" s="148"/>
      <c r="AG876" s="148" t="s">
        <v>1148</v>
      </c>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2" x14ac:dyDescent="0.2">
      <c r="A877" s="155"/>
      <c r="B877" s="156"/>
      <c r="C877" s="195" t="s">
        <v>1083</v>
      </c>
      <c r="D877" s="193"/>
      <c r="E877" s="194"/>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404</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5" t="s">
        <v>1530</v>
      </c>
      <c r="D878" s="193"/>
      <c r="E878" s="194">
        <v>13</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404</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1" x14ac:dyDescent="0.2">
      <c r="A879" s="172">
        <v>202</v>
      </c>
      <c r="B879" s="173" t="s">
        <v>1573</v>
      </c>
      <c r="C879" s="188" t="s">
        <v>1574</v>
      </c>
      <c r="D879" s="174" t="s">
        <v>442</v>
      </c>
      <c r="E879" s="175">
        <v>13</v>
      </c>
      <c r="F879" s="176"/>
      <c r="G879" s="177">
        <f>ROUND(E879*F879,2)</f>
        <v>0</v>
      </c>
      <c r="H879" s="176"/>
      <c r="I879" s="177">
        <f>ROUND(E879*H879,2)</f>
        <v>0</v>
      </c>
      <c r="J879" s="176"/>
      <c r="K879" s="177">
        <f>ROUND(E879*J879,2)</f>
        <v>0</v>
      </c>
      <c r="L879" s="177">
        <v>12</v>
      </c>
      <c r="M879" s="177">
        <f>G879*(1+L879/100)</f>
        <v>0</v>
      </c>
      <c r="N879" s="175">
        <v>8.9999999999999998E-4</v>
      </c>
      <c r="O879" s="175">
        <f>ROUND(E879*N879,2)</f>
        <v>0.01</v>
      </c>
      <c r="P879" s="175">
        <v>0</v>
      </c>
      <c r="Q879" s="175">
        <f>ROUND(E879*P879,2)</f>
        <v>0</v>
      </c>
      <c r="R879" s="177" t="s">
        <v>1146</v>
      </c>
      <c r="S879" s="177" t="s">
        <v>319</v>
      </c>
      <c r="T879" s="178" t="s">
        <v>319</v>
      </c>
      <c r="U879" s="159">
        <v>0</v>
      </c>
      <c r="V879" s="159">
        <f>ROUND(E879*U879,2)</f>
        <v>0</v>
      </c>
      <c r="W879" s="159"/>
      <c r="X879" s="159" t="s">
        <v>1147</v>
      </c>
      <c r="Y879" s="159" t="s">
        <v>322</v>
      </c>
      <c r="Z879" s="148"/>
      <c r="AA879" s="148"/>
      <c r="AB879" s="148"/>
      <c r="AC879" s="148"/>
      <c r="AD879" s="148"/>
      <c r="AE879" s="148"/>
      <c r="AF879" s="148"/>
      <c r="AG879" s="148" t="s">
        <v>1148</v>
      </c>
      <c r="AH879" s="148"/>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2" x14ac:dyDescent="0.2">
      <c r="A880" s="155"/>
      <c r="B880" s="156"/>
      <c r="C880" s="195" t="s">
        <v>1575</v>
      </c>
      <c r="D880" s="193"/>
      <c r="E880" s="194">
        <v>13</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404</v>
      </c>
      <c r="AH880" s="148">
        <v>5</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ht="22.5" outlineLevel="1" x14ac:dyDescent="0.2">
      <c r="A881" s="172">
        <v>203</v>
      </c>
      <c r="B881" s="173" t="s">
        <v>1576</v>
      </c>
      <c r="C881" s="188" t="s">
        <v>1577</v>
      </c>
      <c r="D881" s="174" t="s">
        <v>442</v>
      </c>
      <c r="E881" s="175">
        <v>13</v>
      </c>
      <c r="F881" s="176"/>
      <c r="G881" s="177">
        <f>ROUND(E881*F881,2)</f>
        <v>0</v>
      </c>
      <c r="H881" s="176"/>
      <c r="I881" s="177">
        <f>ROUND(E881*H881,2)</f>
        <v>0</v>
      </c>
      <c r="J881" s="176"/>
      <c r="K881" s="177">
        <f>ROUND(E881*J881,2)</f>
        <v>0</v>
      </c>
      <c r="L881" s="177">
        <v>12</v>
      </c>
      <c r="M881" s="177">
        <f>G881*(1+L881/100)</f>
        <v>0</v>
      </c>
      <c r="N881" s="175">
        <v>3.8899999999999998E-3</v>
      </c>
      <c r="O881" s="175">
        <f>ROUND(E881*N881,2)</f>
        <v>0.05</v>
      </c>
      <c r="P881" s="175">
        <v>0</v>
      </c>
      <c r="Q881" s="175">
        <f>ROUND(E881*P881,2)</f>
        <v>0</v>
      </c>
      <c r="R881" s="177" t="s">
        <v>1146</v>
      </c>
      <c r="S881" s="177" t="s">
        <v>319</v>
      </c>
      <c r="T881" s="178" t="s">
        <v>319</v>
      </c>
      <c r="U881" s="159">
        <v>0</v>
      </c>
      <c r="V881" s="159">
        <f>ROUND(E881*U881,2)</f>
        <v>0</v>
      </c>
      <c r="W881" s="159"/>
      <c r="X881" s="159" t="s">
        <v>1147</v>
      </c>
      <c r="Y881" s="159" t="s">
        <v>322</v>
      </c>
      <c r="Z881" s="148"/>
      <c r="AA881" s="148"/>
      <c r="AB881" s="148"/>
      <c r="AC881" s="148"/>
      <c r="AD881" s="148"/>
      <c r="AE881" s="148"/>
      <c r="AF881" s="148"/>
      <c r="AG881" s="148" t="s">
        <v>1148</v>
      </c>
      <c r="AH881" s="148"/>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2" x14ac:dyDescent="0.2">
      <c r="A882" s="155"/>
      <c r="B882" s="156"/>
      <c r="C882" s="195" t="s">
        <v>1083</v>
      </c>
      <c r="D882" s="193"/>
      <c r="E882" s="194"/>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404</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5" t="s">
        <v>1530</v>
      </c>
      <c r="D883" s="193"/>
      <c r="E883" s="194">
        <v>13</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404</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ht="33.75" outlineLevel="1" x14ac:dyDescent="0.2">
      <c r="A884" s="172">
        <v>204</v>
      </c>
      <c r="B884" s="173" t="s">
        <v>1578</v>
      </c>
      <c r="C884" s="188" t="s">
        <v>1579</v>
      </c>
      <c r="D884" s="174" t="s">
        <v>442</v>
      </c>
      <c r="E884" s="175">
        <v>2</v>
      </c>
      <c r="F884" s="176"/>
      <c r="G884" s="177">
        <f>ROUND(E884*F884,2)</f>
        <v>0</v>
      </c>
      <c r="H884" s="176"/>
      <c r="I884" s="177">
        <f>ROUND(E884*H884,2)</f>
        <v>0</v>
      </c>
      <c r="J884" s="176"/>
      <c r="K884" s="177">
        <f>ROUND(E884*J884,2)</f>
        <v>0</v>
      </c>
      <c r="L884" s="177">
        <v>12</v>
      </c>
      <c r="M884" s="177">
        <f>G884*(1+L884/100)</f>
        <v>0</v>
      </c>
      <c r="N884" s="175">
        <v>1.2999999999999999E-2</v>
      </c>
      <c r="O884" s="175">
        <f>ROUND(E884*N884,2)</f>
        <v>0.03</v>
      </c>
      <c r="P884" s="175">
        <v>0</v>
      </c>
      <c r="Q884" s="175">
        <f>ROUND(E884*P884,2)</f>
        <v>0</v>
      </c>
      <c r="R884" s="177" t="s">
        <v>1146</v>
      </c>
      <c r="S884" s="177" t="s">
        <v>319</v>
      </c>
      <c r="T884" s="178" t="s">
        <v>319</v>
      </c>
      <c r="U884" s="159">
        <v>0</v>
      </c>
      <c r="V884" s="159">
        <f>ROUND(E884*U884,2)</f>
        <v>0</v>
      </c>
      <c r="W884" s="159"/>
      <c r="X884" s="159" t="s">
        <v>1147</v>
      </c>
      <c r="Y884" s="159" t="s">
        <v>322</v>
      </c>
      <c r="Z884" s="148"/>
      <c r="AA884" s="148"/>
      <c r="AB884" s="148"/>
      <c r="AC884" s="148"/>
      <c r="AD884" s="148"/>
      <c r="AE884" s="148"/>
      <c r="AF884" s="148"/>
      <c r="AG884" s="148" t="s">
        <v>1148</v>
      </c>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2" x14ac:dyDescent="0.2">
      <c r="A885" s="155"/>
      <c r="B885" s="156"/>
      <c r="C885" s="195" t="s">
        <v>1083</v>
      </c>
      <c r="D885" s="193"/>
      <c r="E885" s="194"/>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404</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5" t="s">
        <v>1541</v>
      </c>
      <c r="D886" s="193"/>
      <c r="E886" s="194">
        <v>2</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404</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1" x14ac:dyDescent="0.2">
      <c r="A887" s="172">
        <v>205</v>
      </c>
      <c r="B887" s="173" t="s">
        <v>1580</v>
      </c>
      <c r="C887" s="188" t="s">
        <v>1581</v>
      </c>
      <c r="D887" s="174" t="s">
        <v>442</v>
      </c>
      <c r="E887" s="175">
        <v>2</v>
      </c>
      <c r="F887" s="176"/>
      <c r="G887" s="177">
        <f>ROUND(E887*F887,2)</f>
        <v>0</v>
      </c>
      <c r="H887" s="176"/>
      <c r="I887" s="177">
        <f>ROUND(E887*H887,2)</f>
        <v>0</v>
      </c>
      <c r="J887" s="176"/>
      <c r="K887" s="177">
        <f>ROUND(E887*J887,2)</f>
        <v>0</v>
      </c>
      <c r="L887" s="177">
        <v>12</v>
      </c>
      <c r="M887" s="177">
        <f>G887*(1+L887/100)</f>
        <v>0</v>
      </c>
      <c r="N887" s="175">
        <v>2.3999999999999998E-3</v>
      </c>
      <c r="O887" s="175">
        <f>ROUND(E887*N887,2)</f>
        <v>0</v>
      </c>
      <c r="P887" s="175">
        <v>0</v>
      </c>
      <c r="Q887" s="175">
        <f>ROUND(E887*P887,2)</f>
        <v>0</v>
      </c>
      <c r="R887" s="177" t="s">
        <v>1146</v>
      </c>
      <c r="S887" s="177" t="s">
        <v>319</v>
      </c>
      <c r="T887" s="178" t="s">
        <v>319</v>
      </c>
      <c r="U887" s="159">
        <v>0</v>
      </c>
      <c r="V887" s="159">
        <f>ROUND(E887*U887,2)</f>
        <v>0</v>
      </c>
      <c r="W887" s="159"/>
      <c r="X887" s="159" t="s">
        <v>1147</v>
      </c>
      <c r="Y887" s="159" t="s">
        <v>322</v>
      </c>
      <c r="Z887" s="148"/>
      <c r="AA887" s="148"/>
      <c r="AB887" s="148"/>
      <c r="AC887" s="148"/>
      <c r="AD887" s="148"/>
      <c r="AE887" s="148"/>
      <c r="AF887" s="148"/>
      <c r="AG887" s="148" t="s">
        <v>1148</v>
      </c>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2" x14ac:dyDescent="0.2">
      <c r="A888" s="155"/>
      <c r="B888" s="156"/>
      <c r="C888" s="263" t="s">
        <v>1582</v>
      </c>
      <c r="D888" s="264"/>
      <c r="E888" s="264"/>
      <c r="F888" s="264"/>
      <c r="G888" s="264"/>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325</v>
      </c>
      <c r="AH888" s="148"/>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3" x14ac:dyDescent="0.2">
      <c r="A889" s="155"/>
      <c r="B889" s="156"/>
      <c r="C889" s="261" t="s">
        <v>1583</v>
      </c>
      <c r="D889" s="262"/>
      <c r="E889" s="262"/>
      <c r="F889" s="262"/>
      <c r="G889" s="262"/>
      <c r="H889" s="159"/>
      <c r="I889" s="159"/>
      <c r="J889" s="159"/>
      <c r="K889" s="159"/>
      <c r="L889" s="159"/>
      <c r="M889" s="159"/>
      <c r="N889" s="158"/>
      <c r="O889" s="158"/>
      <c r="P889" s="158"/>
      <c r="Q889" s="158"/>
      <c r="R889" s="159"/>
      <c r="S889" s="159"/>
      <c r="T889" s="159"/>
      <c r="U889" s="159"/>
      <c r="V889" s="159"/>
      <c r="W889" s="159"/>
      <c r="X889" s="159"/>
      <c r="Y889" s="159"/>
      <c r="Z889" s="148"/>
      <c r="AA889" s="148"/>
      <c r="AB889" s="148"/>
      <c r="AC889" s="148"/>
      <c r="AD889" s="148"/>
      <c r="AE889" s="148"/>
      <c r="AF889" s="148"/>
      <c r="AG889" s="148" t="s">
        <v>325</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2" x14ac:dyDescent="0.2">
      <c r="A890" s="155"/>
      <c r="B890" s="156"/>
      <c r="C890" s="195" t="s">
        <v>1083</v>
      </c>
      <c r="D890" s="193"/>
      <c r="E890" s="194"/>
      <c r="F890" s="159"/>
      <c r="G890" s="159"/>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404</v>
      </c>
      <c r="AH890" s="148">
        <v>0</v>
      </c>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row>
    <row r="891" spans="1:60" outlineLevel="3" x14ac:dyDescent="0.2">
      <c r="A891" s="155"/>
      <c r="B891" s="156"/>
      <c r="C891" s="195" t="s">
        <v>1541</v>
      </c>
      <c r="D891" s="193"/>
      <c r="E891" s="194">
        <v>2</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404</v>
      </c>
      <c r="AH891" s="148">
        <v>0</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outlineLevel="1" x14ac:dyDescent="0.2">
      <c r="A892" s="172">
        <v>206</v>
      </c>
      <c r="B892" s="173" t="s">
        <v>1584</v>
      </c>
      <c r="C892" s="188" t="s">
        <v>1585</v>
      </c>
      <c r="D892" s="174" t="s">
        <v>442</v>
      </c>
      <c r="E892" s="175">
        <v>6</v>
      </c>
      <c r="F892" s="176"/>
      <c r="G892" s="177">
        <f>ROUND(E892*F892,2)</f>
        <v>0</v>
      </c>
      <c r="H892" s="176"/>
      <c r="I892" s="177">
        <f>ROUND(E892*H892,2)</f>
        <v>0</v>
      </c>
      <c r="J892" s="176"/>
      <c r="K892" s="177">
        <f>ROUND(E892*J892,2)</f>
        <v>0</v>
      </c>
      <c r="L892" s="177">
        <v>12</v>
      </c>
      <c r="M892" s="177">
        <f>G892*(1+L892/100)</f>
        <v>0</v>
      </c>
      <c r="N892" s="175">
        <v>1.1199999999999999E-3</v>
      </c>
      <c r="O892" s="175">
        <f>ROUND(E892*N892,2)</f>
        <v>0.01</v>
      </c>
      <c r="P892" s="175">
        <v>0</v>
      </c>
      <c r="Q892" s="175">
        <f>ROUND(E892*P892,2)</f>
        <v>0</v>
      </c>
      <c r="R892" s="177" t="s">
        <v>1146</v>
      </c>
      <c r="S892" s="177" t="s">
        <v>319</v>
      </c>
      <c r="T892" s="178" t="s">
        <v>319</v>
      </c>
      <c r="U892" s="159">
        <v>0</v>
      </c>
      <c r="V892" s="159">
        <f>ROUND(E892*U892,2)</f>
        <v>0</v>
      </c>
      <c r="W892" s="159"/>
      <c r="X892" s="159" t="s">
        <v>1147</v>
      </c>
      <c r="Y892" s="159" t="s">
        <v>322</v>
      </c>
      <c r="Z892" s="148"/>
      <c r="AA892" s="148"/>
      <c r="AB892" s="148"/>
      <c r="AC892" s="148"/>
      <c r="AD892" s="148"/>
      <c r="AE892" s="148"/>
      <c r="AF892" s="148"/>
      <c r="AG892" s="148" t="s">
        <v>1148</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263" t="s">
        <v>1582</v>
      </c>
      <c r="D893" s="264"/>
      <c r="E893" s="264"/>
      <c r="F893" s="264"/>
      <c r="G893" s="264"/>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325</v>
      </c>
      <c r="AH893" s="148"/>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261" t="s">
        <v>1583</v>
      </c>
      <c r="D894" s="262"/>
      <c r="E894" s="262"/>
      <c r="F894" s="262"/>
      <c r="G894" s="262"/>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325</v>
      </c>
      <c r="AH894" s="148"/>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2" x14ac:dyDescent="0.2">
      <c r="A895" s="155"/>
      <c r="B895" s="156"/>
      <c r="C895" s="195" t="s">
        <v>1083</v>
      </c>
      <c r="D895" s="193"/>
      <c r="E895" s="194"/>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404</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195" t="s">
        <v>1586</v>
      </c>
      <c r="D896" s="193"/>
      <c r="E896" s="194">
        <v>6</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404</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ht="56.25" outlineLevel="1" x14ac:dyDescent="0.2">
      <c r="A897" s="172">
        <v>207</v>
      </c>
      <c r="B897" s="173" t="s">
        <v>1587</v>
      </c>
      <c r="C897" s="188" t="s">
        <v>1588</v>
      </c>
      <c r="D897" s="174" t="s">
        <v>442</v>
      </c>
      <c r="E897" s="175">
        <v>2</v>
      </c>
      <c r="F897" s="176"/>
      <c r="G897" s="177">
        <f>ROUND(E897*F897,2)</f>
        <v>0</v>
      </c>
      <c r="H897" s="176"/>
      <c r="I897" s="177">
        <f>ROUND(E897*H897,2)</f>
        <v>0</v>
      </c>
      <c r="J897" s="176"/>
      <c r="K897" s="177">
        <f>ROUND(E897*J897,2)</f>
        <v>0</v>
      </c>
      <c r="L897" s="177">
        <v>12</v>
      </c>
      <c r="M897" s="177">
        <f>G897*(1+L897/100)</f>
        <v>0</v>
      </c>
      <c r="N897" s="175">
        <v>3.4079999999999999E-2</v>
      </c>
      <c r="O897" s="175">
        <f>ROUND(E897*N897,2)</f>
        <v>7.0000000000000007E-2</v>
      </c>
      <c r="P897" s="175">
        <v>0</v>
      </c>
      <c r="Q897" s="175">
        <f>ROUND(E897*P897,2)</f>
        <v>0</v>
      </c>
      <c r="R897" s="177" t="s">
        <v>1146</v>
      </c>
      <c r="S897" s="177" t="s">
        <v>319</v>
      </c>
      <c r="T897" s="178" t="s">
        <v>319</v>
      </c>
      <c r="U897" s="159">
        <v>0</v>
      </c>
      <c r="V897" s="159">
        <f>ROUND(E897*U897,2)</f>
        <v>0</v>
      </c>
      <c r="W897" s="159"/>
      <c r="X897" s="159" t="s">
        <v>1147</v>
      </c>
      <c r="Y897" s="159" t="s">
        <v>296</v>
      </c>
      <c r="Z897" s="148"/>
      <c r="AA897" s="148"/>
      <c r="AB897" s="148"/>
      <c r="AC897" s="148"/>
      <c r="AD897" s="148"/>
      <c r="AE897" s="148"/>
      <c r="AF897" s="148"/>
      <c r="AG897" s="148" t="s">
        <v>1148</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outlineLevel="2" x14ac:dyDescent="0.2">
      <c r="A898" s="155"/>
      <c r="B898" s="156"/>
      <c r="C898" s="195" t="s">
        <v>1083</v>
      </c>
      <c r="D898" s="193"/>
      <c r="E898" s="194"/>
      <c r="F898" s="159"/>
      <c r="G898" s="159"/>
      <c r="H898" s="159"/>
      <c r="I898" s="159"/>
      <c r="J898" s="159"/>
      <c r="K898" s="159"/>
      <c r="L898" s="159"/>
      <c r="M898" s="159"/>
      <c r="N898" s="158"/>
      <c r="O898" s="158"/>
      <c r="P898" s="158"/>
      <c r="Q898" s="158"/>
      <c r="R898" s="159"/>
      <c r="S898" s="159"/>
      <c r="T898" s="159"/>
      <c r="U898" s="159"/>
      <c r="V898" s="159"/>
      <c r="W898" s="159"/>
      <c r="X898" s="159"/>
      <c r="Y898" s="159"/>
      <c r="Z898" s="148"/>
      <c r="AA898" s="148"/>
      <c r="AB898" s="148"/>
      <c r="AC898" s="148"/>
      <c r="AD898" s="148"/>
      <c r="AE898" s="148"/>
      <c r="AF898" s="148"/>
      <c r="AG898" s="148" t="s">
        <v>404</v>
      </c>
      <c r="AH898" s="148">
        <v>0</v>
      </c>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row>
    <row r="899" spans="1:60" outlineLevel="3" x14ac:dyDescent="0.2">
      <c r="A899" s="155"/>
      <c r="B899" s="156"/>
      <c r="C899" s="195" t="s">
        <v>1533</v>
      </c>
      <c r="D899" s="193"/>
      <c r="E899" s="194">
        <v>2</v>
      </c>
      <c r="F899" s="159"/>
      <c r="G899" s="159"/>
      <c r="H899" s="159"/>
      <c r="I899" s="159"/>
      <c r="J899" s="159"/>
      <c r="K899" s="159"/>
      <c r="L899" s="159"/>
      <c r="M899" s="159"/>
      <c r="N899" s="158"/>
      <c r="O899" s="158"/>
      <c r="P899" s="158"/>
      <c r="Q899" s="158"/>
      <c r="R899" s="159"/>
      <c r="S899" s="159"/>
      <c r="T899" s="159"/>
      <c r="U899" s="159"/>
      <c r="V899" s="159"/>
      <c r="W899" s="159"/>
      <c r="X899" s="159"/>
      <c r="Y899" s="159"/>
      <c r="Z899" s="148"/>
      <c r="AA899" s="148"/>
      <c r="AB899" s="148"/>
      <c r="AC899" s="148"/>
      <c r="AD899" s="148"/>
      <c r="AE899" s="148"/>
      <c r="AF899" s="148"/>
      <c r="AG899" s="148" t="s">
        <v>404</v>
      </c>
      <c r="AH899" s="148">
        <v>0</v>
      </c>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ht="22.5" outlineLevel="1" x14ac:dyDescent="0.2">
      <c r="A900" s="172">
        <v>208</v>
      </c>
      <c r="B900" s="173" t="s">
        <v>1589</v>
      </c>
      <c r="C900" s="188" t="s">
        <v>1590</v>
      </c>
      <c r="D900" s="174" t="s">
        <v>442</v>
      </c>
      <c r="E900" s="175">
        <v>1</v>
      </c>
      <c r="F900" s="176"/>
      <c r="G900" s="177">
        <f>ROUND(E900*F900,2)</f>
        <v>0</v>
      </c>
      <c r="H900" s="176"/>
      <c r="I900" s="177">
        <f>ROUND(E900*H900,2)</f>
        <v>0</v>
      </c>
      <c r="J900" s="176"/>
      <c r="K900" s="177">
        <f>ROUND(E900*J900,2)</f>
        <v>0</v>
      </c>
      <c r="L900" s="177">
        <v>12</v>
      </c>
      <c r="M900" s="177">
        <f>G900*(1+L900/100)</f>
        <v>0</v>
      </c>
      <c r="N900" s="175">
        <v>3.5000000000000003E-2</v>
      </c>
      <c r="O900" s="175">
        <f>ROUND(E900*N900,2)</f>
        <v>0.04</v>
      </c>
      <c r="P900" s="175">
        <v>0</v>
      </c>
      <c r="Q900" s="175">
        <f>ROUND(E900*P900,2)</f>
        <v>0</v>
      </c>
      <c r="R900" s="177" t="s">
        <v>1146</v>
      </c>
      <c r="S900" s="177" t="s">
        <v>319</v>
      </c>
      <c r="T900" s="178" t="s">
        <v>319</v>
      </c>
      <c r="U900" s="159">
        <v>0</v>
      </c>
      <c r="V900" s="159">
        <f>ROUND(E900*U900,2)</f>
        <v>0</v>
      </c>
      <c r="W900" s="159"/>
      <c r="X900" s="159" t="s">
        <v>1147</v>
      </c>
      <c r="Y900" s="159" t="s">
        <v>322</v>
      </c>
      <c r="Z900" s="148"/>
      <c r="AA900" s="148"/>
      <c r="AB900" s="148"/>
      <c r="AC900" s="148"/>
      <c r="AD900" s="148"/>
      <c r="AE900" s="148"/>
      <c r="AF900" s="148"/>
      <c r="AG900" s="148" t="s">
        <v>1148</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outlineLevel="2" x14ac:dyDescent="0.2">
      <c r="A901" s="155"/>
      <c r="B901" s="156"/>
      <c r="C901" s="195" t="s">
        <v>1591</v>
      </c>
      <c r="D901" s="193"/>
      <c r="E901" s="194">
        <v>1</v>
      </c>
      <c r="F901" s="159"/>
      <c r="G901" s="159"/>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404</v>
      </c>
      <c r="AH901" s="148">
        <v>5</v>
      </c>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row>
    <row r="902" spans="1:60" outlineLevel="1" x14ac:dyDescent="0.2">
      <c r="A902" s="155">
        <v>209</v>
      </c>
      <c r="B902" s="156" t="s">
        <v>1592</v>
      </c>
      <c r="C902" s="202" t="s">
        <v>1593</v>
      </c>
      <c r="D902" s="157" t="s">
        <v>0</v>
      </c>
      <c r="E902" s="200"/>
      <c r="F902" s="160"/>
      <c r="G902" s="159">
        <f>ROUND(E902*F902,2)</f>
        <v>0</v>
      </c>
      <c r="H902" s="160"/>
      <c r="I902" s="159">
        <f>ROUND(E902*H902,2)</f>
        <v>0</v>
      </c>
      <c r="J902" s="160"/>
      <c r="K902" s="159">
        <f>ROUND(E902*J902,2)</f>
        <v>0</v>
      </c>
      <c r="L902" s="159">
        <v>12</v>
      </c>
      <c r="M902" s="159">
        <f>G902*(1+L902/100)</f>
        <v>0</v>
      </c>
      <c r="N902" s="158">
        <v>0</v>
      </c>
      <c r="O902" s="158">
        <f>ROUND(E902*N902,2)</f>
        <v>0</v>
      </c>
      <c r="P902" s="158">
        <v>0</v>
      </c>
      <c r="Q902" s="158">
        <f>ROUND(E902*P902,2)</f>
        <v>0</v>
      </c>
      <c r="R902" s="159" t="s">
        <v>1526</v>
      </c>
      <c r="S902" s="159" t="s">
        <v>319</v>
      </c>
      <c r="T902" s="159" t="s">
        <v>319</v>
      </c>
      <c r="U902" s="159">
        <v>0</v>
      </c>
      <c r="V902" s="159">
        <f>ROUND(E902*U902,2)</f>
        <v>0</v>
      </c>
      <c r="W902" s="159"/>
      <c r="X902" s="159" t="s">
        <v>668</v>
      </c>
      <c r="Y902" s="159" t="s">
        <v>322</v>
      </c>
      <c r="Z902" s="148"/>
      <c r="AA902" s="148"/>
      <c r="AB902" s="148"/>
      <c r="AC902" s="148"/>
      <c r="AD902" s="148"/>
      <c r="AE902" s="148"/>
      <c r="AF902" s="148"/>
      <c r="AG902" s="148" t="s">
        <v>669</v>
      </c>
      <c r="AH902" s="148"/>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2" x14ac:dyDescent="0.2">
      <c r="A903" s="155"/>
      <c r="B903" s="156"/>
      <c r="C903" s="274" t="s">
        <v>1340</v>
      </c>
      <c r="D903" s="275"/>
      <c r="E903" s="275"/>
      <c r="F903" s="275"/>
      <c r="G903" s="275"/>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402</v>
      </c>
      <c r="AH903" s="148"/>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x14ac:dyDescent="0.2">
      <c r="A904" s="162" t="s">
        <v>314</v>
      </c>
      <c r="B904" s="163" t="s">
        <v>255</v>
      </c>
      <c r="C904" s="187" t="s">
        <v>256</v>
      </c>
      <c r="D904" s="164"/>
      <c r="E904" s="165"/>
      <c r="F904" s="166"/>
      <c r="G904" s="166">
        <f>SUMIF(AG905:AG970,"&lt;&gt;NOR",G905:G970)</f>
        <v>0</v>
      </c>
      <c r="H904" s="166"/>
      <c r="I904" s="166">
        <f>SUM(I905:I970)</f>
        <v>0</v>
      </c>
      <c r="J904" s="166"/>
      <c r="K904" s="166">
        <f>SUM(K905:K970)</f>
        <v>0</v>
      </c>
      <c r="L904" s="166"/>
      <c r="M904" s="166">
        <f>SUM(M905:M970)</f>
        <v>0</v>
      </c>
      <c r="N904" s="165"/>
      <c r="O904" s="165">
        <f>SUM(O905:O970)</f>
        <v>0.65</v>
      </c>
      <c r="P904" s="165"/>
      <c r="Q904" s="165">
        <f>SUM(Q905:Q970)</f>
        <v>0</v>
      </c>
      <c r="R904" s="166"/>
      <c r="S904" s="166"/>
      <c r="T904" s="167"/>
      <c r="U904" s="161"/>
      <c r="V904" s="161">
        <f>SUM(V905:V970)</f>
        <v>74.78</v>
      </c>
      <c r="W904" s="161"/>
      <c r="X904" s="161"/>
      <c r="Y904" s="161"/>
      <c r="AG904" t="s">
        <v>315</v>
      </c>
    </row>
    <row r="905" spans="1:60" ht="22.5" outlineLevel="1" x14ac:dyDescent="0.2">
      <c r="A905" s="172">
        <v>210</v>
      </c>
      <c r="B905" s="173" t="s">
        <v>1594</v>
      </c>
      <c r="C905" s="188" t="s">
        <v>1595</v>
      </c>
      <c r="D905" s="174" t="s">
        <v>442</v>
      </c>
      <c r="E905" s="175">
        <v>17</v>
      </c>
      <c r="F905" s="176"/>
      <c r="G905" s="177">
        <f>ROUND(E905*F905,2)</f>
        <v>0</v>
      </c>
      <c r="H905" s="176"/>
      <c r="I905" s="177">
        <f>ROUND(E905*H905,2)</f>
        <v>0</v>
      </c>
      <c r="J905" s="176"/>
      <c r="K905" s="177">
        <f>ROUND(E905*J905,2)</f>
        <v>0</v>
      </c>
      <c r="L905" s="177">
        <v>12</v>
      </c>
      <c r="M905" s="177">
        <f>G905*(1+L905/100)</f>
        <v>0</v>
      </c>
      <c r="N905" s="175">
        <v>2.5899999999999999E-3</v>
      </c>
      <c r="O905" s="175">
        <f>ROUND(E905*N905,2)</f>
        <v>0.04</v>
      </c>
      <c r="P905" s="175">
        <v>0</v>
      </c>
      <c r="Q905" s="175">
        <f>ROUND(E905*P905,2)</f>
        <v>0</v>
      </c>
      <c r="R905" s="177" t="s">
        <v>1596</v>
      </c>
      <c r="S905" s="177" t="s">
        <v>319</v>
      </c>
      <c r="T905" s="178" t="s">
        <v>319</v>
      </c>
      <c r="U905" s="159">
        <v>2.64</v>
      </c>
      <c r="V905" s="159">
        <f>ROUND(E905*U905,2)</f>
        <v>44.88</v>
      </c>
      <c r="W905" s="159"/>
      <c r="X905" s="159" t="s">
        <v>399</v>
      </c>
      <c r="Y905" s="159" t="s">
        <v>322</v>
      </c>
      <c r="Z905" s="148"/>
      <c r="AA905" s="148"/>
      <c r="AB905" s="148"/>
      <c r="AC905" s="148"/>
      <c r="AD905" s="148"/>
      <c r="AE905" s="148"/>
      <c r="AF905" s="148"/>
      <c r="AG905" s="148" t="s">
        <v>400</v>
      </c>
      <c r="AH905" s="148"/>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2" x14ac:dyDescent="0.2">
      <c r="A906" s="155"/>
      <c r="B906" s="156"/>
      <c r="C906" s="195" t="s">
        <v>1597</v>
      </c>
      <c r="D906" s="193"/>
      <c r="E906" s="194">
        <v>17</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404</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1" x14ac:dyDescent="0.2">
      <c r="A907" s="172">
        <v>211</v>
      </c>
      <c r="B907" s="173" t="s">
        <v>1598</v>
      </c>
      <c r="C907" s="188" t="s">
        <v>1599</v>
      </c>
      <c r="D907" s="174" t="s">
        <v>1600</v>
      </c>
      <c r="E907" s="175">
        <v>116.08</v>
      </c>
      <c r="F907" s="176"/>
      <c r="G907" s="177">
        <f>ROUND(E907*F907,2)</f>
        <v>0</v>
      </c>
      <c r="H907" s="176"/>
      <c r="I907" s="177">
        <f>ROUND(E907*H907,2)</f>
        <v>0</v>
      </c>
      <c r="J907" s="176"/>
      <c r="K907" s="177">
        <f>ROUND(E907*J907,2)</f>
        <v>0</v>
      </c>
      <c r="L907" s="177">
        <v>12</v>
      </c>
      <c r="M907" s="177">
        <f>G907*(1+L907/100)</f>
        <v>0</v>
      </c>
      <c r="N907" s="175">
        <v>5.0000000000000002E-5</v>
      </c>
      <c r="O907" s="175">
        <f>ROUND(E907*N907,2)</f>
        <v>0.01</v>
      </c>
      <c r="P907" s="175">
        <v>0</v>
      </c>
      <c r="Q907" s="175">
        <f>ROUND(E907*P907,2)</f>
        <v>0</v>
      </c>
      <c r="R907" s="177" t="s">
        <v>1596</v>
      </c>
      <c r="S907" s="177" t="s">
        <v>319</v>
      </c>
      <c r="T907" s="178" t="s">
        <v>319</v>
      </c>
      <c r="U907" s="159">
        <v>5.1999999999999998E-2</v>
      </c>
      <c r="V907" s="159">
        <f>ROUND(E907*U907,2)</f>
        <v>6.04</v>
      </c>
      <c r="W907" s="159"/>
      <c r="X907" s="159" t="s">
        <v>399</v>
      </c>
      <c r="Y907" s="159" t="s">
        <v>322</v>
      </c>
      <c r="Z907" s="148"/>
      <c r="AA907" s="148"/>
      <c r="AB907" s="148"/>
      <c r="AC907" s="148"/>
      <c r="AD907" s="148"/>
      <c r="AE907" s="148"/>
      <c r="AF907" s="148"/>
      <c r="AG907" s="148" t="s">
        <v>400</v>
      </c>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2" x14ac:dyDescent="0.2">
      <c r="A908" s="155"/>
      <c r="B908" s="156"/>
      <c r="C908" s="195" t="s">
        <v>1083</v>
      </c>
      <c r="D908" s="193"/>
      <c r="E908" s="194"/>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404</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5" t="s">
        <v>1601</v>
      </c>
      <c r="D909" s="193"/>
      <c r="E909" s="194"/>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404</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5" t="s">
        <v>1602</v>
      </c>
      <c r="D910" s="193"/>
      <c r="E910" s="194">
        <v>109.8</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404</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3" x14ac:dyDescent="0.2">
      <c r="A911" s="155"/>
      <c r="B911" s="156"/>
      <c r="C911" s="195" t="s">
        <v>1603</v>
      </c>
      <c r="D911" s="193"/>
      <c r="E911" s="194">
        <v>6.28</v>
      </c>
      <c r="F911" s="159"/>
      <c r="G911" s="159"/>
      <c r="H911" s="159"/>
      <c r="I911" s="159"/>
      <c r="J911" s="159"/>
      <c r="K911" s="159"/>
      <c r="L911" s="159"/>
      <c r="M911" s="159"/>
      <c r="N911" s="158"/>
      <c r="O911" s="158"/>
      <c r="P911" s="158"/>
      <c r="Q911" s="158"/>
      <c r="R911" s="159"/>
      <c r="S911" s="159"/>
      <c r="T911" s="159"/>
      <c r="U911" s="159"/>
      <c r="V911" s="159"/>
      <c r="W911" s="159"/>
      <c r="X911" s="159"/>
      <c r="Y911" s="159"/>
      <c r="Z911" s="148"/>
      <c r="AA911" s="148"/>
      <c r="AB911" s="148"/>
      <c r="AC911" s="148"/>
      <c r="AD911" s="148"/>
      <c r="AE911" s="148"/>
      <c r="AF911" s="148"/>
      <c r="AG911" s="148" t="s">
        <v>404</v>
      </c>
      <c r="AH911" s="148">
        <v>0</v>
      </c>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1" x14ac:dyDescent="0.2">
      <c r="A912" s="172">
        <v>212</v>
      </c>
      <c r="B912" s="173" t="s">
        <v>1604</v>
      </c>
      <c r="C912" s="188" t="s">
        <v>1605</v>
      </c>
      <c r="D912" s="174" t="s">
        <v>1600</v>
      </c>
      <c r="E912" s="175">
        <v>416.76</v>
      </c>
      <c r="F912" s="176"/>
      <c r="G912" s="177">
        <f>ROUND(E912*F912,2)</f>
        <v>0</v>
      </c>
      <c r="H912" s="176"/>
      <c r="I912" s="177">
        <f>ROUND(E912*H912,2)</f>
        <v>0</v>
      </c>
      <c r="J912" s="176"/>
      <c r="K912" s="177">
        <f>ROUND(E912*J912,2)</f>
        <v>0</v>
      </c>
      <c r="L912" s="177">
        <v>12</v>
      </c>
      <c r="M912" s="177">
        <f>G912*(1+L912/100)</f>
        <v>0</v>
      </c>
      <c r="N912" s="175">
        <v>5.0000000000000002E-5</v>
      </c>
      <c r="O912" s="175">
        <f>ROUND(E912*N912,2)</f>
        <v>0.02</v>
      </c>
      <c r="P912" s="175">
        <v>0</v>
      </c>
      <c r="Q912" s="175">
        <f>ROUND(E912*P912,2)</f>
        <v>0</v>
      </c>
      <c r="R912" s="177" t="s">
        <v>1596</v>
      </c>
      <c r="S912" s="177" t="s">
        <v>319</v>
      </c>
      <c r="T912" s="178" t="s">
        <v>319</v>
      </c>
      <c r="U912" s="159">
        <v>4.3999999999999997E-2</v>
      </c>
      <c r="V912" s="159">
        <f>ROUND(E912*U912,2)</f>
        <v>18.34</v>
      </c>
      <c r="W912" s="159"/>
      <c r="X912" s="159" t="s">
        <v>399</v>
      </c>
      <c r="Y912" s="159" t="s">
        <v>322</v>
      </c>
      <c r="Z912" s="148"/>
      <c r="AA912" s="148"/>
      <c r="AB912" s="148"/>
      <c r="AC912" s="148"/>
      <c r="AD912" s="148"/>
      <c r="AE912" s="148"/>
      <c r="AF912" s="148"/>
      <c r="AG912" s="148" t="s">
        <v>400</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row>
    <row r="913" spans="1:60" outlineLevel="2" x14ac:dyDescent="0.2">
      <c r="A913" s="155"/>
      <c r="B913" s="156"/>
      <c r="C913" s="195" t="s">
        <v>525</v>
      </c>
      <c r="D913" s="193"/>
      <c r="E913" s="194"/>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404</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5" t="s">
        <v>570</v>
      </c>
      <c r="D914" s="193"/>
      <c r="E914" s="194"/>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404</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5" t="s">
        <v>1606</v>
      </c>
      <c r="D915" s="193"/>
      <c r="E915" s="194">
        <v>416.76</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404</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1" x14ac:dyDescent="0.2">
      <c r="A916" s="172">
        <v>213</v>
      </c>
      <c r="B916" s="173" t="s">
        <v>1607</v>
      </c>
      <c r="C916" s="188" t="s">
        <v>1608</v>
      </c>
      <c r="D916" s="174" t="s">
        <v>478</v>
      </c>
      <c r="E916" s="175">
        <v>13.8</v>
      </c>
      <c r="F916" s="176"/>
      <c r="G916" s="177">
        <f>ROUND(E916*F916,2)</f>
        <v>0</v>
      </c>
      <c r="H916" s="176"/>
      <c r="I916" s="177">
        <f>ROUND(E916*H916,2)</f>
        <v>0</v>
      </c>
      <c r="J916" s="176"/>
      <c r="K916" s="177">
        <f>ROUND(E916*J916,2)</f>
        <v>0</v>
      </c>
      <c r="L916" s="177">
        <v>12</v>
      </c>
      <c r="M916" s="177">
        <f>G916*(1+L916/100)</f>
        <v>0</v>
      </c>
      <c r="N916" s="175">
        <v>3.1E-4</v>
      </c>
      <c r="O916" s="175">
        <f>ROUND(E916*N916,2)</f>
        <v>0</v>
      </c>
      <c r="P916" s="175">
        <v>0</v>
      </c>
      <c r="Q916" s="175">
        <f>ROUND(E916*P916,2)</f>
        <v>0</v>
      </c>
      <c r="R916" s="177" t="s">
        <v>1596</v>
      </c>
      <c r="S916" s="177" t="s">
        <v>319</v>
      </c>
      <c r="T916" s="178" t="s">
        <v>319</v>
      </c>
      <c r="U916" s="159">
        <v>0.4</v>
      </c>
      <c r="V916" s="159">
        <f>ROUND(E916*U916,2)</f>
        <v>5.52</v>
      </c>
      <c r="W916" s="159"/>
      <c r="X916" s="159" t="s">
        <v>399</v>
      </c>
      <c r="Y916" s="159" t="s">
        <v>322</v>
      </c>
      <c r="Z916" s="148"/>
      <c r="AA916" s="148"/>
      <c r="AB916" s="148"/>
      <c r="AC916" s="148"/>
      <c r="AD916" s="148"/>
      <c r="AE916" s="148"/>
      <c r="AF916" s="148"/>
      <c r="AG916" s="148" t="s">
        <v>400</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2" x14ac:dyDescent="0.2">
      <c r="A917" s="155"/>
      <c r="B917" s="156"/>
      <c r="C917" s="195" t="s">
        <v>525</v>
      </c>
      <c r="D917" s="193"/>
      <c r="E917" s="194"/>
      <c r="F917" s="159"/>
      <c r="G917" s="159"/>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404</v>
      </c>
      <c r="AH917" s="148">
        <v>0</v>
      </c>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row>
    <row r="918" spans="1:60" outlineLevel="3" x14ac:dyDescent="0.2">
      <c r="A918" s="155"/>
      <c r="B918" s="156"/>
      <c r="C918" s="195" t="s">
        <v>570</v>
      </c>
      <c r="D918" s="193"/>
      <c r="E918" s="194"/>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404</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5" t="s">
        <v>1609</v>
      </c>
      <c r="D919" s="193"/>
      <c r="E919" s="194">
        <v>13.8</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404</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1" x14ac:dyDescent="0.2">
      <c r="A920" s="172">
        <v>214</v>
      </c>
      <c r="B920" s="173" t="s">
        <v>1610</v>
      </c>
      <c r="C920" s="188" t="s">
        <v>1611</v>
      </c>
      <c r="D920" s="174" t="s">
        <v>442</v>
      </c>
      <c r="E920" s="175">
        <v>1</v>
      </c>
      <c r="F920" s="176"/>
      <c r="G920" s="177">
        <f>ROUND(E920*F920,2)</f>
        <v>0</v>
      </c>
      <c r="H920" s="176"/>
      <c r="I920" s="177">
        <f>ROUND(E920*H920,2)</f>
        <v>0</v>
      </c>
      <c r="J920" s="176"/>
      <c r="K920" s="177">
        <f>ROUND(E920*J920,2)</f>
        <v>0</v>
      </c>
      <c r="L920" s="177">
        <v>12</v>
      </c>
      <c r="M920" s="177">
        <f>G920*(1+L920/100)</f>
        <v>0</v>
      </c>
      <c r="N920" s="175">
        <v>0</v>
      </c>
      <c r="O920" s="175">
        <f>ROUND(E920*N920,2)</f>
        <v>0</v>
      </c>
      <c r="P920" s="175">
        <v>0</v>
      </c>
      <c r="Q920" s="175">
        <f>ROUND(E920*P920,2)</f>
        <v>0</v>
      </c>
      <c r="R920" s="177"/>
      <c r="S920" s="177" t="s">
        <v>361</v>
      </c>
      <c r="T920" s="178" t="s">
        <v>320</v>
      </c>
      <c r="U920" s="159">
        <v>0</v>
      </c>
      <c r="V920" s="159">
        <f>ROUND(E920*U920,2)</f>
        <v>0</v>
      </c>
      <c r="W920" s="159"/>
      <c r="X920" s="159" t="s">
        <v>399</v>
      </c>
      <c r="Y920" s="159" t="s">
        <v>322</v>
      </c>
      <c r="Z920" s="148"/>
      <c r="AA920" s="148"/>
      <c r="AB920" s="148"/>
      <c r="AC920" s="148"/>
      <c r="AD920" s="148"/>
      <c r="AE920" s="148"/>
      <c r="AF920" s="148"/>
      <c r="AG920" s="148" t="s">
        <v>400</v>
      </c>
      <c r="AH920" s="148"/>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2" x14ac:dyDescent="0.2">
      <c r="A921" s="155"/>
      <c r="B921" s="156"/>
      <c r="C921" s="263" t="s">
        <v>1612</v>
      </c>
      <c r="D921" s="264"/>
      <c r="E921" s="264"/>
      <c r="F921" s="264"/>
      <c r="G921" s="264"/>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325</v>
      </c>
      <c r="AH921" s="148"/>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261" t="s">
        <v>1613</v>
      </c>
      <c r="D922" s="262"/>
      <c r="E922" s="262"/>
      <c r="F922" s="262"/>
      <c r="G922" s="262"/>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325</v>
      </c>
      <c r="AH922" s="148"/>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outlineLevel="3" x14ac:dyDescent="0.2">
      <c r="A923" s="155"/>
      <c r="B923" s="156"/>
      <c r="C923" s="261" t="s">
        <v>1614</v>
      </c>
      <c r="D923" s="262"/>
      <c r="E923" s="262"/>
      <c r="F923" s="262"/>
      <c r="G923" s="262"/>
      <c r="H923" s="159"/>
      <c r="I923" s="159"/>
      <c r="J923" s="159"/>
      <c r="K923" s="159"/>
      <c r="L923" s="159"/>
      <c r="M923" s="159"/>
      <c r="N923" s="158"/>
      <c r="O923" s="158"/>
      <c r="P923" s="158"/>
      <c r="Q923" s="158"/>
      <c r="R923" s="159"/>
      <c r="S923" s="159"/>
      <c r="T923" s="159"/>
      <c r="U923" s="159"/>
      <c r="V923" s="159"/>
      <c r="W923" s="159"/>
      <c r="X923" s="159"/>
      <c r="Y923" s="159"/>
      <c r="Z923" s="148"/>
      <c r="AA923" s="148"/>
      <c r="AB923" s="148"/>
      <c r="AC923" s="148"/>
      <c r="AD923" s="148"/>
      <c r="AE923" s="148"/>
      <c r="AF923" s="148"/>
      <c r="AG923" s="148" t="s">
        <v>325</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outlineLevel="3" x14ac:dyDescent="0.2">
      <c r="A924" s="155"/>
      <c r="B924" s="156"/>
      <c r="C924" s="261" t="s">
        <v>1615</v>
      </c>
      <c r="D924" s="262"/>
      <c r="E924" s="262"/>
      <c r="F924" s="262"/>
      <c r="G924" s="262"/>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325</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row>
    <row r="925" spans="1:60" outlineLevel="3" x14ac:dyDescent="0.2">
      <c r="A925" s="155"/>
      <c r="B925" s="156"/>
      <c r="C925" s="261" t="s">
        <v>1616</v>
      </c>
      <c r="D925" s="262"/>
      <c r="E925" s="262"/>
      <c r="F925" s="262"/>
      <c r="G925" s="262"/>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325</v>
      </c>
      <c r="AH925" s="148"/>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261" t="s">
        <v>1617</v>
      </c>
      <c r="D926" s="262"/>
      <c r="E926" s="262"/>
      <c r="F926" s="262"/>
      <c r="G926" s="262"/>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325</v>
      </c>
      <c r="AH926" s="148"/>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outlineLevel="3" x14ac:dyDescent="0.2">
      <c r="A927" s="155"/>
      <c r="B927" s="156"/>
      <c r="C927" s="261" t="s">
        <v>1618</v>
      </c>
      <c r="D927" s="262"/>
      <c r="E927" s="262"/>
      <c r="F927" s="262"/>
      <c r="G927" s="262"/>
      <c r="H927" s="159"/>
      <c r="I927" s="159"/>
      <c r="J927" s="159"/>
      <c r="K927" s="159"/>
      <c r="L927" s="159"/>
      <c r="M927" s="159"/>
      <c r="N927" s="158"/>
      <c r="O927" s="158"/>
      <c r="P927" s="158"/>
      <c r="Q927" s="158"/>
      <c r="R927" s="159"/>
      <c r="S927" s="159"/>
      <c r="T927" s="159"/>
      <c r="U927" s="159"/>
      <c r="V927" s="159"/>
      <c r="W927" s="159"/>
      <c r="X927" s="159"/>
      <c r="Y927" s="159"/>
      <c r="Z927" s="148"/>
      <c r="AA927" s="148"/>
      <c r="AB927" s="148"/>
      <c r="AC927" s="148"/>
      <c r="AD927" s="148"/>
      <c r="AE927" s="148"/>
      <c r="AF927" s="148"/>
      <c r="AG927" s="148" t="s">
        <v>325</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79" t="str">
        <f>C927</f>
        <v>Provedení schodiště bude odpovídat požadavkům vyhlášky č. 146/2024 Sb. Vyhláška o požadavcích na výstavbu.</v>
      </c>
      <c r="BB927" s="148"/>
      <c r="BC927" s="148"/>
      <c r="BD927" s="148"/>
      <c r="BE927" s="148"/>
      <c r="BF927" s="148"/>
      <c r="BG927" s="148"/>
      <c r="BH927" s="148"/>
    </row>
    <row r="928" spans="1:60" outlineLevel="2" x14ac:dyDescent="0.2">
      <c r="A928" s="155"/>
      <c r="B928" s="156"/>
      <c r="C928" s="195" t="s">
        <v>1083</v>
      </c>
      <c r="D928" s="193"/>
      <c r="E928" s="194"/>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404</v>
      </c>
      <c r="AH928" s="148">
        <v>0</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5" t="s">
        <v>1126</v>
      </c>
      <c r="D929" s="193"/>
      <c r="E929" s="194">
        <v>1</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404</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outlineLevel="1" x14ac:dyDescent="0.2">
      <c r="A930" s="172">
        <v>215</v>
      </c>
      <c r="B930" s="173" t="s">
        <v>1619</v>
      </c>
      <c r="C930" s="188" t="s">
        <v>1620</v>
      </c>
      <c r="D930" s="174" t="s">
        <v>478</v>
      </c>
      <c r="E930" s="175">
        <v>6.1</v>
      </c>
      <c r="F930" s="176"/>
      <c r="G930" s="177">
        <f>ROUND(E930*F930,2)</f>
        <v>0</v>
      </c>
      <c r="H930" s="176"/>
      <c r="I930" s="177">
        <f>ROUND(E930*H930,2)</f>
        <v>0</v>
      </c>
      <c r="J930" s="176"/>
      <c r="K930" s="177">
        <f>ROUND(E930*J930,2)</f>
        <v>0</v>
      </c>
      <c r="L930" s="177">
        <v>12</v>
      </c>
      <c r="M930" s="177">
        <f>G930*(1+L930/100)</f>
        <v>0</v>
      </c>
      <c r="N930" s="175">
        <v>0</v>
      </c>
      <c r="O930" s="175">
        <f>ROUND(E930*N930,2)</f>
        <v>0</v>
      </c>
      <c r="P930" s="175">
        <v>0</v>
      </c>
      <c r="Q930" s="175">
        <f>ROUND(E930*P930,2)</f>
        <v>0</v>
      </c>
      <c r="R930" s="177"/>
      <c r="S930" s="177" t="s">
        <v>361</v>
      </c>
      <c r="T930" s="178" t="s">
        <v>320</v>
      </c>
      <c r="U930" s="159">
        <v>0</v>
      </c>
      <c r="V930" s="159">
        <f>ROUND(E930*U930,2)</f>
        <v>0</v>
      </c>
      <c r="W930" s="159"/>
      <c r="X930" s="159" t="s">
        <v>399</v>
      </c>
      <c r="Y930" s="159" t="s">
        <v>322</v>
      </c>
      <c r="Z930" s="148"/>
      <c r="AA930" s="148"/>
      <c r="AB930" s="148"/>
      <c r="AC930" s="148"/>
      <c r="AD930" s="148"/>
      <c r="AE930" s="148"/>
      <c r="AF930" s="148"/>
      <c r="AG930" s="148" t="s">
        <v>400</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2" x14ac:dyDescent="0.2">
      <c r="A931" s="155"/>
      <c r="B931" s="156"/>
      <c r="C931" s="263" t="s">
        <v>1621</v>
      </c>
      <c r="D931" s="264"/>
      <c r="E931" s="264"/>
      <c r="F931" s="264"/>
      <c r="G931" s="264"/>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325</v>
      </c>
      <c r="AH931" s="148"/>
      <c r="AI931" s="148"/>
      <c r="AJ931" s="148"/>
      <c r="AK931" s="148"/>
      <c r="AL931" s="148"/>
      <c r="AM931" s="148"/>
      <c r="AN931" s="148"/>
      <c r="AO931" s="148"/>
      <c r="AP931" s="148"/>
      <c r="AQ931" s="148"/>
      <c r="AR931" s="148"/>
      <c r="AS931" s="148"/>
      <c r="AT931" s="148"/>
      <c r="AU931" s="148"/>
      <c r="AV931" s="148"/>
      <c r="AW931" s="148"/>
      <c r="AX931" s="148"/>
      <c r="AY931" s="148"/>
      <c r="AZ931" s="148"/>
      <c r="BA931" s="179" t="str">
        <f>C931</f>
        <v>Zábradlí schodiště k otevřenému prostoru, zalomené, ve spádu dle spádu schodiště; z nerezové oceli s vodorovným dělením</v>
      </c>
      <c r="BB931" s="148"/>
      <c r="BC931" s="148"/>
      <c r="BD931" s="148"/>
      <c r="BE931" s="148"/>
      <c r="BF931" s="148"/>
      <c r="BG931" s="148"/>
      <c r="BH931" s="148"/>
    </row>
    <row r="932" spans="1:60" outlineLevel="3" x14ac:dyDescent="0.2">
      <c r="A932" s="155"/>
      <c r="B932" s="156"/>
      <c r="C932" s="261" t="s">
        <v>1622</v>
      </c>
      <c r="D932" s="262"/>
      <c r="E932" s="262"/>
      <c r="F932" s="262"/>
      <c r="G932" s="262"/>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325</v>
      </c>
      <c r="AH932" s="148"/>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outlineLevel="3" x14ac:dyDescent="0.2">
      <c r="A933" s="155"/>
      <c r="B933" s="156"/>
      <c r="C933" s="261" t="s">
        <v>1623</v>
      </c>
      <c r="D933" s="262"/>
      <c r="E933" s="262"/>
      <c r="F933" s="262"/>
      <c r="G933" s="262"/>
      <c r="H933" s="159"/>
      <c r="I933" s="159"/>
      <c r="J933" s="159"/>
      <c r="K933" s="159"/>
      <c r="L933" s="159"/>
      <c r="M933" s="159"/>
      <c r="N933" s="158"/>
      <c r="O933" s="158"/>
      <c r="P933" s="158"/>
      <c r="Q933" s="158"/>
      <c r="R933" s="159"/>
      <c r="S933" s="159"/>
      <c r="T933" s="159"/>
      <c r="U933" s="159"/>
      <c r="V933" s="159"/>
      <c r="W933" s="159"/>
      <c r="X933" s="159"/>
      <c r="Y933" s="159"/>
      <c r="Z933" s="148"/>
      <c r="AA933" s="148"/>
      <c r="AB933" s="148"/>
      <c r="AC933" s="148"/>
      <c r="AD933" s="148"/>
      <c r="AE933" s="148"/>
      <c r="AF933" s="148"/>
      <c r="AG933" s="148" t="s">
        <v>325</v>
      </c>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outlineLevel="2" x14ac:dyDescent="0.2">
      <c r="A934" s="155"/>
      <c r="B934" s="156"/>
      <c r="C934" s="195" t="s">
        <v>1083</v>
      </c>
      <c r="D934" s="193"/>
      <c r="E934" s="194"/>
      <c r="F934" s="159"/>
      <c r="G934" s="159"/>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404</v>
      </c>
      <c r="AH934" s="148">
        <v>0</v>
      </c>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row>
    <row r="935" spans="1:60" outlineLevel="3" x14ac:dyDescent="0.2">
      <c r="A935" s="155"/>
      <c r="B935" s="156"/>
      <c r="C935" s="195" t="s">
        <v>1624</v>
      </c>
      <c r="D935" s="193"/>
      <c r="E935" s="194">
        <v>6.1</v>
      </c>
      <c r="F935" s="159"/>
      <c r="G935" s="159"/>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404</v>
      </c>
      <c r="AH935" s="148">
        <v>0</v>
      </c>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1" x14ac:dyDescent="0.2">
      <c r="A936" s="172">
        <v>216</v>
      </c>
      <c r="B936" s="173" t="s">
        <v>1625</v>
      </c>
      <c r="C936" s="188" t="s">
        <v>1626</v>
      </c>
      <c r="D936" s="174" t="s">
        <v>478</v>
      </c>
      <c r="E936" s="175">
        <v>1.1000000000000001</v>
      </c>
      <c r="F936" s="176"/>
      <c r="G936" s="177">
        <f>ROUND(E936*F936,2)</f>
        <v>0</v>
      </c>
      <c r="H936" s="176"/>
      <c r="I936" s="177">
        <f>ROUND(E936*H936,2)</f>
        <v>0</v>
      </c>
      <c r="J936" s="176"/>
      <c r="K936" s="177">
        <f>ROUND(E936*J936,2)</f>
        <v>0</v>
      </c>
      <c r="L936" s="177">
        <v>12</v>
      </c>
      <c r="M936" s="177">
        <f>G936*(1+L936/100)</f>
        <v>0</v>
      </c>
      <c r="N936" s="175">
        <v>0</v>
      </c>
      <c r="O936" s="175">
        <f>ROUND(E936*N936,2)</f>
        <v>0</v>
      </c>
      <c r="P936" s="175">
        <v>0</v>
      </c>
      <c r="Q936" s="175">
        <f>ROUND(E936*P936,2)</f>
        <v>0</v>
      </c>
      <c r="R936" s="177"/>
      <c r="S936" s="177" t="s">
        <v>361</v>
      </c>
      <c r="T936" s="178" t="s">
        <v>320</v>
      </c>
      <c r="U936" s="159">
        <v>0</v>
      </c>
      <c r="V936" s="159">
        <f>ROUND(E936*U936,2)</f>
        <v>0</v>
      </c>
      <c r="W936" s="159"/>
      <c r="X936" s="159" t="s">
        <v>399</v>
      </c>
      <c r="Y936" s="159" t="s">
        <v>322</v>
      </c>
      <c r="Z936" s="148"/>
      <c r="AA936" s="148"/>
      <c r="AB936" s="148"/>
      <c r="AC936" s="148"/>
      <c r="AD936" s="148"/>
      <c r="AE936" s="148"/>
      <c r="AF936" s="148"/>
      <c r="AG936" s="148" t="s">
        <v>400</v>
      </c>
      <c r="AH936" s="148"/>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outlineLevel="2" x14ac:dyDescent="0.2">
      <c r="A937" s="155"/>
      <c r="B937" s="156"/>
      <c r="C937" s="263" t="s">
        <v>1627</v>
      </c>
      <c r="D937" s="264"/>
      <c r="E937" s="264"/>
      <c r="F937" s="264"/>
      <c r="G937" s="264"/>
      <c r="H937" s="159"/>
      <c r="I937" s="159"/>
      <c r="J937" s="159"/>
      <c r="K937" s="159"/>
      <c r="L937" s="159"/>
      <c r="M937" s="159"/>
      <c r="N937" s="158"/>
      <c r="O937" s="158"/>
      <c r="P937" s="158"/>
      <c r="Q937" s="158"/>
      <c r="R937" s="159"/>
      <c r="S937" s="159"/>
      <c r="T937" s="159"/>
      <c r="U937" s="159"/>
      <c r="V937" s="159"/>
      <c r="W937" s="159"/>
      <c r="X937" s="159"/>
      <c r="Y937" s="159"/>
      <c r="Z937" s="148"/>
      <c r="AA937" s="148"/>
      <c r="AB937" s="148"/>
      <c r="AC937" s="148"/>
      <c r="AD937" s="148"/>
      <c r="AE937" s="148"/>
      <c r="AF937" s="148"/>
      <c r="AG937" s="148" t="s">
        <v>325</v>
      </c>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outlineLevel="3" x14ac:dyDescent="0.2">
      <c r="A938" s="155"/>
      <c r="B938" s="156"/>
      <c r="C938" s="261" t="s">
        <v>1622</v>
      </c>
      <c r="D938" s="262"/>
      <c r="E938" s="262"/>
      <c r="F938" s="262"/>
      <c r="G938" s="262"/>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325</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row>
    <row r="939" spans="1:60" outlineLevel="3" x14ac:dyDescent="0.2">
      <c r="A939" s="155"/>
      <c r="B939" s="156"/>
      <c r="C939" s="261" t="s">
        <v>1628</v>
      </c>
      <c r="D939" s="262"/>
      <c r="E939" s="262"/>
      <c r="F939" s="262"/>
      <c r="G939" s="262"/>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325</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195" t="s">
        <v>1083</v>
      </c>
      <c r="D940" s="193"/>
      <c r="E940" s="194"/>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404</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5" t="s">
        <v>1629</v>
      </c>
      <c r="D941" s="193"/>
      <c r="E941" s="194">
        <v>1.1000000000000001</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404</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1" x14ac:dyDescent="0.2">
      <c r="A942" s="172">
        <v>217</v>
      </c>
      <c r="B942" s="173" t="s">
        <v>1630</v>
      </c>
      <c r="C942" s="188" t="s">
        <v>1631</v>
      </c>
      <c r="D942" s="174" t="s">
        <v>478</v>
      </c>
      <c r="E942" s="175">
        <v>7.6</v>
      </c>
      <c r="F942" s="176"/>
      <c r="G942" s="177">
        <f>ROUND(E942*F942,2)</f>
        <v>0</v>
      </c>
      <c r="H942" s="176"/>
      <c r="I942" s="177">
        <f>ROUND(E942*H942,2)</f>
        <v>0</v>
      </c>
      <c r="J942" s="176"/>
      <c r="K942" s="177">
        <f>ROUND(E942*J942,2)</f>
        <v>0</v>
      </c>
      <c r="L942" s="177">
        <v>12</v>
      </c>
      <c r="M942" s="177">
        <f>G942*(1+L942/100)</f>
        <v>0</v>
      </c>
      <c r="N942" s="175">
        <v>0</v>
      </c>
      <c r="O942" s="175">
        <f>ROUND(E942*N942,2)</f>
        <v>0</v>
      </c>
      <c r="P942" s="175">
        <v>0</v>
      </c>
      <c r="Q942" s="175">
        <f>ROUND(E942*P942,2)</f>
        <v>0</v>
      </c>
      <c r="R942" s="177"/>
      <c r="S942" s="177" t="s">
        <v>361</v>
      </c>
      <c r="T942" s="178" t="s">
        <v>320</v>
      </c>
      <c r="U942" s="159">
        <v>0</v>
      </c>
      <c r="V942" s="159">
        <f>ROUND(E942*U942,2)</f>
        <v>0</v>
      </c>
      <c r="W942" s="159"/>
      <c r="X942" s="159" t="s">
        <v>399</v>
      </c>
      <c r="Y942" s="159" t="s">
        <v>322</v>
      </c>
      <c r="Z942" s="148"/>
      <c r="AA942" s="148"/>
      <c r="AB942" s="148"/>
      <c r="AC942" s="148"/>
      <c r="AD942" s="148"/>
      <c r="AE942" s="148"/>
      <c r="AF942" s="148"/>
      <c r="AG942" s="148" t="s">
        <v>400</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outlineLevel="2" x14ac:dyDescent="0.2">
      <c r="A943" s="155"/>
      <c r="B943" s="156"/>
      <c r="C943" s="263" t="s">
        <v>1632</v>
      </c>
      <c r="D943" s="264"/>
      <c r="E943" s="264"/>
      <c r="F943" s="264"/>
      <c r="G943" s="264"/>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325</v>
      </c>
      <c r="AH943" s="148"/>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row>
    <row r="944" spans="1:60" outlineLevel="3" x14ac:dyDescent="0.2">
      <c r="A944" s="155"/>
      <c r="B944" s="156"/>
      <c r="C944" s="261" t="s">
        <v>1633</v>
      </c>
      <c r="D944" s="262"/>
      <c r="E944" s="262"/>
      <c r="F944" s="262"/>
      <c r="G944" s="262"/>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325</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3" x14ac:dyDescent="0.2">
      <c r="A945" s="155"/>
      <c r="B945" s="156"/>
      <c r="C945" s="261" t="s">
        <v>1634</v>
      </c>
      <c r="D945" s="262"/>
      <c r="E945" s="262"/>
      <c r="F945" s="262"/>
      <c r="G945" s="262"/>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325</v>
      </c>
      <c r="AH945" s="148"/>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2" x14ac:dyDescent="0.2">
      <c r="A946" s="155"/>
      <c r="B946" s="156"/>
      <c r="C946" s="195" t="s">
        <v>1083</v>
      </c>
      <c r="D946" s="193"/>
      <c r="E946" s="194"/>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404</v>
      </c>
      <c r="AH946" s="148">
        <v>0</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outlineLevel="3" x14ac:dyDescent="0.2">
      <c r="A947" s="155"/>
      <c r="B947" s="156"/>
      <c r="C947" s="195" t="s">
        <v>1635</v>
      </c>
      <c r="D947" s="193"/>
      <c r="E947" s="194">
        <v>7.6</v>
      </c>
      <c r="F947" s="159"/>
      <c r="G947" s="159"/>
      <c r="H947" s="159"/>
      <c r="I947" s="159"/>
      <c r="J947" s="159"/>
      <c r="K947" s="159"/>
      <c r="L947" s="159"/>
      <c r="M947" s="159"/>
      <c r="N947" s="158"/>
      <c r="O947" s="158"/>
      <c r="P947" s="158"/>
      <c r="Q947" s="158"/>
      <c r="R947" s="159"/>
      <c r="S947" s="159"/>
      <c r="T947" s="159"/>
      <c r="U947" s="159"/>
      <c r="V947" s="159"/>
      <c r="W947" s="159"/>
      <c r="X947" s="159"/>
      <c r="Y947" s="159"/>
      <c r="Z947" s="148"/>
      <c r="AA947" s="148"/>
      <c r="AB947" s="148"/>
      <c r="AC947" s="148"/>
      <c r="AD947" s="148"/>
      <c r="AE947" s="148"/>
      <c r="AF947" s="148"/>
      <c r="AG947" s="148" t="s">
        <v>404</v>
      </c>
      <c r="AH947" s="148">
        <v>0</v>
      </c>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1" x14ac:dyDescent="0.2">
      <c r="A948" s="172">
        <v>218</v>
      </c>
      <c r="B948" s="173" t="s">
        <v>1636</v>
      </c>
      <c r="C948" s="188" t="s">
        <v>1637</v>
      </c>
      <c r="D948" s="174" t="s">
        <v>442</v>
      </c>
      <c r="E948" s="175">
        <v>2</v>
      </c>
      <c r="F948" s="176"/>
      <c r="G948" s="177">
        <f>ROUND(E948*F948,2)</f>
        <v>0</v>
      </c>
      <c r="H948" s="176"/>
      <c r="I948" s="177">
        <f>ROUND(E948*H948,2)</f>
        <v>0</v>
      </c>
      <c r="J948" s="176"/>
      <c r="K948" s="177">
        <f>ROUND(E948*J948,2)</f>
        <v>0</v>
      </c>
      <c r="L948" s="177">
        <v>12</v>
      </c>
      <c r="M948" s="177">
        <f>G948*(1+L948/100)</f>
        <v>0</v>
      </c>
      <c r="N948" s="175">
        <v>0</v>
      </c>
      <c r="O948" s="175">
        <f>ROUND(E948*N948,2)</f>
        <v>0</v>
      </c>
      <c r="P948" s="175">
        <v>0</v>
      </c>
      <c r="Q948" s="175">
        <f>ROUND(E948*P948,2)</f>
        <v>0</v>
      </c>
      <c r="R948" s="177"/>
      <c r="S948" s="177" t="s">
        <v>361</v>
      </c>
      <c r="T948" s="178" t="s">
        <v>320</v>
      </c>
      <c r="U948" s="159">
        <v>0</v>
      </c>
      <c r="V948" s="159">
        <f>ROUND(E948*U948,2)</f>
        <v>0</v>
      </c>
      <c r="W948" s="159"/>
      <c r="X948" s="159" t="s">
        <v>399</v>
      </c>
      <c r="Y948" s="159" t="s">
        <v>322</v>
      </c>
      <c r="Z948" s="148"/>
      <c r="AA948" s="148"/>
      <c r="AB948" s="148"/>
      <c r="AC948" s="148"/>
      <c r="AD948" s="148"/>
      <c r="AE948" s="148"/>
      <c r="AF948" s="148"/>
      <c r="AG948" s="148" t="s">
        <v>400</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263" t="s">
        <v>1638</v>
      </c>
      <c r="D949" s="264"/>
      <c r="E949" s="264"/>
      <c r="F949" s="264"/>
      <c r="G949" s="264"/>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325</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3" x14ac:dyDescent="0.2">
      <c r="A950" s="155"/>
      <c r="B950" s="156"/>
      <c r="C950" s="261" t="s">
        <v>1639</v>
      </c>
      <c r="D950" s="262"/>
      <c r="E950" s="262"/>
      <c r="F950" s="262"/>
      <c r="G950" s="262"/>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325</v>
      </c>
      <c r="AH950" s="148"/>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2" x14ac:dyDescent="0.2">
      <c r="A951" s="155"/>
      <c r="B951" s="156"/>
      <c r="C951" s="195" t="s">
        <v>1083</v>
      </c>
      <c r="D951" s="193"/>
      <c r="E951" s="194"/>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404</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5" t="s">
        <v>1640</v>
      </c>
      <c r="D952" s="193"/>
      <c r="E952" s="194">
        <v>2</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404</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1" x14ac:dyDescent="0.2">
      <c r="A953" s="172">
        <v>219</v>
      </c>
      <c r="B953" s="173" t="s">
        <v>1641</v>
      </c>
      <c r="C953" s="188" t="s">
        <v>1642</v>
      </c>
      <c r="D953" s="174" t="s">
        <v>442</v>
      </c>
      <c r="E953" s="175">
        <v>1</v>
      </c>
      <c r="F953" s="176"/>
      <c r="G953" s="177">
        <f>ROUND(E953*F953,2)</f>
        <v>0</v>
      </c>
      <c r="H953" s="176"/>
      <c r="I953" s="177">
        <f>ROUND(E953*H953,2)</f>
        <v>0</v>
      </c>
      <c r="J953" s="176"/>
      <c r="K953" s="177">
        <f>ROUND(E953*J953,2)</f>
        <v>0</v>
      </c>
      <c r="L953" s="177">
        <v>12</v>
      </c>
      <c r="M953" s="177">
        <f>G953*(1+L953/100)</f>
        <v>0</v>
      </c>
      <c r="N953" s="175">
        <v>0</v>
      </c>
      <c r="O953" s="175">
        <f>ROUND(E953*N953,2)</f>
        <v>0</v>
      </c>
      <c r="P953" s="175">
        <v>0</v>
      </c>
      <c r="Q953" s="175">
        <f>ROUND(E953*P953,2)</f>
        <v>0</v>
      </c>
      <c r="R953" s="177"/>
      <c r="S953" s="177" t="s">
        <v>361</v>
      </c>
      <c r="T953" s="178" t="s">
        <v>320</v>
      </c>
      <c r="U953" s="159">
        <v>0</v>
      </c>
      <c r="V953" s="159">
        <f>ROUND(E953*U953,2)</f>
        <v>0</v>
      </c>
      <c r="W953" s="159"/>
      <c r="X953" s="159" t="s">
        <v>399</v>
      </c>
      <c r="Y953" s="159" t="s">
        <v>322</v>
      </c>
      <c r="Z953" s="148"/>
      <c r="AA953" s="148"/>
      <c r="AB953" s="148"/>
      <c r="AC953" s="148"/>
      <c r="AD953" s="148"/>
      <c r="AE953" s="148"/>
      <c r="AF953" s="148"/>
      <c r="AG953" s="148" t="s">
        <v>400</v>
      </c>
      <c r="AH953" s="148"/>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2" x14ac:dyDescent="0.2">
      <c r="A954" s="155"/>
      <c r="B954" s="156"/>
      <c r="C954" s="263" t="s">
        <v>1643</v>
      </c>
      <c r="D954" s="264"/>
      <c r="E954" s="264"/>
      <c r="F954" s="264"/>
      <c r="G954" s="264"/>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325</v>
      </c>
      <c r="AH954" s="148"/>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outlineLevel="3" x14ac:dyDescent="0.2">
      <c r="A955" s="155"/>
      <c r="B955" s="156"/>
      <c r="C955" s="261" t="s">
        <v>1644</v>
      </c>
      <c r="D955" s="262"/>
      <c r="E955" s="262"/>
      <c r="F955" s="262"/>
      <c r="G955" s="262"/>
      <c r="H955" s="159"/>
      <c r="I955" s="159"/>
      <c r="J955" s="159"/>
      <c r="K955" s="159"/>
      <c r="L955" s="159"/>
      <c r="M955" s="159"/>
      <c r="N955" s="158"/>
      <c r="O955" s="158"/>
      <c r="P955" s="158"/>
      <c r="Q955" s="158"/>
      <c r="R955" s="159"/>
      <c r="S955" s="159"/>
      <c r="T955" s="159"/>
      <c r="U955" s="159"/>
      <c r="V955" s="159"/>
      <c r="W955" s="159"/>
      <c r="X955" s="159"/>
      <c r="Y955" s="159"/>
      <c r="Z955" s="148"/>
      <c r="AA955" s="148"/>
      <c r="AB955" s="148"/>
      <c r="AC955" s="148"/>
      <c r="AD955" s="148"/>
      <c r="AE955" s="148"/>
      <c r="AF955" s="148"/>
      <c r="AG955" s="148" t="s">
        <v>325</v>
      </c>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2" x14ac:dyDescent="0.2">
      <c r="A956" s="155"/>
      <c r="B956" s="156"/>
      <c r="C956" s="195" t="s">
        <v>1083</v>
      </c>
      <c r="D956" s="193"/>
      <c r="E956" s="194"/>
      <c r="F956" s="159"/>
      <c r="G956" s="159"/>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404</v>
      </c>
      <c r="AH956" s="148">
        <v>0</v>
      </c>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3" x14ac:dyDescent="0.2">
      <c r="A957" s="155"/>
      <c r="B957" s="156"/>
      <c r="C957" s="195" t="s">
        <v>1645</v>
      </c>
      <c r="D957" s="193"/>
      <c r="E957" s="194">
        <v>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404</v>
      </c>
      <c r="AH957" s="148">
        <v>0</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outlineLevel="1" x14ac:dyDescent="0.2">
      <c r="A958" s="172">
        <v>220</v>
      </c>
      <c r="B958" s="173" t="s">
        <v>1646</v>
      </c>
      <c r="C958" s="188" t="s">
        <v>1647</v>
      </c>
      <c r="D958" s="174" t="s">
        <v>1600</v>
      </c>
      <c r="E958" s="175">
        <v>450.10079999999999</v>
      </c>
      <c r="F958" s="176"/>
      <c r="G958" s="177">
        <f>ROUND(E958*F958,2)</f>
        <v>0</v>
      </c>
      <c r="H958" s="176"/>
      <c r="I958" s="177">
        <f>ROUND(E958*H958,2)</f>
        <v>0</v>
      </c>
      <c r="J958" s="176"/>
      <c r="K958" s="177">
        <f>ROUND(E958*J958,2)</f>
        <v>0</v>
      </c>
      <c r="L958" s="177">
        <v>12</v>
      </c>
      <c r="M958" s="177">
        <f>G958*(1+L958/100)</f>
        <v>0</v>
      </c>
      <c r="N958" s="175">
        <v>1E-3</v>
      </c>
      <c r="O958" s="175">
        <f>ROUND(E958*N958,2)</f>
        <v>0.45</v>
      </c>
      <c r="P958" s="175">
        <v>0</v>
      </c>
      <c r="Q958" s="175">
        <f>ROUND(E958*P958,2)</f>
        <v>0</v>
      </c>
      <c r="R958" s="177" t="s">
        <v>1146</v>
      </c>
      <c r="S958" s="177" t="s">
        <v>319</v>
      </c>
      <c r="T958" s="178" t="s">
        <v>319</v>
      </c>
      <c r="U958" s="159">
        <v>0</v>
      </c>
      <c r="V958" s="159">
        <f>ROUND(E958*U958,2)</f>
        <v>0</v>
      </c>
      <c r="W958" s="159"/>
      <c r="X958" s="159" t="s">
        <v>1147</v>
      </c>
      <c r="Y958" s="159" t="s">
        <v>322</v>
      </c>
      <c r="Z958" s="148"/>
      <c r="AA958" s="148"/>
      <c r="AB958" s="148"/>
      <c r="AC958" s="148"/>
      <c r="AD958" s="148"/>
      <c r="AE958" s="148"/>
      <c r="AF958" s="148"/>
      <c r="AG958" s="148" t="s">
        <v>1148</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195" t="s">
        <v>525</v>
      </c>
      <c r="D959" s="193"/>
      <c r="E959" s="194"/>
      <c r="F959" s="159"/>
      <c r="G959" s="159"/>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404</v>
      </c>
      <c r="AH959" s="148">
        <v>0</v>
      </c>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3" x14ac:dyDescent="0.2">
      <c r="A960" s="155"/>
      <c r="B960" s="156"/>
      <c r="C960" s="195" t="s">
        <v>570</v>
      </c>
      <c r="D960" s="193"/>
      <c r="E960" s="194"/>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404</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outlineLevel="3" x14ac:dyDescent="0.2">
      <c r="A961" s="155"/>
      <c r="B961" s="156"/>
      <c r="C961" s="195" t="s">
        <v>1606</v>
      </c>
      <c r="D961" s="193"/>
      <c r="E961" s="194">
        <v>416.76</v>
      </c>
      <c r="F961" s="159"/>
      <c r="G961" s="159"/>
      <c r="H961" s="159"/>
      <c r="I961" s="159"/>
      <c r="J961" s="159"/>
      <c r="K961" s="159"/>
      <c r="L961" s="159"/>
      <c r="M961" s="159"/>
      <c r="N961" s="158"/>
      <c r="O961" s="158"/>
      <c r="P961" s="158"/>
      <c r="Q961" s="158"/>
      <c r="R961" s="159"/>
      <c r="S961" s="159"/>
      <c r="T961" s="159"/>
      <c r="U961" s="159"/>
      <c r="V961" s="159"/>
      <c r="W961" s="159"/>
      <c r="X961" s="159"/>
      <c r="Y961" s="159"/>
      <c r="Z961" s="148"/>
      <c r="AA961" s="148"/>
      <c r="AB961" s="148"/>
      <c r="AC961" s="148"/>
      <c r="AD961" s="148"/>
      <c r="AE961" s="148"/>
      <c r="AF961" s="148"/>
      <c r="AG961" s="148" t="s">
        <v>404</v>
      </c>
      <c r="AH961" s="148">
        <v>0</v>
      </c>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outlineLevel="3" x14ac:dyDescent="0.2">
      <c r="A962" s="155"/>
      <c r="B962" s="156"/>
      <c r="C962" s="201" t="s">
        <v>1648</v>
      </c>
      <c r="D962" s="196"/>
      <c r="E962" s="197">
        <v>33.340800000000002</v>
      </c>
      <c r="F962" s="159"/>
      <c r="G962" s="159"/>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404</v>
      </c>
      <c r="AH962" s="148">
        <v>4</v>
      </c>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row>
    <row r="963" spans="1:60" ht="22.5" outlineLevel="1" x14ac:dyDescent="0.2">
      <c r="A963" s="172">
        <v>221</v>
      </c>
      <c r="B963" s="173" t="s">
        <v>1649</v>
      </c>
      <c r="C963" s="188" t="s">
        <v>1650</v>
      </c>
      <c r="D963" s="174" t="s">
        <v>1600</v>
      </c>
      <c r="E963" s="175">
        <v>125.3664</v>
      </c>
      <c r="F963" s="176"/>
      <c r="G963" s="177">
        <f>ROUND(E963*F963,2)</f>
        <v>0</v>
      </c>
      <c r="H963" s="176"/>
      <c r="I963" s="177">
        <f>ROUND(E963*H963,2)</f>
        <v>0</v>
      </c>
      <c r="J963" s="176"/>
      <c r="K963" s="177">
        <f>ROUND(E963*J963,2)</f>
        <v>0</v>
      </c>
      <c r="L963" s="177">
        <v>12</v>
      </c>
      <c r="M963" s="177">
        <f>G963*(1+L963/100)</f>
        <v>0</v>
      </c>
      <c r="N963" s="175">
        <v>1E-3</v>
      </c>
      <c r="O963" s="175">
        <f>ROUND(E963*N963,2)</f>
        <v>0.13</v>
      </c>
      <c r="P963" s="175">
        <v>0</v>
      </c>
      <c r="Q963" s="175">
        <f>ROUND(E963*P963,2)</f>
        <v>0</v>
      </c>
      <c r="R963" s="177" t="s">
        <v>1146</v>
      </c>
      <c r="S963" s="177" t="s">
        <v>319</v>
      </c>
      <c r="T963" s="178" t="s">
        <v>319</v>
      </c>
      <c r="U963" s="159">
        <v>0</v>
      </c>
      <c r="V963" s="159">
        <f>ROUND(E963*U963,2)</f>
        <v>0</v>
      </c>
      <c r="W963" s="159"/>
      <c r="X963" s="159" t="s">
        <v>1147</v>
      </c>
      <c r="Y963" s="159" t="s">
        <v>322</v>
      </c>
      <c r="Z963" s="148"/>
      <c r="AA963" s="148"/>
      <c r="AB963" s="148"/>
      <c r="AC963" s="148"/>
      <c r="AD963" s="148"/>
      <c r="AE963" s="148"/>
      <c r="AF963" s="148"/>
      <c r="AG963" s="148" t="s">
        <v>1148</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2" x14ac:dyDescent="0.2">
      <c r="A964" s="155"/>
      <c r="B964" s="156"/>
      <c r="C964" s="195" t="s">
        <v>1083</v>
      </c>
      <c r="D964" s="193"/>
      <c r="E964" s="194"/>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404</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
      <c r="A965" s="155"/>
      <c r="B965" s="156"/>
      <c r="C965" s="195" t="s">
        <v>1601</v>
      </c>
      <c r="D965" s="193"/>
      <c r="E965" s="194"/>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404</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outlineLevel="3" x14ac:dyDescent="0.2">
      <c r="A966" s="155"/>
      <c r="B966" s="156"/>
      <c r="C966" s="195" t="s">
        <v>1602</v>
      </c>
      <c r="D966" s="193"/>
      <c r="E966" s="194">
        <v>109.8</v>
      </c>
      <c r="F966" s="159"/>
      <c r="G966" s="159"/>
      <c r="H966" s="159"/>
      <c r="I966" s="159"/>
      <c r="J966" s="159"/>
      <c r="K966" s="159"/>
      <c r="L966" s="159"/>
      <c r="M966" s="159"/>
      <c r="N966" s="158"/>
      <c r="O966" s="158"/>
      <c r="P966" s="158"/>
      <c r="Q966" s="158"/>
      <c r="R966" s="159"/>
      <c r="S966" s="159"/>
      <c r="T966" s="159"/>
      <c r="U966" s="159"/>
      <c r="V966" s="159"/>
      <c r="W966" s="159"/>
      <c r="X966" s="159"/>
      <c r="Y966" s="159"/>
      <c r="Z966" s="148"/>
      <c r="AA966" s="148"/>
      <c r="AB966" s="148"/>
      <c r="AC966" s="148"/>
      <c r="AD966" s="148"/>
      <c r="AE966" s="148"/>
      <c r="AF966" s="148"/>
      <c r="AG966" s="148" t="s">
        <v>404</v>
      </c>
      <c r="AH966" s="148">
        <v>0</v>
      </c>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outlineLevel="3" x14ac:dyDescent="0.2">
      <c r="A967" s="155"/>
      <c r="B967" s="156"/>
      <c r="C967" s="195" t="s">
        <v>1603</v>
      </c>
      <c r="D967" s="193"/>
      <c r="E967" s="194">
        <v>6.28</v>
      </c>
      <c r="F967" s="159"/>
      <c r="G967" s="159"/>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404</v>
      </c>
      <c r="AH967" s="148">
        <v>0</v>
      </c>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row>
    <row r="968" spans="1:60" outlineLevel="3" x14ac:dyDescent="0.2">
      <c r="A968" s="155"/>
      <c r="B968" s="156"/>
      <c r="C968" s="201" t="s">
        <v>1651</v>
      </c>
      <c r="D968" s="196"/>
      <c r="E968" s="197">
        <v>9.2864000000000004</v>
      </c>
      <c r="F968" s="159"/>
      <c r="G968" s="159"/>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404</v>
      </c>
      <c r="AH968" s="148">
        <v>4</v>
      </c>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1" x14ac:dyDescent="0.2">
      <c r="A969" s="155">
        <v>222</v>
      </c>
      <c r="B969" s="156" t="s">
        <v>1652</v>
      </c>
      <c r="C969" s="202" t="s">
        <v>1653</v>
      </c>
      <c r="D969" s="157" t="s">
        <v>0</v>
      </c>
      <c r="E969" s="200"/>
      <c r="F969" s="160"/>
      <c r="G969" s="159">
        <f>ROUND(E969*F969,2)</f>
        <v>0</v>
      </c>
      <c r="H969" s="160"/>
      <c r="I969" s="159">
        <f>ROUND(E969*H969,2)</f>
        <v>0</v>
      </c>
      <c r="J969" s="160"/>
      <c r="K969" s="159">
        <f>ROUND(E969*J969,2)</f>
        <v>0</v>
      </c>
      <c r="L969" s="159">
        <v>12</v>
      </c>
      <c r="M969" s="159">
        <f>G969*(1+L969/100)</f>
        <v>0</v>
      </c>
      <c r="N969" s="158">
        <v>0</v>
      </c>
      <c r="O969" s="158">
        <f>ROUND(E969*N969,2)</f>
        <v>0</v>
      </c>
      <c r="P969" s="158">
        <v>0</v>
      </c>
      <c r="Q969" s="158">
        <f>ROUND(E969*P969,2)</f>
        <v>0</v>
      </c>
      <c r="R969" s="159" t="s">
        <v>1596</v>
      </c>
      <c r="S969" s="159" t="s">
        <v>319</v>
      </c>
      <c r="T969" s="159" t="s">
        <v>319</v>
      </c>
      <c r="U969" s="159">
        <v>0</v>
      </c>
      <c r="V969" s="159">
        <f>ROUND(E969*U969,2)</f>
        <v>0</v>
      </c>
      <c r="W969" s="159"/>
      <c r="X969" s="159" t="s">
        <v>668</v>
      </c>
      <c r="Y969" s="159" t="s">
        <v>322</v>
      </c>
      <c r="Z969" s="148"/>
      <c r="AA969" s="148"/>
      <c r="AB969" s="148"/>
      <c r="AC969" s="148"/>
      <c r="AD969" s="148"/>
      <c r="AE969" s="148"/>
      <c r="AF969" s="148"/>
      <c r="AG969" s="148" t="s">
        <v>669</v>
      </c>
      <c r="AH969" s="148"/>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2" x14ac:dyDescent="0.2">
      <c r="A970" s="155"/>
      <c r="B970" s="156"/>
      <c r="C970" s="274" t="s">
        <v>1340</v>
      </c>
      <c r="D970" s="275"/>
      <c r="E970" s="275"/>
      <c r="F970" s="275"/>
      <c r="G970" s="275"/>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402</v>
      </c>
      <c r="AH970" s="148"/>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x14ac:dyDescent="0.2">
      <c r="A971" s="151" t="s">
        <v>314</v>
      </c>
      <c r="B971" s="152" t="s">
        <v>257</v>
      </c>
      <c r="C971" s="191" t="s">
        <v>258</v>
      </c>
      <c r="D971" s="168"/>
      <c r="E971" s="169"/>
      <c r="F971" s="170"/>
      <c r="G971" s="170">
        <f>SUMIF(AG972:AG1008,"&lt;&gt;NOR",G972:G1008)</f>
        <v>0</v>
      </c>
      <c r="H971" s="170"/>
      <c r="I971" s="170">
        <f>SUM(I972:I1008)</f>
        <v>0</v>
      </c>
      <c r="J971" s="170"/>
      <c r="K971" s="170">
        <f>SUM(K972:K1008)</f>
        <v>0</v>
      </c>
      <c r="L971" s="170"/>
      <c r="M971" s="170">
        <f>SUM(M972:M1008)</f>
        <v>0</v>
      </c>
      <c r="N971" s="169"/>
      <c r="O971" s="169">
        <f>SUM(O972:O1008)</f>
        <v>0</v>
      </c>
      <c r="P971" s="169"/>
      <c r="Q971" s="169">
        <f>SUM(Q972:Q1008)</f>
        <v>0</v>
      </c>
      <c r="R971" s="170"/>
      <c r="S971" s="170"/>
      <c r="T971" s="171"/>
      <c r="U971" s="161"/>
      <c r="V971" s="161">
        <f>SUM(V972:V1008)</f>
        <v>23.369999999999997</v>
      </c>
      <c r="W971" s="161"/>
      <c r="X971" s="161"/>
      <c r="Y971" s="161"/>
      <c r="AG971" t="s">
        <v>315</v>
      </c>
    </row>
    <row r="972" spans="1:60" ht="45" outlineLevel="1" x14ac:dyDescent="0.2">
      <c r="A972" s="155"/>
      <c r="B972" s="156"/>
      <c r="C972" s="263" t="s">
        <v>120</v>
      </c>
      <c r="D972" s="264"/>
      <c r="E972" s="264"/>
      <c r="F972" s="264"/>
      <c r="G972" s="264"/>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325</v>
      </c>
      <c r="AH972" s="148"/>
      <c r="AI972" s="148"/>
      <c r="AJ972" s="148"/>
      <c r="AK972" s="148"/>
      <c r="AL972" s="148"/>
      <c r="AM972" s="148"/>
      <c r="AN972" s="148"/>
      <c r="AO972" s="148"/>
      <c r="AP972" s="148"/>
      <c r="AQ972" s="148"/>
      <c r="AR972" s="148"/>
      <c r="AS972" s="148"/>
      <c r="AT972" s="148"/>
      <c r="AU972" s="148"/>
      <c r="AV972" s="148"/>
      <c r="AW972" s="148"/>
      <c r="AX972" s="148"/>
      <c r="AY972" s="148"/>
      <c r="AZ972" s="148"/>
      <c r="BA972" s="179" t="str">
        <f>C972</f>
        <v>Předmět plnění zahrnuje kompletní dodávku veškerého potřebného materiálu, včetně spojovacího a kotvicího materiálu, upevňovacích prvků a ostatních nezbytných komponent, dodávku veškerých souvisejících doplňků a příslušenství nutných pro řádné a funkční provedení díla, zajištění dopravy materiálu na místo plnění (staveniště), přesun hmot po staveništi do místa jejich zabudování, provedení kompletní montáže včetně všech souvisejících prací a úprav nutných k řádnému a bezpečnému dokončení montáže.</v>
      </c>
      <c r="BB972" s="148"/>
      <c r="BC972" s="148"/>
      <c r="BD972" s="148"/>
      <c r="BE972" s="148"/>
      <c r="BF972" s="148"/>
      <c r="BG972" s="148"/>
      <c r="BH972" s="148"/>
    </row>
    <row r="973" spans="1:60" ht="33.75" outlineLevel="2" x14ac:dyDescent="0.2">
      <c r="A973" s="155"/>
      <c r="B973" s="156"/>
      <c r="C973" s="261" t="s">
        <v>121</v>
      </c>
      <c r="D973" s="262"/>
      <c r="E973" s="262"/>
      <c r="F973" s="262"/>
      <c r="G973" s="262"/>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325</v>
      </c>
      <c r="AH973" s="148"/>
      <c r="AI973" s="148"/>
      <c r="AJ973" s="148"/>
      <c r="AK973" s="148"/>
      <c r="AL973" s="148"/>
      <c r="AM973" s="148"/>
      <c r="AN973" s="148"/>
      <c r="AO973" s="148"/>
      <c r="AP973" s="148"/>
      <c r="AQ973" s="148"/>
      <c r="AR973" s="148"/>
      <c r="AS973" s="148"/>
      <c r="AT973" s="148"/>
      <c r="AU973" s="148"/>
      <c r="AV973" s="148"/>
      <c r="AW973" s="148"/>
      <c r="AX973" s="148"/>
      <c r="AY973" s="148"/>
      <c r="AZ973" s="148"/>
      <c r="BA973" s="179" t="str">
        <f>C973</f>
        <v>Technické parametry odpovídají specifikaci jednotlivých prvků uvedených ve výpisu prvků, včetně rozměrů, materiálového provedení, povrchových úprav, nosností, požární odolnosti a dalších technických charakteristik nezbytných pro správnou funkci a bezpečné užívání.</v>
      </c>
      <c r="BB973" s="148"/>
      <c r="BC973" s="148"/>
      <c r="BD973" s="148"/>
      <c r="BE973" s="148"/>
      <c r="BF973" s="148"/>
      <c r="BG973" s="148"/>
      <c r="BH973" s="148"/>
    </row>
    <row r="974" spans="1:60" ht="22.5" outlineLevel="1" x14ac:dyDescent="0.2">
      <c r="A974" s="172">
        <v>223</v>
      </c>
      <c r="B974" s="173" t="s">
        <v>1654</v>
      </c>
      <c r="C974" s="188" t="s">
        <v>1655</v>
      </c>
      <c r="D974" s="174" t="s">
        <v>478</v>
      </c>
      <c r="E974" s="175">
        <v>23</v>
      </c>
      <c r="F974" s="176"/>
      <c r="G974" s="177">
        <f>ROUND(E974*F974,2)</f>
        <v>0</v>
      </c>
      <c r="H974" s="176"/>
      <c r="I974" s="177">
        <f>ROUND(E974*H974,2)</f>
        <v>0</v>
      </c>
      <c r="J974" s="176"/>
      <c r="K974" s="177">
        <f>ROUND(E974*J974,2)</f>
        <v>0</v>
      </c>
      <c r="L974" s="177">
        <v>12</v>
      </c>
      <c r="M974" s="177">
        <f>G974*(1+L974/100)</f>
        <v>0</v>
      </c>
      <c r="N974" s="175">
        <v>0</v>
      </c>
      <c r="O974" s="175">
        <f>ROUND(E974*N974,2)</f>
        <v>0</v>
      </c>
      <c r="P974" s="175">
        <v>0</v>
      </c>
      <c r="Q974" s="175">
        <f>ROUND(E974*P974,2)</f>
        <v>0</v>
      </c>
      <c r="R974" s="177" t="s">
        <v>1526</v>
      </c>
      <c r="S974" s="177" t="s">
        <v>319</v>
      </c>
      <c r="T974" s="178" t="s">
        <v>319</v>
      </c>
      <c r="U974" s="159">
        <v>0.20000999999999999</v>
      </c>
      <c r="V974" s="159">
        <f>ROUND(E974*U974,2)</f>
        <v>4.5999999999999996</v>
      </c>
      <c r="W974" s="159"/>
      <c r="X974" s="159" t="s">
        <v>399</v>
      </c>
      <c r="Y974" s="159" t="s">
        <v>322</v>
      </c>
      <c r="Z974" s="148"/>
      <c r="AA974" s="148"/>
      <c r="AB974" s="148"/>
      <c r="AC974" s="148"/>
      <c r="AD974" s="148"/>
      <c r="AE974" s="148"/>
      <c r="AF974" s="148"/>
      <c r="AG974" s="148" t="s">
        <v>400</v>
      </c>
      <c r="AH974" s="148"/>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2" x14ac:dyDescent="0.2">
      <c r="A975" s="155"/>
      <c r="B975" s="156"/>
      <c r="C975" s="263" t="s">
        <v>1656</v>
      </c>
      <c r="D975" s="264"/>
      <c r="E975" s="264"/>
      <c r="F975" s="264"/>
      <c r="G975" s="264"/>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325</v>
      </c>
      <c r="AH975" s="148"/>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2" x14ac:dyDescent="0.2">
      <c r="A976" s="155"/>
      <c r="B976" s="156"/>
      <c r="C976" s="195" t="s">
        <v>1083</v>
      </c>
      <c r="D976" s="193"/>
      <c r="E976" s="194"/>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404</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3" x14ac:dyDescent="0.2">
      <c r="A977" s="155"/>
      <c r="B977" s="156"/>
      <c r="C977" s="195" t="s">
        <v>1657</v>
      </c>
      <c r="D977" s="193"/>
      <c r="E977" s="194">
        <v>7</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404</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3" x14ac:dyDescent="0.2">
      <c r="A978" s="155"/>
      <c r="B978" s="156"/>
      <c r="C978" s="195" t="s">
        <v>1658</v>
      </c>
      <c r="D978" s="193"/>
      <c r="E978" s="194">
        <v>4.4000000000000004</v>
      </c>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404</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3" x14ac:dyDescent="0.2">
      <c r="A979" s="155"/>
      <c r="B979" s="156"/>
      <c r="C979" s="195" t="s">
        <v>1659</v>
      </c>
      <c r="D979" s="193"/>
      <c r="E979" s="194">
        <v>5.8</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404</v>
      </c>
      <c r="AH979" s="148">
        <v>0</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5" t="s">
        <v>1660</v>
      </c>
      <c r="D980" s="193"/>
      <c r="E980" s="194">
        <v>5.8</v>
      </c>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404</v>
      </c>
      <c r="AH980" s="148">
        <v>0</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ht="33.75" outlineLevel="1" x14ac:dyDescent="0.2">
      <c r="A981" s="172">
        <v>224</v>
      </c>
      <c r="B981" s="173" t="s">
        <v>1661</v>
      </c>
      <c r="C981" s="188" t="s">
        <v>1662</v>
      </c>
      <c r="D981" s="174" t="s">
        <v>478</v>
      </c>
      <c r="E981" s="175">
        <v>4.5999999999999996</v>
      </c>
      <c r="F981" s="176"/>
      <c r="G981" s="177">
        <f>ROUND(E981*F981,2)</f>
        <v>0</v>
      </c>
      <c r="H981" s="176"/>
      <c r="I981" s="177">
        <f>ROUND(E981*H981,2)</f>
        <v>0</v>
      </c>
      <c r="J981" s="176"/>
      <c r="K981" s="177">
        <f>ROUND(E981*J981,2)</f>
        <v>0</v>
      </c>
      <c r="L981" s="177">
        <v>12</v>
      </c>
      <c r="M981" s="177">
        <f>G981*(1+L981/100)</f>
        <v>0</v>
      </c>
      <c r="N981" s="175">
        <v>1.2E-4</v>
      </c>
      <c r="O981" s="175">
        <f>ROUND(E981*N981,2)</f>
        <v>0</v>
      </c>
      <c r="P981" s="175">
        <v>0</v>
      </c>
      <c r="Q981" s="175">
        <f>ROUND(E981*P981,2)</f>
        <v>0</v>
      </c>
      <c r="R981" s="177" t="s">
        <v>1526</v>
      </c>
      <c r="S981" s="177" t="s">
        <v>319</v>
      </c>
      <c r="T981" s="178" t="s">
        <v>319</v>
      </c>
      <c r="U981" s="159">
        <v>0.64</v>
      </c>
      <c r="V981" s="159">
        <f>ROUND(E981*U981,2)</f>
        <v>2.94</v>
      </c>
      <c r="W981" s="159"/>
      <c r="X981" s="159" t="s">
        <v>399</v>
      </c>
      <c r="Y981" s="159" t="s">
        <v>322</v>
      </c>
      <c r="Z981" s="148"/>
      <c r="AA981" s="148"/>
      <c r="AB981" s="148"/>
      <c r="AC981" s="148"/>
      <c r="AD981" s="148"/>
      <c r="AE981" s="148"/>
      <c r="AF981" s="148"/>
      <c r="AG981" s="148" t="s">
        <v>400</v>
      </c>
      <c r="AH981" s="148"/>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ht="22.5" outlineLevel="2" x14ac:dyDescent="0.2">
      <c r="A982" s="155"/>
      <c r="B982" s="156"/>
      <c r="C982" s="263" t="s">
        <v>1663</v>
      </c>
      <c r="D982" s="264"/>
      <c r="E982" s="264"/>
      <c r="F982" s="264"/>
      <c r="G982" s="264"/>
      <c r="H982" s="159"/>
      <c r="I982" s="159"/>
      <c r="J982" s="159"/>
      <c r="K982" s="159"/>
      <c r="L982" s="159"/>
      <c r="M982" s="159"/>
      <c r="N982" s="158"/>
      <c r="O982" s="158"/>
      <c r="P982" s="158"/>
      <c r="Q982" s="158"/>
      <c r="R982" s="159"/>
      <c r="S982" s="159"/>
      <c r="T982" s="159"/>
      <c r="U982" s="159"/>
      <c r="V982" s="159"/>
      <c r="W982" s="159"/>
      <c r="X982" s="159"/>
      <c r="Y982" s="159"/>
      <c r="Z982" s="148"/>
      <c r="AA982" s="148"/>
      <c r="AB982" s="148"/>
      <c r="AC982" s="148"/>
      <c r="AD982" s="148"/>
      <c r="AE982" s="148"/>
      <c r="AF982" s="148"/>
      <c r="AG982" s="148" t="s">
        <v>325</v>
      </c>
      <c r="AH982" s="148"/>
      <c r="AI982" s="148"/>
      <c r="AJ982" s="148"/>
      <c r="AK982" s="148"/>
      <c r="AL982" s="148"/>
      <c r="AM982" s="148"/>
      <c r="AN982" s="148"/>
      <c r="AO982" s="148"/>
      <c r="AP982" s="148"/>
      <c r="AQ982" s="148"/>
      <c r="AR982" s="148"/>
      <c r="AS982" s="148"/>
      <c r="AT982" s="148"/>
      <c r="AU982" s="148"/>
      <c r="AV982" s="148"/>
      <c r="AW982" s="148"/>
      <c r="AX982" s="148"/>
      <c r="AY982" s="148"/>
      <c r="AZ982" s="148"/>
      <c r="BA982" s="179" t="str">
        <f>C982</f>
        <v>Dodávka a aplikace parotěsné a paropropustné fólie, těsnicí pásky pod rám a pod vnější parapet, vymezovacího provazce pod vnitřní parapet a silikonového tmelu.</v>
      </c>
      <c r="BB982" s="148"/>
      <c r="BC982" s="148"/>
      <c r="BD982" s="148"/>
      <c r="BE982" s="148"/>
      <c r="BF982" s="148"/>
      <c r="BG982" s="148"/>
      <c r="BH982" s="148"/>
    </row>
    <row r="983" spans="1:60" outlineLevel="2" x14ac:dyDescent="0.2">
      <c r="A983" s="155"/>
      <c r="B983" s="156"/>
      <c r="C983" s="195" t="s">
        <v>1083</v>
      </c>
      <c r="D983" s="193"/>
      <c r="E983" s="194"/>
      <c r="F983" s="159"/>
      <c r="G983" s="159"/>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404</v>
      </c>
      <c r="AH983" s="148">
        <v>0</v>
      </c>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3" x14ac:dyDescent="0.2">
      <c r="A984" s="155"/>
      <c r="B984" s="156"/>
      <c r="C984" s="195" t="s">
        <v>1664</v>
      </c>
      <c r="D984" s="193"/>
      <c r="E984" s="194">
        <v>1.8</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404</v>
      </c>
      <c r="AH984" s="148">
        <v>0</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outlineLevel="3" x14ac:dyDescent="0.2">
      <c r="A985" s="155"/>
      <c r="B985" s="156"/>
      <c r="C985" s="195" t="s">
        <v>1665</v>
      </c>
      <c r="D985" s="193"/>
      <c r="E985" s="194">
        <v>1.8</v>
      </c>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404</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3" x14ac:dyDescent="0.2">
      <c r="A986" s="155"/>
      <c r="B986" s="156"/>
      <c r="C986" s="195" t="s">
        <v>1666</v>
      </c>
      <c r="D986" s="193"/>
      <c r="E986" s="194">
        <v>1</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404</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1" x14ac:dyDescent="0.2">
      <c r="A987" s="172">
        <v>225</v>
      </c>
      <c r="B987" s="173" t="s">
        <v>1667</v>
      </c>
      <c r="C987" s="188" t="s">
        <v>1668</v>
      </c>
      <c r="D987" s="174" t="s">
        <v>478</v>
      </c>
      <c r="E987" s="175">
        <v>21.8</v>
      </c>
      <c r="F987" s="176"/>
      <c r="G987" s="177">
        <f>ROUND(E987*F987,2)</f>
        <v>0</v>
      </c>
      <c r="H987" s="176"/>
      <c r="I987" s="177">
        <f>ROUND(E987*H987,2)</f>
        <v>0</v>
      </c>
      <c r="J987" s="176"/>
      <c r="K987" s="177">
        <f>ROUND(E987*J987,2)</f>
        <v>0</v>
      </c>
      <c r="L987" s="177">
        <v>12</v>
      </c>
      <c r="M987" s="177">
        <f>G987*(1+L987/100)</f>
        <v>0</v>
      </c>
      <c r="N987" s="175">
        <v>6.0000000000000002E-5</v>
      </c>
      <c r="O987" s="175">
        <f>ROUND(E987*N987,2)</f>
        <v>0</v>
      </c>
      <c r="P987" s="175">
        <v>0</v>
      </c>
      <c r="Q987" s="175">
        <f>ROUND(E987*P987,2)</f>
        <v>0</v>
      </c>
      <c r="R987" s="177" t="s">
        <v>1526</v>
      </c>
      <c r="S987" s="177" t="s">
        <v>319</v>
      </c>
      <c r="T987" s="178" t="s">
        <v>319</v>
      </c>
      <c r="U987" s="159">
        <v>0.49</v>
      </c>
      <c r="V987" s="159">
        <f>ROUND(E987*U987,2)</f>
        <v>10.68</v>
      </c>
      <c r="W987" s="159"/>
      <c r="X987" s="159" t="s">
        <v>399</v>
      </c>
      <c r="Y987" s="159" t="s">
        <v>322</v>
      </c>
      <c r="Z987" s="148"/>
      <c r="AA987" s="148"/>
      <c r="AB987" s="148"/>
      <c r="AC987" s="148"/>
      <c r="AD987" s="148"/>
      <c r="AE987" s="148"/>
      <c r="AF987" s="148"/>
      <c r="AG987" s="148" t="s">
        <v>400</v>
      </c>
      <c r="AH987" s="148"/>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2" x14ac:dyDescent="0.2">
      <c r="A988" s="155"/>
      <c r="B988" s="156"/>
      <c r="C988" s="263" t="s">
        <v>1669</v>
      </c>
      <c r="D988" s="264"/>
      <c r="E988" s="264"/>
      <c r="F988" s="264"/>
      <c r="G988" s="264"/>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325</v>
      </c>
      <c r="AH988" s="148"/>
      <c r="AI988" s="148"/>
      <c r="AJ988" s="148"/>
      <c r="AK988" s="148"/>
      <c r="AL988" s="148"/>
      <c r="AM988" s="148"/>
      <c r="AN988" s="148"/>
      <c r="AO988" s="148"/>
      <c r="AP988" s="148"/>
      <c r="AQ988" s="148"/>
      <c r="AR988" s="148"/>
      <c r="AS988" s="148"/>
      <c r="AT988" s="148"/>
      <c r="AU988" s="148"/>
      <c r="AV988" s="148"/>
      <c r="AW988" s="148"/>
      <c r="AX988" s="148"/>
      <c r="AY988" s="148"/>
      <c r="AZ988" s="148"/>
      <c r="BA988" s="179" t="str">
        <f>C988</f>
        <v>Montáž plastových oken a dveří nebo oken a dveří z europrofilů včetně dodávky a montáže PU pěny a spojovacích prostředků.</v>
      </c>
      <c r="BB988" s="148"/>
      <c r="BC988" s="148"/>
      <c r="BD988" s="148"/>
      <c r="BE988" s="148"/>
      <c r="BF988" s="148"/>
      <c r="BG988" s="148"/>
      <c r="BH988" s="148"/>
    </row>
    <row r="989" spans="1:60" outlineLevel="2" x14ac:dyDescent="0.2">
      <c r="A989" s="155"/>
      <c r="B989" s="156"/>
      <c r="C989" s="195" t="s">
        <v>1083</v>
      </c>
      <c r="D989" s="193"/>
      <c r="E989" s="194"/>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404</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3" x14ac:dyDescent="0.2">
      <c r="A990" s="155"/>
      <c r="B990" s="156"/>
      <c r="C990" s="195" t="s">
        <v>1670</v>
      </c>
      <c r="D990" s="193"/>
      <c r="E990" s="194">
        <v>8.8000000000000007</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404</v>
      </c>
      <c r="AH990" s="148">
        <v>0</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5" t="s">
        <v>1671</v>
      </c>
      <c r="D991" s="193"/>
      <c r="E991" s="194">
        <v>6.2</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404</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5" t="s">
        <v>1672</v>
      </c>
      <c r="D992" s="193"/>
      <c r="E992" s="194">
        <v>6.8</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404</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1" x14ac:dyDescent="0.2">
      <c r="A993" s="172">
        <v>226</v>
      </c>
      <c r="B993" s="173" t="s">
        <v>1673</v>
      </c>
      <c r="C993" s="188" t="s">
        <v>1674</v>
      </c>
      <c r="D993" s="174" t="s">
        <v>478</v>
      </c>
      <c r="E993" s="175">
        <v>6.8</v>
      </c>
      <c r="F993" s="176"/>
      <c r="G993" s="177">
        <f>ROUND(E993*F993,2)</f>
        <v>0</v>
      </c>
      <c r="H993" s="176"/>
      <c r="I993" s="177">
        <f>ROUND(E993*H993,2)</f>
        <v>0</v>
      </c>
      <c r="J993" s="176"/>
      <c r="K993" s="177">
        <f>ROUND(E993*J993,2)</f>
        <v>0</v>
      </c>
      <c r="L993" s="177">
        <v>12</v>
      </c>
      <c r="M993" s="177">
        <f>G993*(1+L993/100)</f>
        <v>0</v>
      </c>
      <c r="N993" s="175">
        <v>2.0000000000000002E-5</v>
      </c>
      <c r="O993" s="175">
        <f>ROUND(E993*N993,2)</f>
        <v>0</v>
      </c>
      <c r="P993" s="175">
        <v>0</v>
      </c>
      <c r="Q993" s="175">
        <f>ROUND(E993*P993,2)</f>
        <v>0</v>
      </c>
      <c r="R993" s="177" t="s">
        <v>1526</v>
      </c>
      <c r="S993" s="177" t="s">
        <v>319</v>
      </c>
      <c r="T993" s="178" t="s">
        <v>319</v>
      </c>
      <c r="U993" s="159">
        <v>0.75700000000000001</v>
      </c>
      <c r="V993" s="159">
        <f>ROUND(E993*U993,2)</f>
        <v>5.15</v>
      </c>
      <c r="W993" s="159"/>
      <c r="X993" s="159" t="s">
        <v>399</v>
      </c>
      <c r="Y993" s="159" t="s">
        <v>322</v>
      </c>
      <c r="Z993" s="148"/>
      <c r="AA993" s="148"/>
      <c r="AB993" s="148"/>
      <c r="AC993" s="148"/>
      <c r="AD993" s="148"/>
      <c r="AE993" s="148"/>
      <c r="AF993" s="148"/>
      <c r="AG993" s="148" t="s">
        <v>400</v>
      </c>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2" x14ac:dyDescent="0.2">
      <c r="A994" s="155"/>
      <c r="B994" s="156"/>
      <c r="C994" s="263" t="s">
        <v>1675</v>
      </c>
      <c r="D994" s="264"/>
      <c r="E994" s="264"/>
      <c r="F994" s="264"/>
      <c r="G994" s="264"/>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325</v>
      </c>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2" x14ac:dyDescent="0.2">
      <c r="A995" s="155"/>
      <c r="B995" s="156"/>
      <c r="C995" s="195" t="s">
        <v>1083</v>
      </c>
      <c r="D995" s="193"/>
      <c r="E995" s="194"/>
      <c r="F995" s="159"/>
      <c r="G995" s="159"/>
      <c r="H995" s="159"/>
      <c r="I995" s="159"/>
      <c r="J995" s="159"/>
      <c r="K995" s="159"/>
      <c r="L995" s="159"/>
      <c r="M995" s="159"/>
      <c r="N995" s="158"/>
      <c r="O995" s="158"/>
      <c r="P995" s="158"/>
      <c r="Q995" s="158"/>
      <c r="R995" s="159"/>
      <c r="S995" s="159"/>
      <c r="T995" s="159"/>
      <c r="U995" s="159"/>
      <c r="V995" s="159"/>
      <c r="W995" s="159"/>
      <c r="X995" s="159"/>
      <c r="Y995" s="159"/>
      <c r="Z995" s="148"/>
      <c r="AA995" s="148"/>
      <c r="AB995" s="148"/>
      <c r="AC995" s="148"/>
      <c r="AD995" s="148"/>
      <c r="AE995" s="148"/>
      <c r="AF995" s="148"/>
      <c r="AG995" s="148" t="s">
        <v>404</v>
      </c>
      <c r="AH995" s="148">
        <v>0</v>
      </c>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3" x14ac:dyDescent="0.2">
      <c r="A996" s="155"/>
      <c r="B996" s="156"/>
      <c r="C996" s="195" t="s">
        <v>1676</v>
      </c>
      <c r="D996" s="193"/>
      <c r="E996" s="194">
        <v>6.8</v>
      </c>
      <c r="F996" s="159"/>
      <c r="G996" s="159"/>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404</v>
      </c>
      <c r="AH996" s="148">
        <v>0</v>
      </c>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1" x14ac:dyDescent="0.2">
      <c r="A997" s="172">
        <v>227</v>
      </c>
      <c r="B997" s="173" t="s">
        <v>1677</v>
      </c>
      <c r="C997" s="188" t="s">
        <v>1678</v>
      </c>
      <c r="D997" s="174" t="s">
        <v>442</v>
      </c>
      <c r="E997" s="175">
        <v>2</v>
      </c>
      <c r="F997" s="176"/>
      <c r="G997" s="177">
        <f>ROUND(E997*F997,2)</f>
        <v>0</v>
      </c>
      <c r="H997" s="176"/>
      <c r="I997" s="177">
        <f>ROUND(E997*H997,2)</f>
        <v>0</v>
      </c>
      <c r="J997" s="176"/>
      <c r="K997" s="177">
        <f>ROUND(E997*J997,2)</f>
        <v>0</v>
      </c>
      <c r="L997" s="177">
        <v>12</v>
      </c>
      <c r="M997" s="177">
        <f>G997*(1+L997/100)</f>
        <v>0</v>
      </c>
      <c r="N997" s="175">
        <v>0</v>
      </c>
      <c r="O997" s="175">
        <f>ROUND(E997*N997,2)</f>
        <v>0</v>
      </c>
      <c r="P997" s="175">
        <v>0</v>
      </c>
      <c r="Q997" s="175">
        <f>ROUND(E997*P997,2)</f>
        <v>0</v>
      </c>
      <c r="R997" s="177"/>
      <c r="S997" s="177" t="s">
        <v>361</v>
      </c>
      <c r="T997" s="178" t="s">
        <v>320</v>
      </c>
      <c r="U997" s="159">
        <v>0</v>
      </c>
      <c r="V997" s="159">
        <f>ROUND(E997*U997,2)</f>
        <v>0</v>
      </c>
      <c r="W997" s="159"/>
      <c r="X997" s="159" t="s">
        <v>1147</v>
      </c>
      <c r="Y997" s="159" t="s">
        <v>322</v>
      </c>
      <c r="Z997" s="148"/>
      <c r="AA997" s="148"/>
      <c r="AB997" s="148"/>
      <c r="AC997" s="148"/>
      <c r="AD997" s="148"/>
      <c r="AE997" s="148"/>
      <c r="AF997" s="148"/>
      <c r="AG997" s="148" t="s">
        <v>1148</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5" t="s">
        <v>1083</v>
      </c>
      <c r="D998" s="193"/>
      <c r="E998" s="194"/>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404</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
      <c r="A999" s="155"/>
      <c r="B999" s="156"/>
      <c r="C999" s="195" t="s">
        <v>1679</v>
      </c>
      <c r="D999" s="193"/>
      <c r="E999" s="194">
        <v>2</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404</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1" x14ac:dyDescent="0.2">
      <c r="A1000" s="172">
        <v>228</v>
      </c>
      <c r="B1000" s="173" t="s">
        <v>1680</v>
      </c>
      <c r="C1000" s="188" t="s">
        <v>1681</v>
      </c>
      <c r="D1000" s="174" t="s">
        <v>442</v>
      </c>
      <c r="E1000" s="175">
        <v>1</v>
      </c>
      <c r="F1000" s="176"/>
      <c r="G1000" s="177">
        <f>ROUND(E1000*F1000,2)</f>
        <v>0</v>
      </c>
      <c r="H1000" s="176"/>
      <c r="I1000" s="177">
        <f>ROUND(E1000*H1000,2)</f>
        <v>0</v>
      </c>
      <c r="J1000" s="176"/>
      <c r="K1000" s="177">
        <f>ROUND(E1000*J1000,2)</f>
        <v>0</v>
      </c>
      <c r="L1000" s="177">
        <v>12</v>
      </c>
      <c r="M1000" s="177">
        <f>G1000*(1+L1000/100)</f>
        <v>0</v>
      </c>
      <c r="N1000" s="175">
        <v>0</v>
      </c>
      <c r="O1000" s="175">
        <f>ROUND(E1000*N1000,2)</f>
        <v>0</v>
      </c>
      <c r="P1000" s="175">
        <v>0</v>
      </c>
      <c r="Q1000" s="175">
        <f>ROUND(E1000*P1000,2)</f>
        <v>0</v>
      </c>
      <c r="R1000" s="177"/>
      <c r="S1000" s="177" t="s">
        <v>361</v>
      </c>
      <c r="T1000" s="178" t="s">
        <v>320</v>
      </c>
      <c r="U1000" s="159">
        <v>0</v>
      </c>
      <c r="V1000" s="159">
        <f>ROUND(E1000*U1000,2)</f>
        <v>0</v>
      </c>
      <c r="W1000" s="159"/>
      <c r="X1000" s="159" t="s">
        <v>1147</v>
      </c>
      <c r="Y1000" s="159" t="s">
        <v>322</v>
      </c>
      <c r="Z1000" s="148"/>
      <c r="AA1000" s="148"/>
      <c r="AB1000" s="148"/>
      <c r="AC1000" s="148"/>
      <c r="AD1000" s="148"/>
      <c r="AE1000" s="148"/>
      <c r="AF1000" s="148"/>
      <c r="AG1000" s="148" t="s">
        <v>1148</v>
      </c>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2" x14ac:dyDescent="0.2">
      <c r="A1001" s="155"/>
      <c r="B1001" s="156"/>
      <c r="C1001" s="195" t="s">
        <v>1083</v>
      </c>
      <c r="D1001" s="193"/>
      <c r="E1001" s="194"/>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404</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3" x14ac:dyDescent="0.2">
      <c r="A1002" s="155"/>
      <c r="B1002" s="156"/>
      <c r="C1002" s="195" t="s">
        <v>942</v>
      </c>
      <c r="D1002" s="193"/>
      <c r="E1002" s="194">
        <v>1</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404</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1" x14ac:dyDescent="0.2">
      <c r="A1003" s="172">
        <v>229</v>
      </c>
      <c r="B1003" s="173" t="s">
        <v>1682</v>
      </c>
      <c r="C1003" s="188" t="s">
        <v>1683</v>
      </c>
      <c r="D1003" s="174" t="s">
        <v>442</v>
      </c>
      <c r="E1003" s="175">
        <v>1</v>
      </c>
      <c r="F1003" s="176"/>
      <c r="G1003" s="177">
        <f>ROUND(E1003*F1003,2)</f>
        <v>0</v>
      </c>
      <c r="H1003" s="176"/>
      <c r="I1003" s="177">
        <f>ROUND(E1003*H1003,2)</f>
        <v>0</v>
      </c>
      <c r="J1003" s="176"/>
      <c r="K1003" s="177">
        <f>ROUND(E1003*J1003,2)</f>
        <v>0</v>
      </c>
      <c r="L1003" s="177">
        <v>12</v>
      </c>
      <c r="M1003" s="177">
        <f>G1003*(1+L1003/100)</f>
        <v>0</v>
      </c>
      <c r="N1003" s="175">
        <v>0</v>
      </c>
      <c r="O1003" s="175">
        <f>ROUND(E1003*N1003,2)</f>
        <v>0</v>
      </c>
      <c r="P1003" s="175">
        <v>0</v>
      </c>
      <c r="Q1003" s="175">
        <f>ROUND(E1003*P1003,2)</f>
        <v>0</v>
      </c>
      <c r="R1003" s="177"/>
      <c r="S1003" s="177" t="s">
        <v>361</v>
      </c>
      <c r="T1003" s="178" t="s">
        <v>320</v>
      </c>
      <c r="U1003" s="159">
        <v>0</v>
      </c>
      <c r="V1003" s="159">
        <f>ROUND(E1003*U1003,2)</f>
        <v>0</v>
      </c>
      <c r="W1003" s="159"/>
      <c r="X1003" s="159" t="s">
        <v>1147</v>
      </c>
      <c r="Y1003" s="159" t="s">
        <v>322</v>
      </c>
      <c r="Z1003" s="148"/>
      <c r="AA1003" s="148"/>
      <c r="AB1003" s="148"/>
      <c r="AC1003" s="148"/>
      <c r="AD1003" s="148"/>
      <c r="AE1003" s="148"/>
      <c r="AF1003" s="148"/>
      <c r="AG1003" s="148" t="s">
        <v>1148</v>
      </c>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2" x14ac:dyDescent="0.2">
      <c r="A1004" s="155"/>
      <c r="B1004" s="156"/>
      <c r="C1004" s="195" t="s">
        <v>1083</v>
      </c>
      <c r="D1004" s="193"/>
      <c r="E1004" s="194"/>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404</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5" t="s">
        <v>1684</v>
      </c>
      <c r="D1005" s="193"/>
      <c r="E1005" s="194">
        <v>1</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404</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1" x14ac:dyDescent="0.2">
      <c r="A1006" s="172">
        <v>230</v>
      </c>
      <c r="B1006" s="173" t="s">
        <v>1685</v>
      </c>
      <c r="C1006" s="188" t="s">
        <v>1686</v>
      </c>
      <c r="D1006" s="174" t="s">
        <v>442</v>
      </c>
      <c r="E1006" s="175">
        <v>1</v>
      </c>
      <c r="F1006" s="176"/>
      <c r="G1006" s="177">
        <f>ROUND(E1006*F1006,2)</f>
        <v>0</v>
      </c>
      <c r="H1006" s="176"/>
      <c r="I1006" s="177">
        <f>ROUND(E1006*H1006,2)</f>
        <v>0</v>
      </c>
      <c r="J1006" s="176"/>
      <c r="K1006" s="177">
        <f>ROUND(E1006*J1006,2)</f>
        <v>0</v>
      </c>
      <c r="L1006" s="177">
        <v>12</v>
      </c>
      <c r="M1006" s="177">
        <f>G1006*(1+L1006/100)</f>
        <v>0</v>
      </c>
      <c r="N1006" s="175">
        <v>0</v>
      </c>
      <c r="O1006" s="175">
        <f>ROUND(E1006*N1006,2)</f>
        <v>0</v>
      </c>
      <c r="P1006" s="175">
        <v>0</v>
      </c>
      <c r="Q1006" s="175">
        <f>ROUND(E1006*P1006,2)</f>
        <v>0</v>
      </c>
      <c r="R1006" s="177"/>
      <c r="S1006" s="177" t="s">
        <v>361</v>
      </c>
      <c r="T1006" s="178" t="s">
        <v>320</v>
      </c>
      <c r="U1006" s="159">
        <v>0</v>
      </c>
      <c r="V1006" s="159">
        <f>ROUND(E1006*U1006,2)</f>
        <v>0</v>
      </c>
      <c r="W1006" s="159"/>
      <c r="X1006" s="159" t="s">
        <v>1147</v>
      </c>
      <c r="Y1006" s="159" t="s">
        <v>322</v>
      </c>
      <c r="Z1006" s="148"/>
      <c r="AA1006" s="148"/>
      <c r="AB1006" s="148"/>
      <c r="AC1006" s="148"/>
      <c r="AD1006" s="148"/>
      <c r="AE1006" s="148"/>
      <c r="AF1006" s="148"/>
      <c r="AG1006" s="148" t="s">
        <v>1148</v>
      </c>
      <c r="AH1006" s="148"/>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outlineLevel="2" x14ac:dyDescent="0.2">
      <c r="A1007" s="155"/>
      <c r="B1007" s="156"/>
      <c r="C1007" s="195" t="s">
        <v>1083</v>
      </c>
      <c r="D1007" s="193"/>
      <c r="E1007" s="194"/>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8"/>
      <c r="AA1007" s="148"/>
      <c r="AB1007" s="148"/>
      <c r="AC1007" s="148"/>
      <c r="AD1007" s="148"/>
      <c r="AE1007" s="148"/>
      <c r="AF1007" s="148"/>
      <c r="AG1007" s="148" t="s">
        <v>404</v>
      </c>
      <c r="AH1007" s="148">
        <v>0</v>
      </c>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3" x14ac:dyDescent="0.2">
      <c r="A1008" s="155"/>
      <c r="B1008" s="156"/>
      <c r="C1008" s="195" t="s">
        <v>1687</v>
      </c>
      <c r="D1008" s="193"/>
      <c r="E1008" s="194">
        <v>1</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404</v>
      </c>
      <c r="AH1008" s="148">
        <v>0</v>
      </c>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x14ac:dyDescent="0.2">
      <c r="A1009" s="151" t="s">
        <v>314</v>
      </c>
      <c r="B1009" s="152" t="s">
        <v>259</v>
      </c>
      <c r="C1009" s="191" t="s">
        <v>260</v>
      </c>
      <c r="D1009" s="168"/>
      <c r="E1009" s="169"/>
      <c r="F1009" s="170"/>
      <c r="G1009" s="170">
        <f>SUMIF(AG1010:AG1021,"&lt;&gt;NOR",G1010:G1021)</f>
        <v>0</v>
      </c>
      <c r="H1009" s="170"/>
      <c r="I1009" s="170">
        <f>SUM(I1010:I1021)</f>
        <v>0</v>
      </c>
      <c r="J1009" s="170"/>
      <c r="K1009" s="170">
        <f>SUM(K1010:K1021)</f>
        <v>0</v>
      </c>
      <c r="L1009" s="170"/>
      <c r="M1009" s="170">
        <f>SUM(M1010:M1021)</f>
        <v>0</v>
      </c>
      <c r="N1009" s="169"/>
      <c r="O1009" s="169">
        <f>SUM(O1010:O1021)</f>
        <v>0</v>
      </c>
      <c r="P1009" s="169"/>
      <c r="Q1009" s="169">
        <f>SUM(Q1010:Q1021)</f>
        <v>0</v>
      </c>
      <c r="R1009" s="170"/>
      <c r="S1009" s="170"/>
      <c r="T1009" s="171"/>
      <c r="U1009" s="161"/>
      <c r="V1009" s="161">
        <f>SUM(V1010:V1021)</f>
        <v>0</v>
      </c>
      <c r="W1009" s="161"/>
      <c r="X1009" s="161"/>
      <c r="Y1009" s="161"/>
      <c r="AG1009" t="s">
        <v>315</v>
      </c>
    </row>
    <row r="1010" spans="1:60" ht="45" outlineLevel="1" x14ac:dyDescent="0.2">
      <c r="A1010" s="155"/>
      <c r="B1010" s="156"/>
      <c r="C1010" s="263" t="s">
        <v>120</v>
      </c>
      <c r="D1010" s="264"/>
      <c r="E1010" s="264"/>
      <c r="F1010" s="264"/>
      <c r="G1010" s="264"/>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325</v>
      </c>
      <c r="AH1010" s="148"/>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79" t="str">
        <f>C1010</f>
        <v>Předmět plnění zahrnuje kompletní dodávku veškerého potřebného materiálu, včetně spojovacího a kotvicího materiálu, upevňovacích prvků a ostatních nezbytných komponent, dodávku veškerých souvisejících doplňků a příslušenství nutných pro řádné a funkční provedení díla, zajištění dopravy materiálu na místo plnění (staveniště), přesun hmot po staveništi do místa jejich zabudování, provedení kompletní montáže včetně všech souvisejících prací a úprav nutných k řádnému a bezpečnému dokončení montáže.</v>
      </c>
      <c r="BB1010" s="148"/>
      <c r="BC1010" s="148"/>
      <c r="BD1010" s="148"/>
      <c r="BE1010" s="148"/>
      <c r="BF1010" s="148"/>
      <c r="BG1010" s="148"/>
      <c r="BH1010" s="148"/>
    </row>
    <row r="1011" spans="1:60" ht="33.75" outlineLevel="2" x14ac:dyDescent="0.2">
      <c r="A1011" s="155"/>
      <c r="B1011" s="156"/>
      <c r="C1011" s="261" t="s">
        <v>121</v>
      </c>
      <c r="D1011" s="262"/>
      <c r="E1011" s="262"/>
      <c r="F1011" s="262"/>
      <c r="G1011" s="262"/>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325</v>
      </c>
      <c r="AH1011" s="148"/>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79" t="str">
        <f>C1011</f>
        <v>Technické parametry odpovídají specifikaci jednotlivých prvků uvedených ve výpisu prvků, včetně rozměrů, materiálového provedení, povrchových úprav, nosností, požární odolnosti a dalších technických charakteristik nezbytných pro správnou funkci a bezpečné užívání.</v>
      </c>
      <c r="BB1011" s="148"/>
      <c r="BC1011" s="148"/>
      <c r="BD1011" s="148"/>
      <c r="BE1011" s="148"/>
      <c r="BF1011" s="148"/>
      <c r="BG1011" s="148"/>
      <c r="BH1011" s="148"/>
    </row>
    <row r="1012" spans="1:60" ht="22.5" outlineLevel="1" x14ac:dyDescent="0.2">
      <c r="A1012" s="172">
        <v>231</v>
      </c>
      <c r="B1012" s="173" t="s">
        <v>1688</v>
      </c>
      <c r="C1012" s="188" t="s">
        <v>1689</v>
      </c>
      <c r="D1012" s="174" t="s">
        <v>442</v>
      </c>
      <c r="E1012" s="175">
        <v>1</v>
      </c>
      <c r="F1012" s="176"/>
      <c r="G1012" s="177">
        <f>ROUND(E1012*F1012,2)</f>
        <v>0</v>
      </c>
      <c r="H1012" s="176"/>
      <c r="I1012" s="177">
        <f>ROUND(E1012*H1012,2)</f>
        <v>0</v>
      </c>
      <c r="J1012" s="176"/>
      <c r="K1012" s="177">
        <f>ROUND(E1012*J1012,2)</f>
        <v>0</v>
      </c>
      <c r="L1012" s="177">
        <v>12</v>
      </c>
      <c r="M1012" s="177">
        <f>G1012*(1+L1012/100)</f>
        <v>0</v>
      </c>
      <c r="N1012" s="175">
        <v>0</v>
      </c>
      <c r="O1012" s="175">
        <f>ROUND(E1012*N1012,2)</f>
        <v>0</v>
      </c>
      <c r="P1012" s="175">
        <v>0</v>
      </c>
      <c r="Q1012" s="175">
        <f>ROUND(E1012*P1012,2)</f>
        <v>0</v>
      </c>
      <c r="R1012" s="177"/>
      <c r="S1012" s="177" t="s">
        <v>361</v>
      </c>
      <c r="T1012" s="178" t="s">
        <v>320</v>
      </c>
      <c r="U1012" s="159">
        <v>0</v>
      </c>
      <c r="V1012" s="159">
        <f>ROUND(E1012*U1012,2)</f>
        <v>0</v>
      </c>
      <c r="W1012" s="159"/>
      <c r="X1012" s="159" t="s">
        <v>399</v>
      </c>
      <c r="Y1012" s="159" t="s">
        <v>322</v>
      </c>
      <c r="Z1012" s="148"/>
      <c r="AA1012" s="148"/>
      <c r="AB1012" s="148"/>
      <c r="AC1012" s="148"/>
      <c r="AD1012" s="148"/>
      <c r="AE1012" s="148"/>
      <c r="AF1012" s="148"/>
      <c r="AG1012" s="148" t="s">
        <v>400</v>
      </c>
      <c r="AH1012" s="148"/>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2" x14ac:dyDescent="0.2">
      <c r="A1013" s="155"/>
      <c r="B1013" s="156"/>
      <c r="C1013" s="263" t="s">
        <v>1690</v>
      </c>
      <c r="D1013" s="264"/>
      <c r="E1013" s="264"/>
      <c r="F1013" s="264"/>
      <c r="G1013" s="264"/>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325</v>
      </c>
      <c r="AH1013" s="148"/>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2" x14ac:dyDescent="0.2">
      <c r="A1014" s="155"/>
      <c r="B1014" s="156"/>
      <c r="C1014" s="195" t="s">
        <v>1083</v>
      </c>
      <c r="D1014" s="193"/>
      <c r="E1014" s="194"/>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404</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
      <c r="A1015" s="155"/>
      <c r="B1015" s="156"/>
      <c r="C1015" s="195" t="s">
        <v>1691</v>
      </c>
      <c r="D1015" s="193"/>
      <c r="E1015" s="194">
        <v>1</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404</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ht="22.5" outlineLevel="1" x14ac:dyDescent="0.2">
      <c r="A1016" s="172">
        <v>232</v>
      </c>
      <c r="B1016" s="173" t="s">
        <v>1692</v>
      </c>
      <c r="C1016" s="188" t="s">
        <v>1693</v>
      </c>
      <c r="D1016" s="174" t="s">
        <v>442</v>
      </c>
      <c r="E1016" s="175">
        <v>1</v>
      </c>
      <c r="F1016" s="176"/>
      <c r="G1016" s="177">
        <f>ROUND(E1016*F1016,2)</f>
        <v>0</v>
      </c>
      <c r="H1016" s="176"/>
      <c r="I1016" s="177">
        <f>ROUND(E1016*H1016,2)</f>
        <v>0</v>
      </c>
      <c r="J1016" s="176"/>
      <c r="K1016" s="177">
        <f>ROUND(E1016*J1016,2)</f>
        <v>0</v>
      </c>
      <c r="L1016" s="177">
        <v>12</v>
      </c>
      <c r="M1016" s="177">
        <f>G1016*(1+L1016/100)</f>
        <v>0</v>
      </c>
      <c r="N1016" s="175">
        <v>0</v>
      </c>
      <c r="O1016" s="175">
        <f>ROUND(E1016*N1016,2)</f>
        <v>0</v>
      </c>
      <c r="P1016" s="175">
        <v>0</v>
      </c>
      <c r="Q1016" s="175">
        <f>ROUND(E1016*P1016,2)</f>
        <v>0</v>
      </c>
      <c r="R1016" s="177"/>
      <c r="S1016" s="177" t="s">
        <v>361</v>
      </c>
      <c r="T1016" s="178" t="s">
        <v>320</v>
      </c>
      <c r="U1016" s="159">
        <v>0</v>
      </c>
      <c r="V1016" s="159">
        <f>ROUND(E1016*U1016,2)</f>
        <v>0</v>
      </c>
      <c r="W1016" s="159"/>
      <c r="X1016" s="159" t="s">
        <v>399</v>
      </c>
      <c r="Y1016" s="159" t="s">
        <v>322</v>
      </c>
      <c r="Z1016" s="148"/>
      <c r="AA1016" s="148"/>
      <c r="AB1016" s="148"/>
      <c r="AC1016" s="148"/>
      <c r="AD1016" s="148"/>
      <c r="AE1016" s="148"/>
      <c r="AF1016" s="148"/>
      <c r="AG1016" s="148" t="s">
        <v>400</v>
      </c>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2" x14ac:dyDescent="0.2">
      <c r="A1017" s="155"/>
      <c r="B1017" s="156"/>
      <c r="C1017" s="195" t="s">
        <v>1083</v>
      </c>
      <c r="D1017" s="193"/>
      <c r="E1017" s="194"/>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404</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
      <c r="A1018" s="155"/>
      <c r="B1018" s="156"/>
      <c r="C1018" s="195" t="s">
        <v>1694</v>
      </c>
      <c r="D1018" s="193"/>
      <c r="E1018" s="194">
        <v>1</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404</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ht="22.5" outlineLevel="1" x14ac:dyDescent="0.2">
      <c r="A1019" s="172">
        <v>233</v>
      </c>
      <c r="B1019" s="173" t="s">
        <v>1695</v>
      </c>
      <c r="C1019" s="188" t="s">
        <v>1696</v>
      </c>
      <c r="D1019" s="174" t="s">
        <v>442</v>
      </c>
      <c r="E1019" s="175">
        <v>1</v>
      </c>
      <c r="F1019" s="176"/>
      <c r="G1019" s="177">
        <f>ROUND(E1019*F1019,2)</f>
        <v>0</v>
      </c>
      <c r="H1019" s="176"/>
      <c r="I1019" s="177">
        <f>ROUND(E1019*H1019,2)</f>
        <v>0</v>
      </c>
      <c r="J1019" s="176"/>
      <c r="K1019" s="177">
        <f>ROUND(E1019*J1019,2)</f>
        <v>0</v>
      </c>
      <c r="L1019" s="177">
        <v>12</v>
      </c>
      <c r="M1019" s="177">
        <f>G1019*(1+L1019/100)</f>
        <v>0</v>
      </c>
      <c r="N1019" s="175">
        <v>0</v>
      </c>
      <c r="O1019" s="175">
        <f>ROUND(E1019*N1019,2)</f>
        <v>0</v>
      </c>
      <c r="P1019" s="175">
        <v>0</v>
      </c>
      <c r="Q1019" s="175">
        <f>ROUND(E1019*P1019,2)</f>
        <v>0</v>
      </c>
      <c r="R1019" s="177"/>
      <c r="S1019" s="177" t="s">
        <v>361</v>
      </c>
      <c r="T1019" s="178" t="s">
        <v>320</v>
      </c>
      <c r="U1019" s="159">
        <v>0</v>
      </c>
      <c r="V1019" s="159">
        <f>ROUND(E1019*U1019,2)</f>
        <v>0</v>
      </c>
      <c r="W1019" s="159"/>
      <c r="X1019" s="159" t="s">
        <v>399</v>
      </c>
      <c r="Y1019" s="159" t="s">
        <v>322</v>
      </c>
      <c r="Z1019" s="148"/>
      <c r="AA1019" s="148"/>
      <c r="AB1019" s="148"/>
      <c r="AC1019" s="148"/>
      <c r="AD1019" s="148"/>
      <c r="AE1019" s="148"/>
      <c r="AF1019" s="148"/>
      <c r="AG1019" s="148" t="s">
        <v>400</v>
      </c>
      <c r="AH1019" s="148"/>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2" x14ac:dyDescent="0.2">
      <c r="A1020" s="155"/>
      <c r="B1020" s="156"/>
      <c r="C1020" s="195" t="s">
        <v>1083</v>
      </c>
      <c r="D1020" s="193"/>
      <c r="E1020" s="194"/>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404</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5" t="s">
        <v>1697</v>
      </c>
      <c r="D1021" s="193"/>
      <c r="E1021" s="194">
        <v>1</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404</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x14ac:dyDescent="0.2">
      <c r="A1022" s="162" t="s">
        <v>314</v>
      </c>
      <c r="B1022" s="163" t="s">
        <v>261</v>
      </c>
      <c r="C1022" s="187" t="s">
        <v>262</v>
      </c>
      <c r="D1022" s="164"/>
      <c r="E1022" s="165"/>
      <c r="F1022" s="166"/>
      <c r="G1022" s="166">
        <f>SUMIF(AG1023:AG1090,"&lt;&gt;NOR",G1023:G1090)</f>
        <v>0</v>
      </c>
      <c r="H1022" s="166"/>
      <c r="I1022" s="166">
        <f>SUM(I1023:I1090)</f>
        <v>0</v>
      </c>
      <c r="J1022" s="166"/>
      <c r="K1022" s="166">
        <f>SUM(K1023:K1090)</f>
        <v>0</v>
      </c>
      <c r="L1022" s="166"/>
      <c r="M1022" s="166">
        <f>SUM(M1023:M1090)</f>
        <v>0</v>
      </c>
      <c r="N1022" s="165"/>
      <c r="O1022" s="165">
        <f>SUM(O1023:O1090)</f>
        <v>2.7399999999999998</v>
      </c>
      <c r="P1022" s="165"/>
      <c r="Q1022" s="165">
        <f>SUM(Q1023:Q1090)</f>
        <v>0</v>
      </c>
      <c r="R1022" s="166"/>
      <c r="S1022" s="166"/>
      <c r="T1022" s="167"/>
      <c r="U1022" s="161"/>
      <c r="V1022" s="161">
        <f>SUM(V1023:V1090)</f>
        <v>134.97</v>
      </c>
      <c r="W1022" s="161"/>
      <c r="X1022" s="161"/>
      <c r="Y1022" s="161"/>
      <c r="AG1022" t="s">
        <v>315</v>
      </c>
    </row>
    <row r="1023" spans="1:60" ht="22.5" outlineLevel="1" x14ac:dyDescent="0.2">
      <c r="A1023" s="172">
        <v>234</v>
      </c>
      <c r="B1023" s="173" t="s">
        <v>1698</v>
      </c>
      <c r="C1023" s="188" t="s">
        <v>1699</v>
      </c>
      <c r="D1023" s="174" t="s">
        <v>379</v>
      </c>
      <c r="E1023" s="175">
        <v>77.11</v>
      </c>
      <c r="F1023" s="176"/>
      <c r="G1023" s="177">
        <f>ROUND(E1023*F1023,2)</f>
        <v>0</v>
      </c>
      <c r="H1023" s="176"/>
      <c r="I1023" s="177">
        <f>ROUND(E1023*H1023,2)</f>
        <v>0</v>
      </c>
      <c r="J1023" s="176"/>
      <c r="K1023" s="177">
        <f>ROUND(E1023*J1023,2)</f>
        <v>0</v>
      </c>
      <c r="L1023" s="177">
        <v>12</v>
      </c>
      <c r="M1023" s="177">
        <f>G1023*(1+L1023/100)</f>
        <v>0</v>
      </c>
      <c r="N1023" s="175">
        <v>0</v>
      </c>
      <c r="O1023" s="175">
        <f>ROUND(E1023*N1023,2)</f>
        <v>0</v>
      </c>
      <c r="P1023" s="175">
        <v>0</v>
      </c>
      <c r="Q1023" s="175">
        <f>ROUND(E1023*P1023,2)</f>
        <v>0</v>
      </c>
      <c r="R1023" s="177" t="s">
        <v>1700</v>
      </c>
      <c r="S1023" s="177" t="s">
        <v>319</v>
      </c>
      <c r="T1023" s="178" t="s">
        <v>319</v>
      </c>
      <c r="U1023" s="159">
        <v>1.6E-2</v>
      </c>
      <c r="V1023" s="159">
        <f>ROUND(E1023*U1023,2)</f>
        <v>1.23</v>
      </c>
      <c r="W1023" s="159"/>
      <c r="X1023" s="159" t="s">
        <v>399</v>
      </c>
      <c r="Y1023" s="159" t="s">
        <v>322</v>
      </c>
      <c r="Z1023" s="148"/>
      <c r="AA1023" s="148"/>
      <c r="AB1023" s="148"/>
      <c r="AC1023" s="148"/>
      <c r="AD1023" s="148"/>
      <c r="AE1023" s="148"/>
      <c r="AF1023" s="148"/>
      <c r="AG1023" s="148" t="s">
        <v>400</v>
      </c>
      <c r="AH1023" s="148"/>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2" x14ac:dyDescent="0.2">
      <c r="A1024" s="155"/>
      <c r="B1024" s="156"/>
      <c r="C1024" s="195" t="s">
        <v>1701</v>
      </c>
      <c r="D1024" s="193"/>
      <c r="E1024" s="194">
        <v>12.94</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404</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5" t="s">
        <v>1702</v>
      </c>
      <c r="D1025" s="193"/>
      <c r="E1025" s="194">
        <v>21.46</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404</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3" x14ac:dyDescent="0.2">
      <c r="A1026" s="155"/>
      <c r="B1026" s="156"/>
      <c r="C1026" s="195" t="s">
        <v>1107</v>
      </c>
      <c r="D1026" s="193"/>
      <c r="E1026" s="194">
        <v>34.619999999999997</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8"/>
      <c r="AA1026" s="148"/>
      <c r="AB1026" s="148"/>
      <c r="AC1026" s="148"/>
      <c r="AD1026" s="148"/>
      <c r="AE1026" s="148"/>
      <c r="AF1026" s="148"/>
      <c r="AG1026" s="148" t="s">
        <v>404</v>
      </c>
      <c r="AH1026" s="148">
        <v>0</v>
      </c>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3" x14ac:dyDescent="0.2">
      <c r="A1027" s="155"/>
      <c r="B1027" s="156"/>
      <c r="C1027" s="195" t="s">
        <v>1108</v>
      </c>
      <c r="D1027" s="193"/>
      <c r="E1027" s="194">
        <v>8.09</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404</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1" x14ac:dyDescent="0.2">
      <c r="A1028" s="172">
        <v>235</v>
      </c>
      <c r="B1028" s="173" t="s">
        <v>1703</v>
      </c>
      <c r="C1028" s="188" t="s">
        <v>1704</v>
      </c>
      <c r="D1028" s="174" t="s">
        <v>379</v>
      </c>
      <c r="E1028" s="175">
        <v>77.11</v>
      </c>
      <c r="F1028" s="176"/>
      <c r="G1028" s="177">
        <f>ROUND(E1028*F1028,2)</f>
        <v>0</v>
      </c>
      <c r="H1028" s="176"/>
      <c r="I1028" s="177">
        <f>ROUND(E1028*H1028,2)</f>
        <v>0</v>
      </c>
      <c r="J1028" s="176"/>
      <c r="K1028" s="177">
        <f>ROUND(E1028*J1028,2)</f>
        <v>0</v>
      </c>
      <c r="L1028" s="177">
        <v>12</v>
      </c>
      <c r="M1028" s="177">
        <f>G1028*(1+L1028/100)</f>
        <v>0</v>
      </c>
      <c r="N1028" s="175">
        <v>2.1000000000000001E-4</v>
      </c>
      <c r="O1028" s="175">
        <f>ROUND(E1028*N1028,2)</f>
        <v>0.02</v>
      </c>
      <c r="P1028" s="175">
        <v>0</v>
      </c>
      <c r="Q1028" s="175">
        <f>ROUND(E1028*P1028,2)</f>
        <v>0</v>
      </c>
      <c r="R1028" s="177" t="s">
        <v>1700</v>
      </c>
      <c r="S1028" s="177" t="s">
        <v>319</v>
      </c>
      <c r="T1028" s="178" t="s">
        <v>319</v>
      </c>
      <c r="U1028" s="159">
        <v>0.05</v>
      </c>
      <c r="V1028" s="159">
        <f>ROUND(E1028*U1028,2)</f>
        <v>3.86</v>
      </c>
      <c r="W1028" s="159"/>
      <c r="X1028" s="159" t="s">
        <v>399</v>
      </c>
      <c r="Y1028" s="159" t="s">
        <v>322</v>
      </c>
      <c r="Z1028" s="148"/>
      <c r="AA1028" s="148"/>
      <c r="AB1028" s="148"/>
      <c r="AC1028" s="148"/>
      <c r="AD1028" s="148"/>
      <c r="AE1028" s="148"/>
      <c r="AF1028" s="148"/>
      <c r="AG1028" s="148" t="s">
        <v>400</v>
      </c>
      <c r="AH1028" s="148"/>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2" x14ac:dyDescent="0.2">
      <c r="A1029" s="155"/>
      <c r="B1029" s="156"/>
      <c r="C1029" s="195" t="s">
        <v>1705</v>
      </c>
      <c r="D1029" s="193"/>
      <c r="E1029" s="194">
        <v>77.11</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404</v>
      </c>
      <c r="AH1029" s="148">
        <v>5</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1" x14ac:dyDescent="0.2">
      <c r="A1030" s="172">
        <v>236</v>
      </c>
      <c r="B1030" s="173" t="s">
        <v>1706</v>
      </c>
      <c r="C1030" s="188" t="s">
        <v>1707</v>
      </c>
      <c r="D1030" s="174" t="s">
        <v>379</v>
      </c>
      <c r="E1030" s="175">
        <v>77.11</v>
      </c>
      <c r="F1030" s="176"/>
      <c r="G1030" s="177">
        <f>ROUND(E1030*F1030,2)</f>
        <v>0</v>
      </c>
      <c r="H1030" s="176"/>
      <c r="I1030" s="177">
        <f>ROUND(E1030*H1030,2)</f>
        <v>0</v>
      </c>
      <c r="J1030" s="176"/>
      <c r="K1030" s="177">
        <f>ROUND(E1030*J1030,2)</f>
        <v>0</v>
      </c>
      <c r="L1030" s="177">
        <v>12</v>
      </c>
      <c r="M1030" s="177">
        <f>G1030*(1+L1030/100)</f>
        <v>0</v>
      </c>
      <c r="N1030" s="175">
        <v>8.0000000000000007E-5</v>
      </c>
      <c r="O1030" s="175">
        <f>ROUND(E1030*N1030,2)</f>
        <v>0.01</v>
      </c>
      <c r="P1030" s="175">
        <v>0</v>
      </c>
      <c r="Q1030" s="175">
        <f>ROUND(E1030*P1030,2)</f>
        <v>0</v>
      </c>
      <c r="R1030" s="177" t="s">
        <v>1700</v>
      </c>
      <c r="S1030" s="177" t="s">
        <v>319</v>
      </c>
      <c r="T1030" s="178" t="s">
        <v>319</v>
      </c>
      <c r="U1030" s="159">
        <v>0.06</v>
      </c>
      <c r="V1030" s="159">
        <f>ROUND(E1030*U1030,2)</f>
        <v>4.63</v>
      </c>
      <c r="W1030" s="159"/>
      <c r="X1030" s="159" t="s">
        <v>399</v>
      </c>
      <c r="Y1030" s="159" t="s">
        <v>322</v>
      </c>
      <c r="Z1030" s="148"/>
      <c r="AA1030" s="148"/>
      <c r="AB1030" s="148"/>
      <c r="AC1030" s="148"/>
      <c r="AD1030" s="148"/>
      <c r="AE1030" s="148"/>
      <c r="AF1030" s="148"/>
      <c r="AG1030" s="148" t="s">
        <v>400</v>
      </c>
      <c r="AH1030" s="148"/>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2" x14ac:dyDescent="0.2">
      <c r="A1031" s="155"/>
      <c r="B1031" s="156"/>
      <c r="C1031" s="195" t="s">
        <v>1708</v>
      </c>
      <c r="D1031" s="193"/>
      <c r="E1031" s="194">
        <v>77.11</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404</v>
      </c>
      <c r="AH1031" s="148">
        <v>5</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ht="22.5" outlineLevel="1" x14ac:dyDescent="0.2">
      <c r="A1032" s="172">
        <v>237</v>
      </c>
      <c r="B1032" s="173" t="s">
        <v>1709</v>
      </c>
      <c r="C1032" s="188" t="s">
        <v>1710</v>
      </c>
      <c r="D1032" s="174" t="s">
        <v>478</v>
      </c>
      <c r="E1032" s="175">
        <v>62.38</v>
      </c>
      <c r="F1032" s="176"/>
      <c r="G1032" s="177">
        <f>ROUND(E1032*F1032,2)</f>
        <v>0</v>
      </c>
      <c r="H1032" s="176"/>
      <c r="I1032" s="177">
        <f>ROUND(E1032*H1032,2)</f>
        <v>0</v>
      </c>
      <c r="J1032" s="176"/>
      <c r="K1032" s="177">
        <f>ROUND(E1032*J1032,2)</f>
        <v>0</v>
      </c>
      <c r="L1032" s="177">
        <v>12</v>
      </c>
      <c r="M1032" s="177">
        <f>G1032*(1+L1032/100)</f>
        <v>0</v>
      </c>
      <c r="N1032" s="175">
        <v>5.1000000000000004E-4</v>
      </c>
      <c r="O1032" s="175">
        <f>ROUND(E1032*N1032,2)</f>
        <v>0.03</v>
      </c>
      <c r="P1032" s="175">
        <v>0</v>
      </c>
      <c r="Q1032" s="175">
        <f>ROUND(E1032*P1032,2)</f>
        <v>0</v>
      </c>
      <c r="R1032" s="177" t="s">
        <v>1700</v>
      </c>
      <c r="S1032" s="177" t="s">
        <v>319</v>
      </c>
      <c r="T1032" s="178" t="s">
        <v>319</v>
      </c>
      <c r="U1032" s="159">
        <v>0.23599999999999999</v>
      </c>
      <c r="V1032" s="159">
        <f>ROUND(E1032*U1032,2)</f>
        <v>14.72</v>
      </c>
      <c r="W1032" s="159"/>
      <c r="X1032" s="159" t="s">
        <v>399</v>
      </c>
      <c r="Y1032" s="159" t="s">
        <v>322</v>
      </c>
      <c r="Z1032" s="148"/>
      <c r="AA1032" s="148"/>
      <c r="AB1032" s="148"/>
      <c r="AC1032" s="148"/>
      <c r="AD1032" s="148"/>
      <c r="AE1032" s="148"/>
      <c r="AF1032" s="148"/>
      <c r="AG1032" s="148" t="s">
        <v>400</v>
      </c>
      <c r="AH1032" s="148"/>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2" x14ac:dyDescent="0.2">
      <c r="A1033" s="155"/>
      <c r="B1033" s="156"/>
      <c r="C1033" s="195" t="s">
        <v>1711</v>
      </c>
      <c r="D1033" s="193"/>
      <c r="E1033" s="194"/>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404</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
      <c r="A1034" s="155"/>
      <c r="B1034" s="156"/>
      <c r="C1034" s="195" t="s">
        <v>1712</v>
      </c>
      <c r="D1034" s="193"/>
      <c r="E1034" s="194">
        <v>4.68</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404</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5" t="s">
        <v>1713</v>
      </c>
      <c r="D1035" s="193"/>
      <c r="E1035" s="194">
        <v>10.199999999999999</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404</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5" t="s">
        <v>1714</v>
      </c>
      <c r="D1036" s="193"/>
      <c r="E1036" s="194"/>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404</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3" x14ac:dyDescent="0.2">
      <c r="A1037" s="155"/>
      <c r="B1037" s="156"/>
      <c r="C1037" s="195" t="s">
        <v>1715</v>
      </c>
      <c r="D1037" s="193"/>
      <c r="E1037" s="194">
        <v>3.05</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404</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3" x14ac:dyDescent="0.2">
      <c r="A1038" s="155"/>
      <c r="B1038" s="156"/>
      <c r="C1038" s="195" t="s">
        <v>1716</v>
      </c>
      <c r="D1038" s="193"/>
      <c r="E1038" s="194">
        <v>11.15</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404</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
      <c r="A1039" s="155"/>
      <c r="B1039" s="156"/>
      <c r="C1039" s="195" t="s">
        <v>1717</v>
      </c>
      <c r="D1039" s="193"/>
      <c r="E1039" s="194"/>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404</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
      <c r="A1040" s="155"/>
      <c r="B1040" s="156"/>
      <c r="C1040" s="195" t="s">
        <v>1718</v>
      </c>
      <c r="D1040" s="193"/>
      <c r="E1040" s="194">
        <v>18.89</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404</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5" t="s">
        <v>1719</v>
      </c>
      <c r="D1041" s="193"/>
      <c r="E1041" s="194">
        <v>6.29</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404</v>
      </c>
      <c r="AH1041" s="148">
        <v>0</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3" x14ac:dyDescent="0.2">
      <c r="A1042" s="155"/>
      <c r="B1042" s="156"/>
      <c r="C1042" s="195" t="s">
        <v>1720</v>
      </c>
      <c r="D1042" s="193"/>
      <c r="E1042" s="194">
        <v>8.1199999999999992</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404</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22.5" outlineLevel="1" x14ac:dyDescent="0.2">
      <c r="A1043" s="172">
        <v>238</v>
      </c>
      <c r="B1043" s="173" t="s">
        <v>1721</v>
      </c>
      <c r="C1043" s="188" t="s">
        <v>1722</v>
      </c>
      <c r="D1043" s="174" t="s">
        <v>379</v>
      </c>
      <c r="E1043" s="175">
        <v>77.11</v>
      </c>
      <c r="F1043" s="176"/>
      <c r="G1043" s="177">
        <f>ROUND(E1043*F1043,2)</f>
        <v>0</v>
      </c>
      <c r="H1043" s="176"/>
      <c r="I1043" s="177">
        <f>ROUND(E1043*H1043,2)</f>
        <v>0</v>
      </c>
      <c r="J1043" s="176"/>
      <c r="K1043" s="177">
        <f>ROUND(E1043*J1043,2)</f>
        <v>0</v>
      </c>
      <c r="L1043" s="177">
        <v>12</v>
      </c>
      <c r="M1043" s="177">
        <f>G1043*(1+L1043/100)</f>
        <v>0</v>
      </c>
      <c r="N1043" s="175">
        <v>6.9300000000000004E-3</v>
      </c>
      <c r="O1043" s="175">
        <f>ROUND(E1043*N1043,2)</f>
        <v>0.53</v>
      </c>
      <c r="P1043" s="175">
        <v>0</v>
      </c>
      <c r="Q1043" s="175">
        <f>ROUND(E1043*P1043,2)</f>
        <v>0</v>
      </c>
      <c r="R1043" s="177" t="s">
        <v>1700</v>
      </c>
      <c r="S1043" s="177" t="s">
        <v>319</v>
      </c>
      <c r="T1043" s="178" t="s">
        <v>319</v>
      </c>
      <c r="U1043" s="159">
        <v>1.3466</v>
      </c>
      <c r="V1043" s="159">
        <f>ROUND(E1043*U1043,2)</f>
        <v>103.84</v>
      </c>
      <c r="W1043" s="159"/>
      <c r="X1043" s="159" t="s">
        <v>399</v>
      </c>
      <c r="Y1043" s="159" t="s">
        <v>322</v>
      </c>
      <c r="Z1043" s="148"/>
      <c r="AA1043" s="148"/>
      <c r="AB1043" s="148"/>
      <c r="AC1043" s="148"/>
      <c r="AD1043" s="148"/>
      <c r="AE1043" s="148"/>
      <c r="AF1043" s="148"/>
      <c r="AG1043" s="148" t="s">
        <v>400</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195" t="s">
        <v>1701</v>
      </c>
      <c r="D1044" s="193"/>
      <c r="E1044" s="194">
        <v>12.94</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404</v>
      </c>
      <c r="AH1044" s="148">
        <v>0</v>
      </c>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3" x14ac:dyDescent="0.2">
      <c r="A1045" s="155"/>
      <c r="B1045" s="156"/>
      <c r="C1045" s="195" t="s">
        <v>1702</v>
      </c>
      <c r="D1045" s="193"/>
      <c r="E1045" s="194">
        <v>21.46</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404</v>
      </c>
      <c r="AH1045" s="148">
        <v>0</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3" x14ac:dyDescent="0.2">
      <c r="A1046" s="155"/>
      <c r="B1046" s="156"/>
      <c r="C1046" s="195" t="s">
        <v>1107</v>
      </c>
      <c r="D1046" s="193"/>
      <c r="E1046" s="194">
        <v>34.619999999999997</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8"/>
      <c r="AA1046" s="148"/>
      <c r="AB1046" s="148"/>
      <c r="AC1046" s="148"/>
      <c r="AD1046" s="148"/>
      <c r="AE1046" s="148"/>
      <c r="AF1046" s="148"/>
      <c r="AG1046" s="148" t="s">
        <v>404</v>
      </c>
      <c r="AH1046" s="148">
        <v>0</v>
      </c>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outlineLevel="3" x14ac:dyDescent="0.2">
      <c r="A1047" s="155"/>
      <c r="B1047" s="156"/>
      <c r="C1047" s="195" t="s">
        <v>1108</v>
      </c>
      <c r="D1047" s="193"/>
      <c r="E1047" s="194">
        <v>8.09</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404</v>
      </c>
      <c r="AH1047" s="148">
        <v>0</v>
      </c>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row>
    <row r="1048" spans="1:60" ht="33.75" outlineLevel="1" x14ac:dyDescent="0.2">
      <c r="A1048" s="172">
        <v>239</v>
      </c>
      <c r="B1048" s="173" t="s">
        <v>1723</v>
      </c>
      <c r="C1048" s="188" t="s">
        <v>1724</v>
      </c>
      <c r="D1048" s="174" t="s">
        <v>478</v>
      </c>
      <c r="E1048" s="175">
        <v>4</v>
      </c>
      <c r="F1048" s="176"/>
      <c r="G1048" s="177">
        <f>ROUND(E1048*F1048,2)</f>
        <v>0</v>
      </c>
      <c r="H1048" s="176"/>
      <c r="I1048" s="177">
        <f>ROUND(E1048*H1048,2)</f>
        <v>0</v>
      </c>
      <c r="J1048" s="176"/>
      <c r="K1048" s="177">
        <f>ROUND(E1048*J1048,2)</f>
        <v>0</v>
      </c>
      <c r="L1048" s="177">
        <v>12</v>
      </c>
      <c r="M1048" s="177">
        <f>G1048*(1+L1048/100)</f>
        <v>0</v>
      </c>
      <c r="N1048" s="175">
        <v>5.5000000000000003E-4</v>
      </c>
      <c r="O1048" s="175">
        <f>ROUND(E1048*N1048,2)</f>
        <v>0</v>
      </c>
      <c r="P1048" s="175">
        <v>0</v>
      </c>
      <c r="Q1048" s="175">
        <f>ROUND(E1048*P1048,2)</f>
        <v>0</v>
      </c>
      <c r="R1048" s="177" t="s">
        <v>1700</v>
      </c>
      <c r="S1048" s="177" t="s">
        <v>319</v>
      </c>
      <c r="T1048" s="178" t="s">
        <v>319</v>
      </c>
      <c r="U1048" s="159">
        <v>0.28000000000000003</v>
      </c>
      <c r="V1048" s="159">
        <f>ROUND(E1048*U1048,2)</f>
        <v>1.1200000000000001</v>
      </c>
      <c r="W1048" s="159"/>
      <c r="X1048" s="159" t="s">
        <v>399</v>
      </c>
      <c r="Y1048" s="159" t="s">
        <v>322</v>
      </c>
      <c r="Z1048" s="148"/>
      <c r="AA1048" s="148"/>
      <c r="AB1048" s="148"/>
      <c r="AC1048" s="148"/>
      <c r="AD1048" s="148"/>
      <c r="AE1048" s="148"/>
      <c r="AF1048" s="148"/>
      <c r="AG1048" s="148" t="s">
        <v>400</v>
      </c>
      <c r="AH1048" s="148"/>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2" x14ac:dyDescent="0.2">
      <c r="A1049" s="155"/>
      <c r="B1049" s="156"/>
      <c r="C1049" s="195" t="s">
        <v>1725</v>
      </c>
      <c r="D1049" s="193"/>
      <c r="E1049" s="194">
        <v>4</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8"/>
      <c r="AA1049" s="148"/>
      <c r="AB1049" s="148"/>
      <c r="AC1049" s="148"/>
      <c r="AD1049" s="148"/>
      <c r="AE1049" s="148"/>
      <c r="AF1049" s="148"/>
      <c r="AG1049" s="148" t="s">
        <v>404</v>
      </c>
      <c r="AH1049" s="148">
        <v>0</v>
      </c>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1" x14ac:dyDescent="0.2">
      <c r="A1050" s="172">
        <v>240</v>
      </c>
      <c r="B1050" s="173" t="s">
        <v>1726</v>
      </c>
      <c r="C1050" s="188" t="s">
        <v>1727</v>
      </c>
      <c r="D1050" s="174" t="s">
        <v>478</v>
      </c>
      <c r="E1050" s="175">
        <v>62.38</v>
      </c>
      <c r="F1050" s="176"/>
      <c r="G1050" s="177">
        <f>ROUND(E1050*F1050,2)</f>
        <v>0</v>
      </c>
      <c r="H1050" s="176"/>
      <c r="I1050" s="177">
        <f>ROUND(E1050*H1050,2)</f>
        <v>0</v>
      </c>
      <c r="J1050" s="176"/>
      <c r="K1050" s="177">
        <f>ROUND(E1050*J1050,2)</f>
        <v>0</v>
      </c>
      <c r="L1050" s="177">
        <v>12</v>
      </c>
      <c r="M1050" s="177">
        <f>G1050*(1+L1050/100)</f>
        <v>0</v>
      </c>
      <c r="N1050" s="175">
        <v>4.0000000000000003E-5</v>
      </c>
      <c r="O1050" s="175">
        <f>ROUND(E1050*N1050,2)</f>
        <v>0</v>
      </c>
      <c r="P1050" s="175">
        <v>0</v>
      </c>
      <c r="Q1050" s="175">
        <f>ROUND(E1050*P1050,2)</f>
        <v>0</v>
      </c>
      <c r="R1050" s="177" t="s">
        <v>1700</v>
      </c>
      <c r="S1050" s="177" t="s">
        <v>319</v>
      </c>
      <c r="T1050" s="178" t="s">
        <v>319</v>
      </c>
      <c r="U1050" s="159">
        <v>7.0000000000000007E-2</v>
      </c>
      <c r="V1050" s="159">
        <f>ROUND(E1050*U1050,2)</f>
        <v>4.37</v>
      </c>
      <c r="W1050" s="159"/>
      <c r="X1050" s="159" t="s">
        <v>399</v>
      </c>
      <c r="Y1050" s="159" t="s">
        <v>322</v>
      </c>
      <c r="Z1050" s="148"/>
      <c r="AA1050" s="148"/>
      <c r="AB1050" s="148"/>
      <c r="AC1050" s="148"/>
      <c r="AD1050" s="148"/>
      <c r="AE1050" s="148"/>
      <c r="AF1050" s="148"/>
      <c r="AG1050" s="148" t="s">
        <v>400</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2" x14ac:dyDescent="0.2">
      <c r="A1051" s="155"/>
      <c r="B1051" s="156"/>
      <c r="C1051" s="263" t="s">
        <v>1728</v>
      </c>
      <c r="D1051" s="264"/>
      <c r="E1051" s="264"/>
      <c r="F1051" s="264"/>
      <c r="G1051" s="264"/>
      <c r="H1051" s="159"/>
      <c r="I1051" s="159"/>
      <c r="J1051" s="159"/>
      <c r="K1051" s="159"/>
      <c r="L1051" s="159"/>
      <c r="M1051" s="159"/>
      <c r="N1051" s="158"/>
      <c r="O1051" s="158"/>
      <c r="P1051" s="158"/>
      <c r="Q1051" s="158"/>
      <c r="R1051" s="159"/>
      <c r="S1051" s="159"/>
      <c r="T1051" s="159"/>
      <c r="U1051" s="159"/>
      <c r="V1051" s="159"/>
      <c r="W1051" s="159"/>
      <c r="X1051" s="159"/>
      <c r="Y1051" s="159"/>
      <c r="Z1051" s="148"/>
      <c r="AA1051" s="148"/>
      <c r="AB1051" s="148"/>
      <c r="AC1051" s="148"/>
      <c r="AD1051" s="148"/>
      <c r="AE1051" s="148"/>
      <c r="AF1051" s="148"/>
      <c r="AG1051" s="148" t="s">
        <v>325</v>
      </c>
      <c r="AH1051" s="148"/>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2" x14ac:dyDescent="0.2">
      <c r="A1052" s="155"/>
      <c r="B1052" s="156"/>
      <c r="C1052" s="195" t="s">
        <v>1711</v>
      </c>
      <c r="D1052" s="193"/>
      <c r="E1052" s="194"/>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404</v>
      </c>
      <c r="AH1052" s="148">
        <v>0</v>
      </c>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3" x14ac:dyDescent="0.2">
      <c r="A1053" s="155"/>
      <c r="B1053" s="156"/>
      <c r="C1053" s="195" t="s">
        <v>1712</v>
      </c>
      <c r="D1053" s="193"/>
      <c r="E1053" s="194">
        <v>4.68</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404</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5" t="s">
        <v>1713</v>
      </c>
      <c r="D1054" s="193"/>
      <c r="E1054" s="194">
        <v>10.199999999999999</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404</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3" x14ac:dyDescent="0.2">
      <c r="A1055" s="155"/>
      <c r="B1055" s="156"/>
      <c r="C1055" s="195" t="s">
        <v>1714</v>
      </c>
      <c r="D1055" s="193"/>
      <c r="E1055" s="194"/>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8"/>
      <c r="AA1055" s="148"/>
      <c r="AB1055" s="148"/>
      <c r="AC1055" s="148"/>
      <c r="AD1055" s="148"/>
      <c r="AE1055" s="148"/>
      <c r="AF1055" s="148"/>
      <c r="AG1055" s="148" t="s">
        <v>404</v>
      </c>
      <c r="AH1055" s="148">
        <v>0</v>
      </c>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3" x14ac:dyDescent="0.2">
      <c r="A1056" s="155"/>
      <c r="B1056" s="156"/>
      <c r="C1056" s="195" t="s">
        <v>1715</v>
      </c>
      <c r="D1056" s="193"/>
      <c r="E1056" s="194">
        <v>3.05</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404</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5" t="s">
        <v>1716</v>
      </c>
      <c r="D1057" s="193"/>
      <c r="E1057" s="194">
        <v>11.15</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404</v>
      </c>
      <c r="AH1057" s="148">
        <v>0</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5" t="s">
        <v>1717</v>
      </c>
      <c r="D1058" s="193"/>
      <c r="E1058" s="194"/>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404</v>
      </c>
      <c r="AH1058" s="148">
        <v>0</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outlineLevel="3" x14ac:dyDescent="0.2">
      <c r="A1059" s="155"/>
      <c r="B1059" s="156"/>
      <c r="C1059" s="195" t="s">
        <v>1718</v>
      </c>
      <c r="D1059" s="193"/>
      <c r="E1059" s="194">
        <v>18.89</v>
      </c>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8"/>
      <c r="AA1059" s="148"/>
      <c r="AB1059" s="148"/>
      <c r="AC1059" s="148"/>
      <c r="AD1059" s="148"/>
      <c r="AE1059" s="148"/>
      <c r="AF1059" s="148"/>
      <c r="AG1059" s="148" t="s">
        <v>404</v>
      </c>
      <c r="AH1059" s="148">
        <v>0</v>
      </c>
      <c r="AI1059" s="148"/>
      <c r="AJ1059" s="148"/>
      <c r="AK1059" s="148"/>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row>
    <row r="1060" spans="1:60" outlineLevel="3" x14ac:dyDescent="0.2">
      <c r="A1060" s="155"/>
      <c r="B1060" s="156"/>
      <c r="C1060" s="195" t="s">
        <v>1719</v>
      </c>
      <c r="D1060" s="193"/>
      <c r="E1060" s="194">
        <v>6.29</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8"/>
      <c r="AA1060" s="148"/>
      <c r="AB1060" s="148"/>
      <c r="AC1060" s="148"/>
      <c r="AD1060" s="148"/>
      <c r="AE1060" s="148"/>
      <c r="AF1060" s="148"/>
      <c r="AG1060" s="148" t="s">
        <v>404</v>
      </c>
      <c r="AH1060" s="148">
        <v>0</v>
      </c>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3" x14ac:dyDescent="0.2">
      <c r="A1061" s="155"/>
      <c r="B1061" s="156"/>
      <c r="C1061" s="195" t="s">
        <v>1720</v>
      </c>
      <c r="D1061" s="193"/>
      <c r="E1061" s="194">
        <v>8.1199999999999992</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404</v>
      </c>
      <c r="AH1061" s="148">
        <v>0</v>
      </c>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48"/>
      <c r="BH1061" s="148"/>
    </row>
    <row r="1062" spans="1:60" ht="22.5" outlineLevel="1" x14ac:dyDescent="0.2">
      <c r="A1062" s="172">
        <v>241</v>
      </c>
      <c r="B1062" s="173" t="s">
        <v>1729</v>
      </c>
      <c r="C1062" s="188" t="s">
        <v>1730</v>
      </c>
      <c r="D1062" s="174" t="s">
        <v>379</v>
      </c>
      <c r="E1062" s="175">
        <v>16.16</v>
      </c>
      <c r="F1062" s="176"/>
      <c r="G1062" s="177">
        <f>ROUND(E1062*F1062,2)</f>
        <v>0</v>
      </c>
      <c r="H1062" s="176"/>
      <c r="I1062" s="177">
        <f>ROUND(E1062*H1062,2)</f>
        <v>0</v>
      </c>
      <c r="J1062" s="176"/>
      <c r="K1062" s="177">
        <f>ROUND(E1062*J1062,2)</f>
        <v>0</v>
      </c>
      <c r="L1062" s="177">
        <v>12</v>
      </c>
      <c r="M1062" s="177">
        <f>G1062*(1+L1062/100)</f>
        <v>0</v>
      </c>
      <c r="N1062" s="175">
        <v>0</v>
      </c>
      <c r="O1062" s="175">
        <f>ROUND(E1062*N1062,2)</f>
        <v>0</v>
      </c>
      <c r="P1062" s="175">
        <v>0</v>
      </c>
      <c r="Q1062" s="175">
        <f>ROUND(E1062*P1062,2)</f>
        <v>0</v>
      </c>
      <c r="R1062" s="177" t="s">
        <v>1700</v>
      </c>
      <c r="S1062" s="177" t="s">
        <v>319</v>
      </c>
      <c r="T1062" s="178" t="s">
        <v>319</v>
      </c>
      <c r="U1062" s="159">
        <v>0.03</v>
      </c>
      <c r="V1062" s="159">
        <f>ROUND(E1062*U1062,2)</f>
        <v>0.48</v>
      </c>
      <c r="W1062" s="159"/>
      <c r="X1062" s="159" t="s">
        <v>399</v>
      </c>
      <c r="Y1062" s="159" t="s">
        <v>322</v>
      </c>
      <c r="Z1062" s="148"/>
      <c r="AA1062" s="148"/>
      <c r="AB1062" s="148"/>
      <c r="AC1062" s="148"/>
      <c r="AD1062" s="148"/>
      <c r="AE1062" s="148"/>
      <c r="AF1062" s="148"/>
      <c r="AG1062" s="148" t="s">
        <v>400</v>
      </c>
      <c r="AH1062" s="148"/>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2" x14ac:dyDescent="0.2">
      <c r="A1063" s="155"/>
      <c r="B1063" s="156"/>
      <c r="C1063" s="195" t="s">
        <v>1731</v>
      </c>
      <c r="D1063" s="193"/>
      <c r="E1063" s="194">
        <v>4.3499999999999996</v>
      </c>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8"/>
      <c r="AA1063" s="148"/>
      <c r="AB1063" s="148"/>
      <c r="AC1063" s="148"/>
      <c r="AD1063" s="148"/>
      <c r="AE1063" s="148"/>
      <c r="AF1063" s="148"/>
      <c r="AG1063" s="148" t="s">
        <v>404</v>
      </c>
      <c r="AH1063" s="148">
        <v>0</v>
      </c>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3" x14ac:dyDescent="0.2">
      <c r="A1064" s="155"/>
      <c r="B1064" s="156"/>
      <c r="C1064" s="195" t="s">
        <v>991</v>
      </c>
      <c r="D1064" s="193"/>
      <c r="E1064" s="194">
        <v>2.89</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404</v>
      </c>
      <c r="AH1064" s="148">
        <v>0</v>
      </c>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row>
    <row r="1065" spans="1:60" outlineLevel="3" x14ac:dyDescent="0.2">
      <c r="A1065" s="155"/>
      <c r="B1065" s="156"/>
      <c r="C1065" s="195" t="s">
        <v>992</v>
      </c>
      <c r="D1065" s="193"/>
      <c r="E1065" s="194">
        <v>1.04</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404</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3" x14ac:dyDescent="0.2">
      <c r="A1066" s="155"/>
      <c r="B1066" s="156"/>
      <c r="C1066" s="195" t="s">
        <v>993</v>
      </c>
      <c r="D1066" s="193"/>
      <c r="E1066" s="194">
        <v>1.84</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8"/>
      <c r="AA1066" s="148"/>
      <c r="AB1066" s="148"/>
      <c r="AC1066" s="148"/>
      <c r="AD1066" s="148"/>
      <c r="AE1066" s="148"/>
      <c r="AF1066" s="148"/>
      <c r="AG1066" s="148" t="s">
        <v>404</v>
      </c>
      <c r="AH1066" s="148">
        <v>0</v>
      </c>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3" x14ac:dyDescent="0.2">
      <c r="A1067" s="155"/>
      <c r="B1067" s="156"/>
      <c r="C1067" s="195" t="s">
        <v>996</v>
      </c>
      <c r="D1067" s="193"/>
      <c r="E1067" s="194">
        <v>1.93</v>
      </c>
      <c r="F1067" s="159"/>
      <c r="G1067" s="159"/>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404</v>
      </c>
      <c r="AH1067" s="148">
        <v>0</v>
      </c>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3" x14ac:dyDescent="0.2">
      <c r="A1068" s="155"/>
      <c r="B1068" s="156"/>
      <c r="C1068" s="195" t="s">
        <v>997</v>
      </c>
      <c r="D1068" s="193"/>
      <c r="E1068" s="194">
        <v>4.1100000000000003</v>
      </c>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404</v>
      </c>
      <c r="AH1068" s="148">
        <v>0</v>
      </c>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ht="22.5" outlineLevel="1" x14ac:dyDescent="0.2">
      <c r="A1069" s="172">
        <v>242</v>
      </c>
      <c r="B1069" s="173" t="s">
        <v>1732</v>
      </c>
      <c r="C1069" s="188" t="s">
        <v>1733</v>
      </c>
      <c r="D1069" s="174" t="s">
        <v>379</v>
      </c>
      <c r="E1069" s="175">
        <v>4.3499999999999996</v>
      </c>
      <c r="F1069" s="176"/>
      <c r="G1069" s="177">
        <f>ROUND(E1069*F1069,2)</f>
        <v>0</v>
      </c>
      <c r="H1069" s="176"/>
      <c r="I1069" s="177">
        <f>ROUND(E1069*H1069,2)</f>
        <v>0</v>
      </c>
      <c r="J1069" s="176"/>
      <c r="K1069" s="177">
        <f>ROUND(E1069*J1069,2)</f>
        <v>0</v>
      </c>
      <c r="L1069" s="177">
        <v>12</v>
      </c>
      <c r="M1069" s="177">
        <f>G1069*(1+L1069/100)</f>
        <v>0</v>
      </c>
      <c r="N1069" s="175">
        <v>0</v>
      </c>
      <c r="O1069" s="175">
        <f>ROUND(E1069*N1069,2)</f>
        <v>0</v>
      </c>
      <c r="P1069" s="175">
        <v>0</v>
      </c>
      <c r="Q1069" s="175">
        <f>ROUND(E1069*P1069,2)</f>
        <v>0</v>
      </c>
      <c r="R1069" s="177" t="s">
        <v>1700</v>
      </c>
      <c r="S1069" s="177" t="s">
        <v>319</v>
      </c>
      <c r="T1069" s="178" t="s">
        <v>319</v>
      </c>
      <c r="U1069" s="159">
        <v>0.16600000000000001</v>
      </c>
      <c r="V1069" s="159">
        <f>ROUND(E1069*U1069,2)</f>
        <v>0.72</v>
      </c>
      <c r="W1069" s="159"/>
      <c r="X1069" s="159" t="s">
        <v>399</v>
      </c>
      <c r="Y1069" s="159" t="s">
        <v>322</v>
      </c>
      <c r="Z1069" s="148"/>
      <c r="AA1069" s="148"/>
      <c r="AB1069" s="148"/>
      <c r="AC1069" s="148"/>
      <c r="AD1069" s="148"/>
      <c r="AE1069" s="148"/>
      <c r="AF1069" s="148"/>
      <c r="AG1069" s="148" t="s">
        <v>400</v>
      </c>
      <c r="AH1069" s="148"/>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2" x14ac:dyDescent="0.2">
      <c r="A1070" s="155"/>
      <c r="B1070" s="156"/>
      <c r="C1070" s="195" t="s">
        <v>1731</v>
      </c>
      <c r="D1070" s="193"/>
      <c r="E1070" s="194">
        <v>4.3499999999999996</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404</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ht="22.5" outlineLevel="1" x14ac:dyDescent="0.2">
      <c r="A1071" s="172">
        <v>243</v>
      </c>
      <c r="B1071" s="173" t="s">
        <v>1734</v>
      </c>
      <c r="C1071" s="188" t="s">
        <v>1735</v>
      </c>
      <c r="D1071" s="174" t="s">
        <v>379</v>
      </c>
      <c r="E1071" s="175">
        <v>84.820999999999998</v>
      </c>
      <c r="F1071" s="176"/>
      <c r="G1071" s="177">
        <f>ROUND(E1071*F1071,2)</f>
        <v>0</v>
      </c>
      <c r="H1071" s="176"/>
      <c r="I1071" s="177">
        <f>ROUND(E1071*H1071,2)</f>
        <v>0</v>
      </c>
      <c r="J1071" s="176"/>
      <c r="K1071" s="177">
        <f>ROUND(E1071*J1071,2)</f>
        <v>0</v>
      </c>
      <c r="L1071" s="177">
        <v>12</v>
      </c>
      <c r="M1071" s="177">
        <f>G1071*(1+L1071/100)</f>
        <v>0</v>
      </c>
      <c r="N1071" s="175">
        <v>2.3699999999999999E-2</v>
      </c>
      <c r="O1071" s="175">
        <f>ROUND(E1071*N1071,2)</f>
        <v>2.0099999999999998</v>
      </c>
      <c r="P1071" s="175">
        <v>0</v>
      </c>
      <c r="Q1071" s="175">
        <f>ROUND(E1071*P1071,2)</f>
        <v>0</v>
      </c>
      <c r="R1071" s="177" t="s">
        <v>1146</v>
      </c>
      <c r="S1071" s="177" t="s">
        <v>319</v>
      </c>
      <c r="T1071" s="178" t="s">
        <v>319</v>
      </c>
      <c r="U1071" s="159">
        <v>0</v>
      </c>
      <c r="V1071" s="159">
        <f>ROUND(E1071*U1071,2)</f>
        <v>0</v>
      </c>
      <c r="W1071" s="159"/>
      <c r="X1071" s="159" t="s">
        <v>1147</v>
      </c>
      <c r="Y1071" s="159" t="s">
        <v>322</v>
      </c>
      <c r="Z1071" s="148"/>
      <c r="AA1071" s="148"/>
      <c r="AB1071" s="148"/>
      <c r="AC1071" s="148"/>
      <c r="AD1071" s="148"/>
      <c r="AE1071" s="148"/>
      <c r="AF1071" s="148"/>
      <c r="AG1071" s="148" t="s">
        <v>1148</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
      <c r="A1072" s="155"/>
      <c r="B1072" s="156"/>
      <c r="C1072" s="195" t="s">
        <v>1701</v>
      </c>
      <c r="D1072" s="193"/>
      <c r="E1072" s="194">
        <v>12.94</v>
      </c>
      <c r="F1072" s="159"/>
      <c r="G1072" s="159"/>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404</v>
      </c>
      <c r="AH1072" s="148">
        <v>0</v>
      </c>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3" x14ac:dyDescent="0.2">
      <c r="A1073" s="155"/>
      <c r="B1073" s="156"/>
      <c r="C1073" s="195" t="s">
        <v>1702</v>
      </c>
      <c r="D1073" s="193"/>
      <c r="E1073" s="194">
        <v>21.46</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404</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outlineLevel="3" x14ac:dyDescent="0.2">
      <c r="A1074" s="155"/>
      <c r="B1074" s="156"/>
      <c r="C1074" s="195" t="s">
        <v>1107</v>
      </c>
      <c r="D1074" s="193"/>
      <c r="E1074" s="194">
        <v>34.619999999999997</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8"/>
      <c r="AA1074" s="148"/>
      <c r="AB1074" s="148"/>
      <c r="AC1074" s="148"/>
      <c r="AD1074" s="148"/>
      <c r="AE1074" s="148"/>
      <c r="AF1074" s="148"/>
      <c r="AG1074" s="148" t="s">
        <v>404</v>
      </c>
      <c r="AH1074" s="148">
        <v>0</v>
      </c>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outlineLevel="3" x14ac:dyDescent="0.2">
      <c r="A1075" s="155"/>
      <c r="B1075" s="156"/>
      <c r="C1075" s="195" t="s">
        <v>1108</v>
      </c>
      <c r="D1075" s="193"/>
      <c r="E1075" s="194">
        <v>8.09</v>
      </c>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404</v>
      </c>
      <c r="AH1075" s="148">
        <v>0</v>
      </c>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row>
    <row r="1076" spans="1:60" outlineLevel="3" x14ac:dyDescent="0.2">
      <c r="A1076" s="155"/>
      <c r="B1076" s="156"/>
      <c r="C1076" s="201" t="s">
        <v>1153</v>
      </c>
      <c r="D1076" s="196"/>
      <c r="E1076" s="197">
        <v>7.7110000000000003</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404</v>
      </c>
      <c r="AH1076" s="148">
        <v>4</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2">
        <v>244</v>
      </c>
      <c r="B1077" s="173" t="s">
        <v>1736</v>
      </c>
      <c r="C1077" s="188" t="s">
        <v>1737</v>
      </c>
      <c r="D1077" s="174" t="s">
        <v>442</v>
      </c>
      <c r="E1077" s="175">
        <v>114.36333</v>
      </c>
      <c r="F1077" s="176"/>
      <c r="G1077" s="177">
        <f>ROUND(E1077*F1077,2)</f>
        <v>0</v>
      </c>
      <c r="H1077" s="176"/>
      <c r="I1077" s="177">
        <f>ROUND(E1077*H1077,2)</f>
        <v>0</v>
      </c>
      <c r="J1077" s="176"/>
      <c r="K1077" s="177">
        <f>ROUND(E1077*J1077,2)</f>
        <v>0</v>
      </c>
      <c r="L1077" s="177">
        <v>12</v>
      </c>
      <c r="M1077" s="177">
        <f>G1077*(1+L1077/100)</f>
        <v>0</v>
      </c>
      <c r="N1077" s="175">
        <v>1.25E-3</v>
      </c>
      <c r="O1077" s="175">
        <f>ROUND(E1077*N1077,2)</f>
        <v>0.14000000000000001</v>
      </c>
      <c r="P1077" s="175">
        <v>0</v>
      </c>
      <c r="Q1077" s="175">
        <f>ROUND(E1077*P1077,2)</f>
        <v>0</v>
      </c>
      <c r="R1077" s="177" t="s">
        <v>1146</v>
      </c>
      <c r="S1077" s="177" t="s">
        <v>319</v>
      </c>
      <c r="T1077" s="178" t="s">
        <v>319</v>
      </c>
      <c r="U1077" s="159">
        <v>0</v>
      </c>
      <c r="V1077" s="159">
        <f>ROUND(E1077*U1077,2)</f>
        <v>0</v>
      </c>
      <c r="W1077" s="159"/>
      <c r="X1077" s="159" t="s">
        <v>1147</v>
      </c>
      <c r="Y1077" s="159" t="s">
        <v>322</v>
      </c>
      <c r="Z1077" s="148"/>
      <c r="AA1077" s="148"/>
      <c r="AB1077" s="148"/>
      <c r="AC1077" s="148"/>
      <c r="AD1077" s="148"/>
      <c r="AE1077" s="148"/>
      <c r="AF1077" s="148"/>
      <c r="AG1077" s="148" t="s">
        <v>1148</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5" t="s">
        <v>1711</v>
      </c>
      <c r="D1078" s="193"/>
      <c r="E1078" s="194"/>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404</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outlineLevel="3" x14ac:dyDescent="0.2">
      <c r="A1079" s="155"/>
      <c r="B1079" s="156"/>
      <c r="C1079" s="195" t="s">
        <v>1738</v>
      </c>
      <c r="D1079" s="193"/>
      <c r="E1079" s="194">
        <v>7.8</v>
      </c>
      <c r="F1079" s="159"/>
      <c r="G1079" s="159"/>
      <c r="H1079" s="159"/>
      <c r="I1079" s="159"/>
      <c r="J1079" s="159"/>
      <c r="K1079" s="159"/>
      <c r="L1079" s="159"/>
      <c r="M1079" s="159"/>
      <c r="N1079" s="158"/>
      <c r="O1079" s="158"/>
      <c r="P1079" s="158"/>
      <c r="Q1079" s="158"/>
      <c r="R1079" s="159"/>
      <c r="S1079" s="159"/>
      <c r="T1079" s="159"/>
      <c r="U1079" s="159"/>
      <c r="V1079" s="159"/>
      <c r="W1079" s="159"/>
      <c r="X1079" s="159"/>
      <c r="Y1079" s="159"/>
      <c r="Z1079" s="148"/>
      <c r="AA1079" s="148"/>
      <c r="AB1079" s="148"/>
      <c r="AC1079" s="148"/>
      <c r="AD1079" s="148"/>
      <c r="AE1079" s="148"/>
      <c r="AF1079" s="148"/>
      <c r="AG1079" s="148" t="s">
        <v>404</v>
      </c>
      <c r="AH1079" s="148">
        <v>0</v>
      </c>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3" x14ac:dyDescent="0.2">
      <c r="A1080" s="155"/>
      <c r="B1080" s="156"/>
      <c r="C1080" s="195" t="s">
        <v>1739</v>
      </c>
      <c r="D1080" s="193"/>
      <c r="E1080" s="194">
        <v>17</v>
      </c>
      <c r="F1080" s="159"/>
      <c r="G1080" s="159"/>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404</v>
      </c>
      <c r="AH1080" s="148">
        <v>0</v>
      </c>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3" x14ac:dyDescent="0.2">
      <c r="A1081" s="155"/>
      <c r="B1081" s="156"/>
      <c r="C1081" s="195" t="s">
        <v>1714</v>
      </c>
      <c r="D1081" s="193"/>
      <c r="E1081" s="194"/>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404</v>
      </c>
      <c r="AH1081" s="148">
        <v>0</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3" x14ac:dyDescent="0.2">
      <c r="A1082" s="155"/>
      <c r="B1082" s="156"/>
      <c r="C1082" s="195" t="s">
        <v>1740</v>
      </c>
      <c r="D1082" s="193"/>
      <c r="E1082" s="194">
        <v>5.0833300000000001</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8"/>
      <c r="AA1082" s="148"/>
      <c r="AB1082" s="148"/>
      <c r="AC1082" s="148"/>
      <c r="AD1082" s="148"/>
      <c r="AE1082" s="148"/>
      <c r="AF1082" s="148"/>
      <c r="AG1082" s="148" t="s">
        <v>404</v>
      </c>
      <c r="AH1082" s="148">
        <v>0</v>
      </c>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3" x14ac:dyDescent="0.2">
      <c r="A1083" s="155"/>
      <c r="B1083" s="156"/>
      <c r="C1083" s="195" t="s">
        <v>1741</v>
      </c>
      <c r="D1083" s="193"/>
      <c r="E1083" s="194">
        <v>18.58333</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404</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3" x14ac:dyDescent="0.2">
      <c r="A1084" s="155"/>
      <c r="B1084" s="156"/>
      <c r="C1084" s="195" t="s">
        <v>1717</v>
      </c>
      <c r="D1084" s="193"/>
      <c r="E1084" s="194"/>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8"/>
      <c r="AA1084" s="148"/>
      <c r="AB1084" s="148"/>
      <c r="AC1084" s="148"/>
      <c r="AD1084" s="148"/>
      <c r="AE1084" s="148"/>
      <c r="AF1084" s="148"/>
      <c r="AG1084" s="148" t="s">
        <v>404</v>
      </c>
      <c r="AH1084" s="148">
        <v>0</v>
      </c>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3" x14ac:dyDescent="0.2">
      <c r="A1085" s="155"/>
      <c r="B1085" s="156"/>
      <c r="C1085" s="195" t="s">
        <v>1742</v>
      </c>
      <c r="D1085" s="193"/>
      <c r="E1085" s="194">
        <v>31.483329999999999</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404</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outlineLevel="3" x14ac:dyDescent="0.2">
      <c r="A1086" s="155"/>
      <c r="B1086" s="156"/>
      <c r="C1086" s="195" t="s">
        <v>1743</v>
      </c>
      <c r="D1086" s="193"/>
      <c r="E1086" s="194">
        <v>10.48333</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8"/>
      <c r="AA1086" s="148"/>
      <c r="AB1086" s="148"/>
      <c r="AC1086" s="148"/>
      <c r="AD1086" s="148"/>
      <c r="AE1086" s="148"/>
      <c r="AF1086" s="148"/>
      <c r="AG1086" s="148" t="s">
        <v>404</v>
      </c>
      <c r="AH1086" s="148">
        <v>0</v>
      </c>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3" x14ac:dyDescent="0.2">
      <c r="A1087" s="155"/>
      <c r="B1087" s="156"/>
      <c r="C1087" s="195" t="s">
        <v>1744</v>
      </c>
      <c r="D1087" s="193"/>
      <c r="E1087" s="194">
        <v>13.533329999999999</v>
      </c>
      <c r="F1087" s="159"/>
      <c r="G1087" s="159"/>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404</v>
      </c>
      <c r="AH1087" s="148">
        <v>0</v>
      </c>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3" x14ac:dyDescent="0.2">
      <c r="A1088" s="155"/>
      <c r="B1088" s="156"/>
      <c r="C1088" s="201" t="s">
        <v>1153</v>
      </c>
      <c r="D1088" s="196"/>
      <c r="E1088" s="197">
        <v>10.39667</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404</v>
      </c>
      <c r="AH1088" s="148">
        <v>4</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1" x14ac:dyDescent="0.2">
      <c r="A1089" s="155">
        <v>245</v>
      </c>
      <c r="B1089" s="156" t="s">
        <v>1745</v>
      </c>
      <c r="C1089" s="202" t="s">
        <v>1746</v>
      </c>
      <c r="D1089" s="157" t="s">
        <v>0</v>
      </c>
      <c r="E1089" s="200"/>
      <c r="F1089" s="160"/>
      <c r="G1089" s="159">
        <f>ROUND(E1089*F1089,2)</f>
        <v>0</v>
      </c>
      <c r="H1089" s="160"/>
      <c r="I1089" s="159">
        <f>ROUND(E1089*H1089,2)</f>
        <v>0</v>
      </c>
      <c r="J1089" s="160"/>
      <c r="K1089" s="159">
        <f>ROUND(E1089*J1089,2)</f>
        <v>0</v>
      </c>
      <c r="L1089" s="159">
        <v>12</v>
      </c>
      <c r="M1089" s="159">
        <f>G1089*(1+L1089/100)</f>
        <v>0</v>
      </c>
      <c r="N1089" s="158">
        <v>0</v>
      </c>
      <c r="O1089" s="158">
        <f>ROUND(E1089*N1089,2)</f>
        <v>0</v>
      </c>
      <c r="P1089" s="158">
        <v>0</v>
      </c>
      <c r="Q1089" s="158">
        <f>ROUND(E1089*P1089,2)</f>
        <v>0</v>
      </c>
      <c r="R1089" s="159" t="s">
        <v>1700</v>
      </c>
      <c r="S1089" s="159" t="s">
        <v>319</v>
      </c>
      <c r="T1089" s="159" t="s">
        <v>319</v>
      </c>
      <c r="U1089" s="159">
        <v>0</v>
      </c>
      <c r="V1089" s="159">
        <f>ROUND(E1089*U1089,2)</f>
        <v>0</v>
      </c>
      <c r="W1089" s="159"/>
      <c r="X1089" s="159" t="s">
        <v>668</v>
      </c>
      <c r="Y1089" s="159" t="s">
        <v>322</v>
      </c>
      <c r="Z1089" s="148"/>
      <c r="AA1089" s="148"/>
      <c r="AB1089" s="148"/>
      <c r="AC1089" s="148"/>
      <c r="AD1089" s="148"/>
      <c r="AE1089" s="148"/>
      <c r="AF1089" s="148"/>
      <c r="AG1089" s="148" t="s">
        <v>669</v>
      </c>
      <c r="AH1089" s="148"/>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2" x14ac:dyDescent="0.2">
      <c r="A1090" s="155"/>
      <c r="B1090" s="156"/>
      <c r="C1090" s="274" t="s">
        <v>1340</v>
      </c>
      <c r="D1090" s="275"/>
      <c r="E1090" s="275"/>
      <c r="F1090" s="275"/>
      <c r="G1090" s="275"/>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402</v>
      </c>
      <c r="AH1090" s="148"/>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x14ac:dyDescent="0.2">
      <c r="A1091" s="162" t="s">
        <v>314</v>
      </c>
      <c r="B1091" s="163" t="s">
        <v>263</v>
      </c>
      <c r="C1091" s="187" t="s">
        <v>264</v>
      </c>
      <c r="D1091" s="164"/>
      <c r="E1091" s="165"/>
      <c r="F1091" s="166"/>
      <c r="G1091" s="166">
        <f>SUMIF(AG1092:AG1102,"&lt;&gt;NOR",G1092:G1102)</f>
        <v>0</v>
      </c>
      <c r="H1091" s="166"/>
      <c r="I1091" s="166">
        <f>SUM(I1092:I1102)</f>
        <v>0</v>
      </c>
      <c r="J1091" s="166"/>
      <c r="K1091" s="166">
        <f>SUM(K1092:K1102)</f>
        <v>0</v>
      </c>
      <c r="L1091" s="166"/>
      <c r="M1091" s="166">
        <f>SUM(M1092:M1102)</f>
        <v>0</v>
      </c>
      <c r="N1091" s="165"/>
      <c r="O1091" s="165">
        <f>SUM(O1092:O1102)</f>
        <v>1.61</v>
      </c>
      <c r="P1091" s="165"/>
      <c r="Q1091" s="165">
        <f>SUM(Q1092:Q1102)</f>
        <v>0</v>
      </c>
      <c r="R1091" s="166"/>
      <c r="S1091" s="166"/>
      <c r="T1091" s="167"/>
      <c r="U1091" s="161"/>
      <c r="V1091" s="161">
        <f>SUM(V1092:V1102)</f>
        <v>20.659999999999997</v>
      </c>
      <c r="W1091" s="161"/>
      <c r="X1091" s="161"/>
      <c r="Y1091" s="161"/>
      <c r="AG1091" t="s">
        <v>315</v>
      </c>
    </row>
    <row r="1092" spans="1:60" ht="33.75" outlineLevel="1" x14ac:dyDescent="0.2">
      <c r="A1092" s="172">
        <v>246</v>
      </c>
      <c r="B1092" s="173" t="s">
        <v>1747</v>
      </c>
      <c r="C1092" s="188" t="s">
        <v>1748</v>
      </c>
      <c r="D1092" s="174" t="s">
        <v>478</v>
      </c>
      <c r="E1092" s="175">
        <v>18.38</v>
      </c>
      <c r="F1092" s="176"/>
      <c r="G1092" s="177">
        <f>ROUND(E1092*F1092,2)</f>
        <v>0</v>
      </c>
      <c r="H1092" s="176"/>
      <c r="I1092" s="177">
        <f>ROUND(E1092*H1092,2)</f>
        <v>0</v>
      </c>
      <c r="J1092" s="176"/>
      <c r="K1092" s="177">
        <f>ROUND(E1092*J1092,2)</f>
        <v>0</v>
      </c>
      <c r="L1092" s="177">
        <v>12</v>
      </c>
      <c r="M1092" s="177">
        <f>G1092*(1+L1092/100)</f>
        <v>0</v>
      </c>
      <c r="N1092" s="175">
        <v>4.7509999999999997E-2</v>
      </c>
      <c r="O1092" s="175">
        <f>ROUND(E1092*N1092,2)</f>
        <v>0.87</v>
      </c>
      <c r="P1092" s="175">
        <v>0</v>
      </c>
      <c r="Q1092" s="175">
        <f>ROUND(E1092*P1092,2)</f>
        <v>0</v>
      </c>
      <c r="R1092" s="177" t="s">
        <v>1749</v>
      </c>
      <c r="S1092" s="177" t="s">
        <v>319</v>
      </c>
      <c r="T1092" s="178" t="s">
        <v>319</v>
      </c>
      <c r="U1092" s="159">
        <v>0.628</v>
      </c>
      <c r="V1092" s="159">
        <f>ROUND(E1092*U1092,2)</f>
        <v>11.54</v>
      </c>
      <c r="W1092" s="159"/>
      <c r="X1092" s="159" t="s">
        <v>399</v>
      </c>
      <c r="Y1092" s="159" t="s">
        <v>322</v>
      </c>
      <c r="Z1092" s="148"/>
      <c r="AA1092" s="148"/>
      <c r="AB1092" s="148"/>
      <c r="AC1092" s="148"/>
      <c r="AD1092" s="148"/>
      <c r="AE1092" s="148"/>
      <c r="AF1092" s="148"/>
      <c r="AG1092" s="148" t="s">
        <v>400</v>
      </c>
      <c r="AH1092" s="148"/>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outlineLevel="2" x14ac:dyDescent="0.2">
      <c r="A1093" s="155"/>
      <c r="B1093" s="156"/>
      <c r="C1093" s="272" t="s">
        <v>1750</v>
      </c>
      <c r="D1093" s="273"/>
      <c r="E1093" s="273"/>
      <c r="F1093" s="273"/>
      <c r="G1093" s="273"/>
      <c r="H1093" s="159"/>
      <c r="I1093" s="159"/>
      <c r="J1093" s="159"/>
      <c r="K1093" s="159"/>
      <c r="L1093" s="159"/>
      <c r="M1093" s="159"/>
      <c r="N1093" s="158"/>
      <c r="O1093" s="158"/>
      <c r="P1093" s="158"/>
      <c r="Q1093" s="158"/>
      <c r="R1093" s="159"/>
      <c r="S1093" s="159"/>
      <c r="T1093" s="159"/>
      <c r="U1093" s="159"/>
      <c r="V1093" s="159"/>
      <c r="W1093" s="159"/>
      <c r="X1093" s="159"/>
      <c r="Y1093" s="159"/>
      <c r="Z1093" s="148"/>
      <c r="AA1093" s="148"/>
      <c r="AB1093" s="148"/>
      <c r="AC1093" s="148"/>
      <c r="AD1093" s="148"/>
      <c r="AE1093" s="148"/>
      <c r="AF1093" s="148"/>
      <c r="AG1093" s="148" t="s">
        <v>402</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195" t="s">
        <v>1751</v>
      </c>
      <c r="D1094" s="193"/>
      <c r="E1094" s="194"/>
      <c r="F1094" s="159"/>
      <c r="G1094" s="159"/>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404</v>
      </c>
      <c r="AH1094" s="148">
        <v>0</v>
      </c>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3" x14ac:dyDescent="0.2">
      <c r="A1095" s="155"/>
      <c r="B1095" s="156"/>
      <c r="C1095" s="195" t="s">
        <v>1752</v>
      </c>
      <c r="D1095" s="193"/>
      <c r="E1095" s="194">
        <v>18.38</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404</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ht="22.5" outlineLevel="1" x14ac:dyDescent="0.2">
      <c r="A1096" s="172">
        <v>247</v>
      </c>
      <c r="B1096" s="173" t="s">
        <v>1753</v>
      </c>
      <c r="C1096" s="188" t="s">
        <v>1754</v>
      </c>
      <c r="D1096" s="174" t="s">
        <v>478</v>
      </c>
      <c r="E1096" s="175">
        <v>18.38</v>
      </c>
      <c r="F1096" s="176"/>
      <c r="G1096" s="177">
        <f>ROUND(E1096*F1096,2)</f>
        <v>0</v>
      </c>
      <c r="H1096" s="176"/>
      <c r="I1096" s="177">
        <f>ROUND(E1096*H1096,2)</f>
        <v>0</v>
      </c>
      <c r="J1096" s="176"/>
      <c r="K1096" s="177">
        <f>ROUND(E1096*J1096,2)</f>
        <v>0</v>
      </c>
      <c r="L1096" s="177">
        <v>12</v>
      </c>
      <c r="M1096" s="177">
        <f>G1096*(1+L1096/100)</f>
        <v>0</v>
      </c>
      <c r="N1096" s="175">
        <v>1.059E-2</v>
      </c>
      <c r="O1096" s="175">
        <f>ROUND(E1096*N1096,2)</f>
        <v>0.19</v>
      </c>
      <c r="P1096" s="175">
        <v>0</v>
      </c>
      <c r="Q1096" s="175">
        <f>ROUND(E1096*P1096,2)</f>
        <v>0</v>
      </c>
      <c r="R1096" s="177" t="s">
        <v>1749</v>
      </c>
      <c r="S1096" s="177" t="s">
        <v>319</v>
      </c>
      <c r="T1096" s="178" t="s">
        <v>319</v>
      </c>
      <c r="U1096" s="159">
        <v>0.496</v>
      </c>
      <c r="V1096" s="159">
        <f>ROUND(E1096*U1096,2)</f>
        <v>9.1199999999999992</v>
      </c>
      <c r="W1096" s="159"/>
      <c r="X1096" s="159" t="s">
        <v>399</v>
      </c>
      <c r="Y1096" s="159" t="s">
        <v>322</v>
      </c>
      <c r="Z1096" s="148"/>
      <c r="AA1096" s="148"/>
      <c r="AB1096" s="148"/>
      <c r="AC1096" s="148"/>
      <c r="AD1096" s="148"/>
      <c r="AE1096" s="148"/>
      <c r="AF1096" s="148"/>
      <c r="AG1096" s="148" t="s">
        <v>400</v>
      </c>
      <c r="AH1096" s="148"/>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2" x14ac:dyDescent="0.2">
      <c r="A1097" s="155"/>
      <c r="B1097" s="156"/>
      <c r="C1097" s="272" t="s">
        <v>1750</v>
      </c>
      <c r="D1097" s="273"/>
      <c r="E1097" s="273"/>
      <c r="F1097" s="273"/>
      <c r="G1097" s="273"/>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402</v>
      </c>
      <c r="AH1097" s="148"/>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2" x14ac:dyDescent="0.2">
      <c r="A1098" s="155"/>
      <c r="B1098" s="156"/>
      <c r="C1098" s="195" t="s">
        <v>1755</v>
      </c>
      <c r="D1098" s="193"/>
      <c r="E1098" s="194">
        <v>18.38</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404</v>
      </c>
      <c r="AH1098" s="148">
        <v>5</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
      <c r="A1099" s="180">
        <v>248</v>
      </c>
      <c r="B1099" s="181" t="s">
        <v>1756</v>
      </c>
      <c r="C1099" s="189" t="s">
        <v>1757</v>
      </c>
      <c r="D1099" s="182" t="s">
        <v>478</v>
      </c>
      <c r="E1099" s="183">
        <v>18.38</v>
      </c>
      <c r="F1099" s="184"/>
      <c r="G1099" s="185">
        <f>ROUND(E1099*F1099,2)</f>
        <v>0</v>
      </c>
      <c r="H1099" s="184"/>
      <c r="I1099" s="185">
        <f>ROUND(E1099*H1099,2)</f>
        <v>0</v>
      </c>
      <c r="J1099" s="184"/>
      <c r="K1099" s="185">
        <f>ROUND(E1099*J1099,2)</f>
        <v>0</v>
      </c>
      <c r="L1099" s="185">
        <v>12</v>
      </c>
      <c r="M1099" s="185">
        <f>G1099*(1+L1099/100)</f>
        <v>0</v>
      </c>
      <c r="N1099" s="183">
        <v>1.9E-2</v>
      </c>
      <c r="O1099" s="183">
        <f>ROUND(E1099*N1099,2)</f>
        <v>0.35</v>
      </c>
      <c r="P1099" s="183">
        <v>0</v>
      </c>
      <c r="Q1099" s="183">
        <f>ROUND(E1099*P1099,2)</f>
        <v>0</v>
      </c>
      <c r="R1099" s="185"/>
      <c r="S1099" s="185" t="s">
        <v>361</v>
      </c>
      <c r="T1099" s="186" t="s">
        <v>320</v>
      </c>
      <c r="U1099" s="159">
        <v>0</v>
      </c>
      <c r="V1099" s="159">
        <f>ROUND(E1099*U1099,2)</f>
        <v>0</v>
      </c>
      <c r="W1099" s="159"/>
      <c r="X1099" s="159" t="s">
        <v>1147</v>
      </c>
      <c r="Y1099" s="159" t="s">
        <v>322</v>
      </c>
      <c r="Z1099" s="148"/>
      <c r="AA1099" s="148"/>
      <c r="AB1099" s="148"/>
      <c r="AC1099" s="148"/>
      <c r="AD1099" s="148"/>
      <c r="AE1099" s="148"/>
      <c r="AF1099" s="148"/>
      <c r="AG1099" s="148" t="s">
        <v>1148</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1" x14ac:dyDescent="0.2">
      <c r="A1100" s="172">
        <v>249</v>
      </c>
      <c r="B1100" s="173" t="s">
        <v>1758</v>
      </c>
      <c r="C1100" s="188" t="s">
        <v>1759</v>
      </c>
      <c r="D1100" s="174" t="s">
        <v>478</v>
      </c>
      <c r="E1100" s="175">
        <v>18.38</v>
      </c>
      <c r="F1100" s="176"/>
      <c r="G1100" s="177">
        <f>ROUND(E1100*F1100,2)</f>
        <v>0</v>
      </c>
      <c r="H1100" s="176"/>
      <c r="I1100" s="177">
        <f>ROUND(E1100*H1100,2)</f>
        <v>0</v>
      </c>
      <c r="J1100" s="176"/>
      <c r="K1100" s="177">
        <f>ROUND(E1100*J1100,2)</f>
        <v>0</v>
      </c>
      <c r="L1100" s="177">
        <v>12</v>
      </c>
      <c r="M1100" s="177">
        <f>G1100*(1+L1100/100)</f>
        <v>0</v>
      </c>
      <c r="N1100" s="175">
        <v>1.0999999999999999E-2</v>
      </c>
      <c r="O1100" s="175">
        <f>ROUND(E1100*N1100,2)</f>
        <v>0.2</v>
      </c>
      <c r="P1100" s="175">
        <v>0</v>
      </c>
      <c r="Q1100" s="175">
        <f>ROUND(E1100*P1100,2)</f>
        <v>0</v>
      </c>
      <c r="R1100" s="177"/>
      <c r="S1100" s="177" t="s">
        <v>361</v>
      </c>
      <c r="T1100" s="178" t="s">
        <v>320</v>
      </c>
      <c r="U1100" s="159">
        <v>0</v>
      </c>
      <c r="V1100" s="159">
        <f>ROUND(E1100*U1100,2)</f>
        <v>0</v>
      </c>
      <c r="W1100" s="159"/>
      <c r="X1100" s="159" t="s">
        <v>1147</v>
      </c>
      <c r="Y1100" s="159" t="s">
        <v>322</v>
      </c>
      <c r="Z1100" s="148"/>
      <c r="AA1100" s="148"/>
      <c r="AB1100" s="148"/>
      <c r="AC1100" s="148"/>
      <c r="AD1100" s="148"/>
      <c r="AE1100" s="148"/>
      <c r="AF1100" s="148"/>
      <c r="AG1100" s="148" t="s">
        <v>1148</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ht="22.5" outlineLevel="1" x14ac:dyDescent="0.2">
      <c r="A1101" s="155">
        <v>250</v>
      </c>
      <c r="B1101" s="156" t="s">
        <v>1760</v>
      </c>
      <c r="C1101" s="202" t="s">
        <v>1761</v>
      </c>
      <c r="D1101" s="157" t="s">
        <v>0</v>
      </c>
      <c r="E1101" s="200"/>
      <c r="F1101" s="160"/>
      <c r="G1101" s="159">
        <f>ROUND(E1101*F1101,2)</f>
        <v>0</v>
      </c>
      <c r="H1101" s="160"/>
      <c r="I1101" s="159">
        <f>ROUND(E1101*H1101,2)</f>
        <v>0</v>
      </c>
      <c r="J1101" s="160"/>
      <c r="K1101" s="159">
        <f>ROUND(E1101*J1101,2)</f>
        <v>0</v>
      </c>
      <c r="L1101" s="159">
        <v>12</v>
      </c>
      <c r="M1101" s="159">
        <f>G1101*(1+L1101/100)</f>
        <v>0</v>
      </c>
      <c r="N1101" s="158">
        <v>0</v>
      </c>
      <c r="O1101" s="158">
        <f>ROUND(E1101*N1101,2)</f>
        <v>0</v>
      </c>
      <c r="P1101" s="158">
        <v>0</v>
      </c>
      <c r="Q1101" s="158">
        <f>ROUND(E1101*P1101,2)</f>
        <v>0</v>
      </c>
      <c r="R1101" s="159" t="s">
        <v>1749</v>
      </c>
      <c r="S1101" s="159" t="s">
        <v>319</v>
      </c>
      <c r="T1101" s="159" t="s">
        <v>319</v>
      </c>
      <c r="U1101" s="159">
        <v>0</v>
      </c>
      <c r="V1101" s="159">
        <f>ROUND(E1101*U1101,2)</f>
        <v>0</v>
      </c>
      <c r="W1101" s="159"/>
      <c r="X1101" s="159" t="s">
        <v>668</v>
      </c>
      <c r="Y1101" s="159" t="s">
        <v>322</v>
      </c>
      <c r="Z1101" s="148"/>
      <c r="AA1101" s="148"/>
      <c r="AB1101" s="148"/>
      <c r="AC1101" s="148"/>
      <c r="AD1101" s="148"/>
      <c r="AE1101" s="148"/>
      <c r="AF1101" s="148"/>
      <c r="AG1101" s="148" t="s">
        <v>669</v>
      </c>
      <c r="AH1101" s="148"/>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2" x14ac:dyDescent="0.2">
      <c r="A1102" s="155"/>
      <c r="B1102" s="156"/>
      <c r="C1102" s="274" t="s">
        <v>1340</v>
      </c>
      <c r="D1102" s="275"/>
      <c r="E1102" s="275"/>
      <c r="F1102" s="275"/>
      <c r="G1102" s="275"/>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402</v>
      </c>
      <c r="AH1102" s="148"/>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x14ac:dyDescent="0.2">
      <c r="A1103" s="162" t="s">
        <v>314</v>
      </c>
      <c r="B1103" s="163" t="s">
        <v>265</v>
      </c>
      <c r="C1103" s="187" t="s">
        <v>266</v>
      </c>
      <c r="D1103" s="164"/>
      <c r="E1103" s="165"/>
      <c r="F1103" s="166"/>
      <c r="G1103" s="166">
        <f>SUMIF(AG1104:AG1133,"&lt;&gt;NOR",G1104:G1133)</f>
        <v>0</v>
      </c>
      <c r="H1103" s="166"/>
      <c r="I1103" s="166">
        <f>SUM(I1104:I1133)</f>
        <v>0</v>
      </c>
      <c r="J1103" s="166"/>
      <c r="K1103" s="166">
        <f>SUM(K1104:K1133)</f>
        <v>0</v>
      </c>
      <c r="L1103" s="166"/>
      <c r="M1103" s="166">
        <f>SUM(M1104:M1133)</f>
        <v>0</v>
      </c>
      <c r="N1103" s="165"/>
      <c r="O1103" s="165">
        <f>SUM(O1104:O1133)</f>
        <v>0.58000000000000007</v>
      </c>
      <c r="P1103" s="165"/>
      <c r="Q1103" s="165">
        <f>SUM(Q1104:Q1133)</f>
        <v>0</v>
      </c>
      <c r="R1103" s="166"/>
      <c r="S1103" s="166"/>
      <c r="T1103" s="167"/>
      <c r="U1103" s="161"/>
      <c r="V1103" s="161">
        <f>SUM(V1104:V1133)</f>
        <v>94.970000000000013</v>
      </c>
      <c r="W1103" s="161"/>
      <c r="X1103" s="161"/>
      <c r="Y1103" s="161"/>
      <c r="AG1103" t="s">
        <v>315</v>
      </c>
    </row>
    <row r="1104" spans="1:60" outlineLevel="1" x14ac:dyDescent="0.2">
      <c r="A1104" s="172">
        <v>251</v>
      </c>
      <c r="B1104" s="173" t="s">
        <v>1762</v>
      </c>
      <c r="C1104" s="188" t="s">
        <v>1763</v>
      </c>
      <c r="D1104" s="174" t="s">
        <v>478</v>
      </c>
      <c r="E1104" s="175">
        <v>139</v>
      </c>
      <c r="F1104" s="176"/>
      <c r="G1104" s="177">
        <f>ROUND(E1104*F1104,2)</f>
        <v>0</v>
      </c>
      <c r="H1104" s="176"/>
      <c r="I1104" s="177">
        <f>ROUND(E1104*H1104,2)</f>
        <v>0</v>
      </c>
      <c r="J1104" s="176"/>
      <c r="K1104" s="177">
        <f>ROUND(E1104*J1104,2)</f>
        <v>0</v>
      </c>
      <c r="L1104" s="177">
        <v>12</v>
      </c>
      <c r="M1104" s="177">
        <f>G1104*(1+L1104/100)</f>
        <v>0</v>
      </c>
      <c r="N1104" s="175">
        <v>0</v>
      </c>
      <c r="O1104" s="175">
        <f>ROUND(E1104*N1104,2)</f>
        <v>0</v>
      </c>
      <c r="P1104" s="175">
        <v>0</v>
      </c>
      <c r="Q1104" s="175">
        <f>ROUND(E1104*P1104,2)</f>
        <v>0</v>
      </c>
      <c r="R1104" s="177" t="s">
        <v>622</v>
      </c>
      <c r="S1104" s="177" t="s">
        <v>319</v>
      </c>
      <c r="T1104" s="178" t="s">
        <v>319</v>
      </c>
      <c r="U1104" s="159">
        <v>0.18099999999999999</v>
      </c>
      <c r="V1104" s="159">
        <f>ROUND(E1104*U1104,2)</f>
        <v>25.16</v>
      </c>
      <c r="W1104" s="159"/>
      <c r="X1104" s="159" t="s">
        <v>399</v>
      </c>
      <c r="Y1104" s="159" t="s">
        <v>322</v>
      </c>
      <c r="Z1104" s="148"/>
      <c r="AA1104" s="148"/>
      <c r="AB1104" s="148"/>
      <c r="AC1104" s="148"/>
      <c r="AD1104" s="148"/>
      <c r="AE1104" s="148"/>
      <c r="AF1104" s="148"/>
      <c r="AG1104" s="148" t="s">
        <v>400</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2" x14ac:dyDescent="0.2">
      <c r="A1105" s="155"/>
      <c r="B1105" s="156"/>
      <c r="C1105" s="272" t="s">
        <v>1764</v>
      </c>
      <c r="D1105" s="273"/>
      <c r="E1105" s="273"/>
      <c r="F1105" s="273"/>
      <c r="G1105" s="273"/>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402</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261" t="s">
        <v>1467</v>
      </c>
      <c r="D1106" s="262"/>
      <c r="E1106" s="262"/>
      <c r="F1106" s="262"/>
      <c r="G1106" s="262"/>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325</v>
      </c>
      <c r="AH1106" s="148"/>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2" x14ac:dyDescent="0.2">
      <c r="A1107" s="155"/>
      <c r="B1107" s="156"/>
      <c r="C1107" s="195" t="s">
        <v>1083</v>
      </c>
      <c r="D1107" s="193"/>
      <c r="E1107" s="194"/>
      <c r="F1107" s="159"/>
      <c r="G1107" s="159"/>
      <c r="H1107" s="159"/>
      <c r="I1107" s="159"/>
      <c r="J1107" s="159"/>
      <c r="K1107" s="159"/>
      <c r="L1107" s="159"/>
      <c r="M1107" s="159"/>
      <c r="N1107" s="158"/>
      <c r="O1107" s="158"/>
      <c r="P1107" s="158"/>
      <c r="Q1107" s="158"/>
      <c r="R1107" s="159"/>
      <c r="S1107" s="159"/>
      <c r="T1107" s="159"/>
      <c r="U1107" s="159"/>
      <c r="V1107" s="159"/>
      <c r="W1107" s="159"/>
      <c r="X1107" s="159"/>
      <c r="Y1107" s="159"/>
      <c r="Z1107" s="148"/>
      <c r="AA1107" s="148"/>
      <c r="AB1107" s="148"/>
      <c r="AC1107" s="148"/>
      <c r="AD1107" s="148"/>
      <c r="AE1107" s="148"/>
      <c r="AF1107" s="148"/>
      <c r="AG1107" s="148" t="s">
        <v>404</v>
      </c>
      <c r="AH1107" s="148">
        <v>0</v>
      </c>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3" x14ac:dyDescent="0.2">
      <c r="A1108" s="155"/>
      <c r="B1108" s="156"/>
      <c r="C1108" s="195" t="s">
        <v>1765</v>
      </c>
      <c r="D1108" s="193"/>
      <c r="E1108" s="194">
        <v>139</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404</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1" x14ac:dyDescent="0.2">
      <c r="A1109" s="172">
        <v>252</v>
      </c>
      <c r="B1109" s="173" t="s">
        <v>1766</v>
      </c>
      <c r="C1109" s="188" t="s">
        <v>1767</v>
      </c>
      <c r="D1109" s="174" t="s">
        <v>379</v>
      </c>
      <c r="E1109" s="175">
        <v>141.29</v>
      </c>
      <c r="F1109" s="176"/>
      <c r="G1109" s="177">
        <f>ROUND(E1109*F1109,2)</f>
        <v>0</v>
      </c>
      <c r="H1109" s="176"/>
      <c r="I1109" s="177">
        <f>ROUND(E1109*H1109,2)</f>
        <v>0</v>
      </c>
      <c r="J1109" s="176"/>
      <c r="K1109" s="177">
        <f>ROUND(E1109*J1109,2)</f>
        <v>0</v>
      </c>
      <c r="L1109" s="177">
        <v>12</v>
      </c>
      <c r="M1109" s="177">
        <f>G1109*(1+L1109/100)</f>
        <v>0</v>
      </c>
      <c r="N1109" s="175">
        <v>0</v>
      </c>
      <c r="O1109" s="175">
        <f>ROUND(E1109*N1109,2)</f>
        <v>0</v>
      </c>
      <c r="P1109" s="175">
        <v>0</v>
      </c>
      <c r="Q1109" s="175">
        <f>ROUND(E1109*P1109,2)</f>
        <v>0</v>
      </c>
      <c r="R1109" s="177" t="s">
        <v>622</v>
      </c>
      <c r="S1109" s="177" t="s">
        <v>319</v>
      </c>
      <c r="T1109" s="178" t="s">
        <v>319</v>
      </c>
      <c r="U1109" s="159">
        <v>1.6E-2</v>
      </c>
      <c r="V1109" s="159">
        <f>ROUND(E1109*U1109,2)</f>
        <v>2.2599999999999998</v>
      </c>
      <c r="W1109" s="159"/>
      <c r="X1109" s="159" t="s">
        <v>399</v>
      </c>
      <c r="Y1109" s="159" t="s">
        <v>322</v>
      </c>
      <c r="Z1109" s="148"/>
      <c r="AA1109" s="148"/>
      <c r="AB1109" s="148"/>
      <c r="AC1109" s="148"/>
      <c r="AD1109" s="148"/>
      <c r="AE1109" s="148"/>
      <c r="AF1109" s="148"/>
      <c r="AG1109" s="148" t="s">
        <v>400</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
      <c r="A1110" s="155"/>
      <c r="B1110" s="156"/>
      <c r="C1110" s="272" t="s">
        <v>1768</v>
      </c>
      <c r="D1110" s="273"/>
      <c r="E1110" s="273"/>
      <c r="F1110" s="273"/>
      <c r="G1110" s="273"/>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402</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row>
    <row r="1111" spans="1:60" outlineLevel="2" x14ac:dyDescent="0.2">
      <c r="A1111" s="155"/>
      <c r="B1111" s="156"/>
      <c r="C1111" s="195" t="s">
        <v>1769</v>
      </c>
      <c r="D1111" s="193"/>
      <c r="E1111" s="194">
        <v>15.32</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404</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3" x14ac:dyDescent="0.2">
      <c r="A1112" s="155"/>
      <c r="B1112" s="156"/>
      <c r="C1112" s="195" t="s">
        <v>1109</v>
      </c>
      <c r="D1112" s="193"/>
      <c r="E1112" s="194">
        <v>125.97</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404</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1" x14ac:dyDescent="0.2">
      <c r="A1113" s="172">
        <v>253</v>
      </c>
      <c r="B1113" s="173" t="s">
        <v>1770</v>
      </c>
      <c r="C1113" s="188" t="s">
        <v>1771</v>
      </c>
      <c r="D1113" s="174" t="s">
        <v>379</v>
      </c>
      <c r="E1113" s="175">
        <v>141.29</v>
      </c>
      <c r="F1113" s="176"/>
      <c r="G1113" s="177">
        <f>ROUND(E1113*F1113,2)</f>
        <v>0</v>
      </c>
      <c r="H1113" s="176"/>
      <c r="I1113" s="177">
        <f>ROUND(E1113*H1113,2)</f>
        <v>0</v>
      </c>
      <c r="J1113" s="176"/>
      <c r="K1113" s="177">
        <f>ROUND(E1113*J1113,2)</f>
        <v>0</v>
      </c>
      <c r="L1113" s="177">
        <v>12</v>
      </c>
      <c r="M1113" s="177">
        <f>G1113*(1+L1113/100)</f>
        <v>0</v>
      </c>
      <c r="N1113" s="175">
        <v>2.4000000000000001E-4</v>
      </c>
      <c r="O1113" s="175">
        <f>ROUND(E1113*N1113,2)</f>
        <v>0.03</v>
      </c>
      <c r="P1113" s="175">
        <v>0</v>
      </c>
      <c r="Q1113" s="175">
        <f>ROUND(E1113*P1113,2)</f>
        <v>0</v>
      </c>
      <c r="R1113" s="177" t="s">
        <v>622</v>
      </c>
      <c r="S1113" s="177" t="s">
        <v>319</v>
      </c>
      <c r="T1113" s="178" t="s">
        <v>319</v>
      </c>
      <c r="U1113" s="159">
        <v>0.45</v>
      </c>
      <c r="V1113" s="159">
        <f>ROUND(E1113*U1113,2)</f>
        <v>63.58</v>
      </c>
      <c r="W1113" s="159"/>
      <c r="X1113" s="159" t="s">
        <v>399</v>
      </c>
      <c r="Y1113" s="159" t="s">
        <v>322</v>
      </c>
      <c r="Z1113" s="148"/>
      <c r="AA1113" s="148"/>
      <c r="AB1113" s="148"/>
      <c r="AC1113" s="148"/>
      <c r="AD1113" s="148"/>
      <c r="AE1113" s="148"/>
      <c r="AF1113" s="148"/>
      <c r="AG1113" s="148" t="s">
        <v>400</v>
      </c>
      <c r="AH1113" s="148"/>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2" x14ac:dyDescent="0.2">
      <c r="A1114" s="155"/>
      <c r="B1114" s="156"/>
      <c r="C1114" s="195" t="s">
        <v>1769</v>
      </c>
      <c r="D1114" s="193"/>
      <c r="E1114" s="194">
        <v>15.32</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404</v>
      </c>
      <c r="AH1114" s="148">
        <v>0</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outlineLevel="3" x14ac:dyDescent="0.2">
      <c r="A1115" s="155"/>
      <c r="B1115" s="156"/>
      <c r="C1115" s="195" t="s">
        <v>1109</v>
      </c>
      <c r="D1115" s="193"/>
      <c r="E1115" s="194">
        <v>125.97</v>
      </c>
      <c r="F1115" s="159"/>
      <c r="G1115" s="159"/>
      <c r="H1115" s="159"/>
      <c r="I1115" s="159"/>
      <c r="J1115" s="159"/>
      <c r="K1115" s="159"/>
      <c r="L1115" s="159"/>
      <c r="M1115" s="159"/>
      <c r="N1115" s="158"/>
      <c r="O1115" s="158"/>
      <c r="P1115" s="158"/>
      <c r="Q1115" s="158"/>
      <c r="R1115" s="159"/>
      <c r="S1115" s="159"/>
      <c r="T1115" s="159"/>
      <c r="U1115" s="159"/>
      <c r="V1115" s="159"/>
      <c r="W1115" s="159"/>
      <c r="X1115" s="159"/>
      <c r="Y1115" s="159"/>
      <c r="Z1115" s="148"/>
      <c r="AA1115" s="148"/>
      <c r="AB1115" s="148"/>
      <c r="AC1115" s="148"/>
      <c r="AD1115" s="148"/>
      <c r="AE1115" s="148"/>
      <c r="AF1115" s="148"/>
      <c r="AG1115" s="148" t="s">
        <v>404</v>
      </c>
      <c r="AH1115" s="148">
        <v>0</v>
      </c>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ht="22.5" outlineLevel="1" x14ac:dyDescent="0.2">
      <c r="A1116" s="172">
        <v>254</v>
      </c>
      <c r="B1116" s="173" t="s">
        <v>1772</v>
      </c>
      <c r="C1116" s="188" t="s">
        <v>1773</v>
      </c>
      <c r="D1116" s="174" t="s">
        <v>379</v>
      </c>
      <c r="E1116" s="175">
        <v>3.64</v>
      </c>
      <c r="F1116" s="176"/>
      <c r="G1116" s="177">
        <f>ROUND(E1116*F1116,2)</f>
        <v>0</v>
      </c>
      <c r="H1116" s="176"/>
      <c r="I1116" s="177">
        <f>ROUND(E1116*H1116,2)</f>
        <v>0</v>
      </c>
      <c r="J1116" s="176"/>
      <c r="K1116" s="177">
        <f>ROUND(E1116*J1116,2)</f>
        <v>0</v>
      </c>
      <c r="L1116" s="177">
        <v>12</v>
      </c>
      <c r="M1116" s="177">
        <f>G1116*(1+L1116/100)</f>
        <v>0</v>
      </c>
      <c r="N1116" s="175">
        <v>4.5700000000000003E-3</v>
      </c>
      <c r="O1116" s="175">
        <f>ROUND(E1116*N1116,2)</f>
        <v>0.02</v>
      </c>
      <c r="P1116" s="175">
        <v>0</v>
      </c>
      <c r="Q1116" s="175">
        <f>ROUND(E1116*P1116,2)</f>
        <v>0</v>
      </c>
      <c r="R1116" s="177" t="s">
        <v>622</v>
      </c>
      <c r="S1116" s="177" t="s">
        <v>319</v>
      </c>
      <c r="T1116" s="178" t="s">
        <v>319</v>
      </c>
      <c r="U1116" s="159">
        <v>0.05</v>
      </c>
      <c r="V1116" s="159">
        <f>ROUND(E1116*U1116,2)</f>
        <v>0.18</v>
      </c>
      <c r="W1116" s="159"/>
      <c r="X1116" s="159" t="s">
        <v>399</v>
      </c>
      <c r="Y1116" s="159" t="s">
        <v>322</v>
      </c>
      <c r="Z1116" s="148"/>
      <c r="AA1116" s="148"/>
      <c r="AB1116" s="148"/>
      <c r="AC1116" s="148"/>
      <c r="AD1116" s="148"/>
      <c r="AE1116" s="148"/>
      <c r="AF1116" s="148"/>
      <c r="AG1116" s="148" t="s">
        <v>400</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195" t="s">
        <v>1083</v>
      </c>
      <c r="D1117" s="193"/>
      <c r="E1117" s="194"/>
      <c r="F1117" s="159"/>
      <c r="G1117" s="159"/>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404</v>
      </c>
      <c r="AH1117" s="148">
        <v>0</v>
      </c>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3" x14ac:dyDescent="0.2">
      <c r="A1118" s="155"/>
      <c r="B1118" s="156"/>
      <c r="C1118" s="195" t="s">
        <v>1774</v>
      </c>
      <c r="D1118" s="193"/>
      <c r="E1118" s="194">
        <v>3.64</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404</v>
      </c>
      <c r="AH1118" s="148">
        <v>0</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ht="22.5" outlineLevel="1" x14ac:dyDescent="0.2">
      <c r="A1119" s="172">
        <v>255</v>
      </c>
      <c r="B1119" s="173" t="s">
        <v>1775</v>
      </c>
      <c r="C1119" s="188" t="s">
        <v>1776</v>
      </c>
      <c r="D1119" s="174" t="s">
        <v>379</v>
      </c>
      <c r="E1119" s="175">
        <v>3</v>
      </c>
      <c r="F1119" s="176"/>
      <c r="G1119" s="177">
        <f>ROUND(E1119*F1119,2)</f>
        <v>0</v>
      </c>
      <c r="H1119" s="176"/>
      <c r="I1119" s="177">
        <f>ROUND(E1119*H1119,2)</f>
        <v>0</v>
      </c>
      <c r="J1119" s="176"/>
      <c r="K1119" s="177">
        <f>ROUND(E1119*J1119,2)</f>
        <v>0</v>
      </c>
      <c r="L1119" s="177">
        <v>12</v>
      </c>
      <c r="M1119" s="177">
        <f>G1119*(1+L1119/100)</f>
        <v>0</v>
      </c>
      <c r="N1119" s="175">
        <v>0.01</v>
      </c>
      <c r="O1119" s="175">
        <f>ROUND(E1119*N1119,2)</f>
        <v>0.03</v>
      </c>
      <c r="P1119" s="175">
        <v>0</v>
      </c>
      <c r="Q1119" s="175">
        <f>ROUND(E1119*P1119,2)</f>
        <v>0</v>
      </c>
      <c r="R1119" s="177" t="s">
        <v>622</v>
      </c>
      <c r="S1119" s="177" t="s">
        <v>319</v>
      </c>
      <c r="T1119" s="178" t="s">
        <v>319</v>
      </c>
      <c r="U1119" s="159">
        <v>0.05</v>
      </c>
      <c r="V1119" s="159">
        <f>ROUND(E1119*U1119,2)</f>
        <v>0.15</v>
      </c>
      <c r="W1119" s="159"/>
      <c r="X1119" s="159" t="s">
        <v>399</v>
      </c>
      <c r="Y1119" s="159" t="s">
        <v>322</v>
      </c>
      <c r="Z1119" s="148"/>
      <c r="AA1119" s="148"/>
      <c r="AB1119" s="148"/>
      <c r="AC1119" s="148"/>
      <c r="AD1119" s="148"/>
      <c r="AE1119" s="148"/>
      <c r="AF1119" s="148"/>
      <c r="AG1119" s="148" t="s">
        <v>400</v>
      </c>
      <c r="AH1119" s="148"/>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2" x14ac:dyDescent="0.2">
      <c r="A1120" s="155"/>
      <c r="B1120" s="156"/>
      <c r="C1120" s="195" t="s">
        <v>1083</v>
      </c>
      <c r="D1120" s="193"/>
      <c r="E1120" s="194"/>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404</v>
      </c>
      <c r="AH1120" s="148">
        <v>0</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outlineLevel="3" x14ac:dyDescent="0.2">
      <c r="A1121" s="155"/>
      <c r="B1121" s="156"/>
      <c r="C1121" s="195" t="s">
        <v>1777</v>
      </c>
      <c r="D1121" s="193"/>
      <c r="E1121" s="194">
        <v>3</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404</v>
      </c>
      <c r="AH1121" s="148">
        <v>0</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outlineLevel="1" x14ac:dyDescent="0.2">
      <c r="A1122" s="172">
        <v>256</v>
      </c>
      <c r="B1122" s="173" t="s">
        <v>1778</v>
      </c>
      <c r="C1122" s="188" t="s">
        <v>1779</v>
      </c>
      <c r="D1122" s="174" t="s">
        <v>1780</v>
      </c>
      <c r="E1122" s="175">
        <v>18.2</v>
      </c>
      <c r="F1122" s="176"/>
      <c r="G1122" s="177">
        <f>ROUND(E1122*F1122,2)</f>
        <v>0</v>
      </c>
      <c r="H1122" s="176"/>
      <c r="I1122" s="177">
        <f>ROUND(E1122*H1122,2)</f>
        <v>0</v>
      </c>
      <c r="J1122" s="176"/>
      <c r="K1122" s="177">
        <f>ROUND(E1122*J1122,2)</f>
        <v>0</v>
      </c>
      <c r="L1122" s="177">
        <v>12</v>
      </c>
      <c r="M1122" s="177">
        <f>G1122*(1+L1122/100)</f>
        <v>0</v>
      </c>
      <c r="N1122" s="175">
        <v>6.8999999999999997E-4</v>
      </c>
      <c r="O1122" s="175">
        <f>ROUND(E1122*N1122,2)</f>
        <v>0.01</v>
      </c>
      <c r="P1122" s="175">
        <v>0</v>
      </c>
      <c r="Q1122" s="175">
        <f>ROUND(E1122*P1122,2)</f>
        <v>0</v>
      </c>
      <c r="R1122" s="177" t="s">
        <v>622</v>
      </c>
      <c r="S1122" s="177" t="s">
        <v>319</v>
      </c>
      <c r="T1122" s="178" t="s">
        <v>319</v>
      </c>
      <c r="U1122" s="159">
        <v>0.2</v>
      </c>
      <c r="V1122" s="159">
        <f>ROUND(E1122*U1122,2)</f>
        <v>3.64</v>
      </c>
      <c r="W1122" s="159"/>
      <c r="X1122" s="159" t="s">
        <v>399</v>
      </c>
      <c r="Y1122" s="159" t="s">
        <v>322</v>
      </c>
      <c r="Z1122" s="148"/>
      <c r="AA1122" s="148"/>
      <c r="AB1122" s="148"/>
      <c r="AC1122" s="148"/>
      <c r="AD1122" s="148"/>
      <c r="AE1122" s="148"/>
      <c r="AF1122" s="148"/>
      <c r="AG1122" s="148" t="s">
        <v>400</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195" t="s">
        <v>1083</v>
      </c>
      <c r="D1123" s="193"/>
      <c r="E1123" s="194"/>
      <c r="F1123" s="159"/>
      <c r="G1123" s="159"/>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404</v>
      </c>
      <c r="AH1123" s="148">
        <v>0</v>
      </c>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row>
    <row r="1124" spans="1:60" outlineLevel="3" x14ac:dyDescent="0.2">
      <c r="A1124" s="155"/>
      <c r="B1124" s="156"/>
      <c r="C1124" s="195" t="s">
        <v>1781</v>
      </c>
      <c r="D1124" s="193"/>
      <c r="E1124" s="194">
        <v>10</v>
      </c>
      <c r="F1124" s="159"/>
      <c r="G1124" s="159"/>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404</v>
      </c>
      <c r="AH1124" s="148">
        <v>0</v>
      </c>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3" x14ac:dyDescent="0.2">
      <c r="A1125" s="155"/>
      <c r="B1125" s="156"/>
      <c r="C1125" s="195" t="s">
        <v>1782</v>
      </c>
      <c r="D1125" s="193"/>
      <c r="E1125" s="194">
        <v>8.1999999999999993</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404</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ht="45" outlineLevel="1" x14ac:dyDescent="0.2">
      <c r="A1126" s="172">
        <v>257</v>
      </c>
      <c r="B1126" s="173" t="s">
        <v>1783</v>
      </c>
      <c r="C1126" s="188" t="s">
        <v>1784</v>
      </c>
      <c r="D1126" s="174" t="s">
        <v>379</v>
      </c>
      <c r="E1126" s="175">
        <v>162.48349999999999</v>
      </c>
      <c r="F1126" s="176"/>
      <c r="G1126" s="177">
        <f>ROUND(E1126*F1126,2)</f>
        <v>0</v>
      </c>
      <c r="H1126" s="176"/>
      <c r="I1126" s="177">
        <f>ROUND(E1126*H1126,2)</f>
        <v>0</v>
      </c>
      <c r="J1126" s="176"/>
      <c r="K1126" s="177">
        <f>ROUND(E1126*J1126,2)</f>
        <v>0</v>
      </c>
      <c r="L1126" s="177">
        <v>12</v>
      </c>
      <c r="M1126" s="177">
        <f>G1126*(1+L1126/100)</f>
        <v>0</v>
      </c>
      <c r="N1126" s="175">
        <v>2.7000000000000001E-3</v>
      </c>
      <c r="O1126" s="175">
        <f>ROUND(E1126*N1126,2)</f>
        <v>0.44</v>
      </c>
      <c r="P1126" s="175">
        <v>0</v>
      </c>
      <c r="Q1126" s="175">
        <f>ROUND(E1126*P1126,2)</f>
        <v>0</v>
      </c>
      <c r="R1126" s="177" t="s">
        <v>1146</v>
      </c>
      <c r="S1126" s="177" t="s">
        <v>319</v>
      </c>
      <c r="T1126" s="178" t="s">
        <v>319</v>
      </c>
      <c r="U1126" s="159">
        <v>0</v>
      </c>
      <c r="V1126" s="159">
        <f>ROUND(E1126*U1126,2)</f>
        <v>0</v>
      </c>
      <c r="W1126" s="159"/>
      <c r="X1126" s="159" t="s">
        <v>1147</v>
      </c>
      <c r="Y1126" s="159" t="s">
        <v>322</v>
      </c>
      <c r="Z1126" s="148"/>
      <c r="AA1126" s="148"/>
      <c r="AB1126" s="148"/>
      <c r="AC1126" s="148"/>
      <c r="AD1126" s="148"/>
      <c r="AE1126" s="148"/>
      <c r="AF1126" s="148"/>
      <c r="AG1126" s="148" t="s">
        <v>1148</v>
      </c>
      <c r="AH1126" s="148"/>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outlineLevel="2" x14ac:dyDescent="0.2">
      <c r="A1127" s="155"/>
      <c r="B1127" s="156"/>
      <c r="C1127" s="195" t="s">
        <v>1769</v>
      </c>
      <c r="D1127" s="193"/>
      <c r="E1127" s="194">
        <v>15.32</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404</v>
      </c>
      <c r="AH1127" s="148">
        <v>0</v>
      </c>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3" x14ac:dyDescent="0.2">
      <c r="A1128" s="155"/>
      <c r="B1128" s="156"/>
      <c r="C1128" s="195" t="s">
        <v>1109</v>
      </c>
      <c r="D1128" s="193"/>
      <c r="E1128" s="194">
        <v>125.97</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404</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
      <c r="A1129" s="155"/>
      <c r="B1129" s="156"/>
      <c r="C1129" s="201" t="s">
        <v>1785</v>
      </c>
      <c r="D1129" s="196"/>
      <c r="E1129" s="197">
        <v>21.1935</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404</v>
      </c>
      <c r="AH1129" s="148">
        <v>4</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1" x14ac:dyDescent="0.2">
      <c r="A1130" s="172">
        <v>258</v>
      </c>
      <c r="B1130" s="173" t="s">
        <v>1786</v>
      </c>
      <c r="C1130" s="188" t="s">
        <v>1787</v>
      </c>
      <c r="D1130" s="174" t="s">
        <v>478</v>
      </c>
      <c r="E1130" s="175">
        <v>152.9</v>
      </c>
      <c r="F1130" s="176"/>
      <c r="G1130" s="177">
        <f>ROUND(E1130*F1130,2)</f>
        <v>0</v>
      </c>
      <c r="H1130" s="176"/>
      <c r="I1130" s="177">
        <f>ROUND(E1130*H1130,2)</f>
        <v>0</v>
      </c>
      <c r="J1130" s="176"/>
      <c r="K1130" s="177">
        <f>ROUND(E1130*J1130,2)</f>
        <v>0</v>
      </c>
      <c r="L1130" s="177">
        <v>12</v>
      </c>
      <c r="M1130" s="177">
        <f>G1130*(1+L1130/100)</f>
        <v>0</v>
      </c>
      <c r="N1130" s="175">
        <v>2.9999999999999997E-4</v>
      </c>
      <c r="O1130" s="175">
        <f>ROUND(E1130*N1130,2)</f>
        <v>0.05</v>
      </c>
      <c r="P1130" s="175">
        <v>0</v>
      </c>
      <c r="Q1130" s="175">
        <f>ROUND(E1130*P1130,2)</f>
        <v>0</v>
      </c>
      <c r="R1130" s="177" t="s">
        <v>1146</v>
      </c>
      <c r="S1130" s="177" t="s">
        <v>319</v>
      </c>
      <c r="T1130" s="178" t="s">
        <v>319</v>
      </c>
      <c r="U1130" s="159">
        <v>0</v>
      </c>
      <c r="V1130" s="159">
        <f>ROUND(E1130*U1130,2)</f>
        <v>0</v>
      </c>
      <c r="W1130" s="159"/>
      <c r="X1130" s="159" t="s">
        <v>1147</v>
      </c>
      <c r="Y1130" s="159" t="s">
        <v>322</v>
      </c>
      <c r="Z1130" s="148"/>
      <c r="AA1130" s="148"/>
      <c r="AB1130" s="148"/>
      <c r="AC1130" s="148"/>
      <c r="AD1130" s="148"/>
      <c r="AE1130" s="148"/>
      <c r="AF1130" s="148"/>
      <c r="AG1130" s="148" t="s">
        <v>1148</v>
      </c>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2" x14ac:dyDescent="0.2">
      <c r="A1131" s="155"/>
      <c r="B1131" s="156"/>
      <c r="C1131" s="195" t="s">
        <v>1788</v>
      </c>
      <c r="D1131" s="193"/>
      <c r="E1131" s="194">
        <v>152.9</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404</v>
      </c>
      <c r="AH1131" s="148">
        <v>5</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1" x14ac:dyDescent="0.2">
      <c r="A1132" s="155">
        <v>259</v>
      </c>
      <c r="B1132" s="156" t="s">
        <v>1789</v>
      </c>
      <c r="C1132" s="202" t="s">
        <v>1790</v>
      </c>
      <c r="D1132" s="157" t="s">
        <v>0</v>
      </c>
      <c r="E1132" s="200"/>
      <c r="F1132" s="160"/>
      <c r="G1132" s="159">
        <f>ROUND(E1132*F1132,2)</f>
        <v>0</v>
      </c>
      <c r="H1132" s="160"/>
      <c r="I1132" s="159">
        <f>ROUND(E1132*H1132,2)</f>
        <v>0</v>
      </c>
      <c r="J1132" s="160"/>
      <c r="K1132" s="159">
        <f>ROUND(E1132*J1132,2)</f>
        <v>0</v>
      </c>
      <c r="L1132" s="159">
        <v>12</v>
      </c>
      <c r="M1132" s="159">
        <f>G1132*(1+L1132/100)</f>
        <v>0</v>
      </c>
      <c r="N1132" s="158">
        <v>0</v>
      </c>
      <c r="O1132" s="158">
        <f>ROUND(E1132*N1132,2)</f>
        <v>0</v>
      </c>
      <c r="P1132" s="158">
        <v>0</v>
      </c>
      <c r="Q1132" s="158">
        <f>ROUND(E1132*P1132,2)</f>
        <v>0</v>
      </c>
      <c r="R1132" s="159" t="s">
        <v>622</v>
      </c>
      <c r="S1132" s="159" t="s">
        <v>319</v>
      </c>
      <c r="T1132" s="159" t="s">
        <v>319</v>
      </c>
      <c r="U1132" s="159">
        <v>0</v>
      </c>
      <c r="V1132" s="159">
        <f>ROUND(E1132*U1132,2)</f>
        <v>0</v>
      </c>
      <c r="W1132" s="159"/>
      <c r="X1132" s="159" t="s">
        <v>668</v>
      </c>
      <c r="Y1132" s="159" t="s">
        <v>322</v>
      </c>
      <c r="Z1132" s="148"/>
      <c r="AA1132" s="148"/>
      <c r="AB1132" s="148"/>
      <c r="AC1132" s="148"/>
      <c r="AD1132" s="148"/>
      <c r="AE1132" s="148"/>
      <c r="AF1132" s="148"/>
      <c r="AG1132" s="148" t="s">
        <v>669</v>
      </c>
      <c r="AH1132" s="148"/>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2" x14ac:dyDescent="0.2">
      <c r="A1133" s="155"/>
      <c r="B1133" s="156"/>
      <c r="C1133" s="274" t="s">
        <v>1791</v>
      </c>
      <c r="D1133" s="275"/>
      <c r="E1133" s="275"/>
      <c r="F1133" s="275"/>
      <c r="G1133" s="275"/>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402</v>
      </c>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x14ac:dyDescent="0.2">
      <c r="A1134" s="162" t="s">
        <v>314</v>
      </c>
      <c r="B1134" s="163" t="s">
        <v>267</v>
      </c>
      <c r="C1134" s="187" t="s">
        <v>268</v>
      </c>
      <c r="D1134" s="164"/>
      <c r="E1134" s="165"/>
      <c r="F1134" s="166"/>
      <c r="G1134" s="166">
        <f>SUMIF(AG1135:AG1148,"&lt;&gt;NOR",G1135:G1148)</f>
        <v>0</v>
      </c>
      <c r="H1134" s="166"/>
      <c r="I1134" s="166">
        <f>SUM(I1135:I1148)</f>
        <v>0</v>
      </c>
      <c r="J1134" s="166"/>
      <c r="K1134" s="166">
        <f>SUM(K1135:K1148)</f>
        <v>0</v>
      </c>
      <c r="L1134" s="166"/>
      <c r="M1134" s="166">
        <f>SUM(M1135:M1148)</f>
        <v>0</v>
      </c>
      <c r="N1134" s="165"/>
      <c r="O1134" s="165">
        <f>SUM(O1135:O1148)</f>
        <v>1.48</v>
      </c>
      <c r="P1134" s="165"/>
      <c r="Q1134" s="165">
        <f>SUM(Q1135:Q1148)</f>
        <v>0</v>
      </c>
      <c r="R1134" s="166"/>
      <c r="S1134" s="166"/>
      <c r="T1134" s="167"/>
      <c r="U1134" s="161"/>
      <c r="V1134" s="161">
        <f>SUM(V1135:V1148)</f>
        <v>71.45</v>
      </c>
      <c r="W1134" s="161"/>
      <c r="X1134" s="161"/>
      <c r="Y1134" s="161"/>
      <c r="AG1134" t="s">
        <v>315</v>
      </c>
    </row>
    <row r="1135" spans="1:60" outlineLevel="1" x14ac:dyDescent="0.2">
      <c r="A1135" s="172">
        <v>260</v>
      </c>
      <c r="B1135" s="173" t="s">
        <v>1792</v>
      </c>
      <c r="C1135" s="188" t="s">
        <v>1793</v>
      </c>
      <c r="D1135" s="174" t="s">
        <v>379</v>
      </c>
      <c r="E1135" s="175">
        <v>162.75</v>
      </c>
      <c r="F1135" s="176"/>
      <c r="G1135" s="177">
        <f>ROUND(E1135*F1135,2)</f>
        <v>0</v>
      </c>
      <c r="H1135" s="176"/>
      <c r="I1135" s="177">
        <f>ROUND(E1135*H1135,2)</f>
        <v>0</v>
      </c>
      <c r="J1135" s="176"/>
      <c r="K1135" s="177">
        <f>ROUND(E1135*J1135,2)</f>
        <v>0</v>
      </c>
      <c r="L1135" s="177">
        <v>12</v>
      </c>
      <c r="M1135" s="177">
        <f>G1135*(1+L1135/100)</f>
        <v>0</v>
      </c>
      <c r="N1135" s="175">
        <v>0</v>
      </c>
      <c r="O1135" s="175">
        <f>ROUND(E1135*N1135,2)</f>
        <v>0</v>
      </c>
      <c r="P1135" s="175">
        <v>0</v>
      </c>
      <c r="Q1135" s="175">
        <f>ROUND(E1135*P1135,2)</f>
        <v>0</v>
      </c>
      <c r="R1135" s="177" t="s">
        <v>1794</v>
      </c>
      <c r="S1135" s="177" t="s">
        <v>319</v>
      </c>
      <c r="T1135" s="178" t="s">
        <v>319</v>
      </c>
      <c r="U1135" s="159">
        <v>1.6E-2</v>
      </c>
      <c r="V1135" s="159">
        <f>ROUND(E1135*U1135,2)</f>
        <v>2.6</v>
      </c>
      <c r="W1135" s="159"/>
      <c r="X1135" s="159" t="s">
        <v>399</v>
      </c>
      <c r="Y1135" s="159" t="s">
        <v>322</v>
      </c>
      <c r="Z1135" s="148"/>
      <c r="AA1135" s="148"/>
      <c r="AB1135" s="148"/>
      <c r="AC1135" s="148"/>
      <c r="AD1135" s="148"/>
      <c r="AE1135" s="148"/>
      <c r="AF1135" s="148"/>
      <c r="AG1135" s="148" t="s">
        <v>400</v>
      </c>
      <c r="AH1135" s="148"/>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2" x14ac:dyDescent="0.2">
      <c r="A1136" s="155"/>
      <c r="B1136" s="156"/>
      <c r="C1136" s="195" t="s">
        <v>1702</v>
      </c>
      <c r="D1136" s="193"/>
      <c r="E1136" s="194">
        <v>21.46</v>
      </c>
      <c r="F1136" s="159"/>
      <c r="G1136" s="159"/>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404</v>
      </c>
      <c r="AH1136" s="148">
        <v>0</v>
      </c>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195" t="s">
        <v>1769</v>
      </c>
      <c r="D1137" s="193"/>
      <c r="E1137" s="194">
        <v>15.32</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404</v>
      </c>
      <c r="AH1137" s="148">
        <v>0</v>
      </c>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195" t="s">
        <v>1109</v>
      </c>
      <c r="D1138" s="193"/>
      <c r="E1138" s="194">
        <v>125.97</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404</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ht="33.75" outlineLevel="1" x14ac:dyDescent="0.2">
      <c r="A1139" s="172">
        <v>261</v>
      </c>
      <c r="B1139" s="173" t="s">
        <v>1795</v>
      </c>
      <c r="C1139" s="188" t="s">
        <v>1796</v>
      </c>
      <c r="D1139" s="174" t="s">
        <v>379</v>
      </c>
      <c r="E1139" s="175">
        <v>162.75</v>
      </c>
      <c r="F1139" s="176"/>
      <c r="G1139" s="177">
        <f>ROUND(E1139*F1139,2)</f>
        <v>0</v>
      </c>
      <c r="H1139" s="176"/>
      <c r="I1139" s="177">
        <f>ROUND(E1139*H1139,2)</f>
        <v>0</v>
      </c>
      <c r="J1139" s="176"/>
      <c r="K1139" s="177">
        <f>ROUND(E1139*J1139,2)</f>
        <v>0</v>
      </c>
      <c r="L1139" s="177">
        <v>12</v>
      </c>
      <c r="M1139" s="177">
        <f>G1139*(1+L1139/100)</f>
        <v>0</v>
      </c>
      <c r="N1139" s="175">
        <v>5.0000000000000002E-5</v>
      </c>
      <c r="O1139" s="175">
        <f>ROUND(E1139*N1139,2)</f>
        <v>0.01</v>
      </c>
      <c r="P1139" s="175">
        <v>0</v>
      </c>
      <c r="Q1139" s="175">
        <f>ROUND(E1139*P1139,2)</f>
        <v>0</v>
      </c>
      <c r="R1139" s="177" t="s">
        <v>1794</v>
      </c>
      <c r="S1139" s="177" t="s">
        <v>319</v>
      </c>
      <c r="T1139" s="178" t="s">
        <v>319</v>
      </c>
      <c r="U1139" s="159">
        <v>6.5000000000000002E-2</v>
      </c>
      <c r="V1139" s="159">
        <f>ROUND(E1139*U1139,2)</f>
        <v>10.58</v>
      </c>
      <c r="W1139" s="159"/>
      <c r="X1139" s="159" t="s">
        <v>399</v>
      </c>
      <c r="Y1139" s="159" t="s">
        <v>322</v>
      </c>
      <c r="Z1139" s="148"/>
      <c r="AA1139" s="148"/>
      <c r="AB1139" s="148"/>
      <c r="AC1139" s="148"/>
      <c r="AD1139" s="148"/>
      <c r="AE1139" s="148"/>
      <c r="AF1139" s="148"/>
      <c r="AG1139" s="148" t="s">
        <v>400</v>
      </c>
      <c r="AH1139" s="148"/>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2" x14ac:dyDescent="0.2">
      <c r="A1140" s="155"/>
      <c r="B1140" s="156"/>
      <c r="C1140" s="195" t="s">
        <v>1797</v>
      </c>
      <c r="D1140" s="193"/>
      <c r="E1140" s="194">
        <v>162.75</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404</v>
      </c>
      <c r="AH1140" s="148">
        <v>5</v>
      </c>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ht="22.5" outlineLevel="1" x14ac:dyDescent="0.2">
      <c r="A1141" s="172">
        <v>262</v>
      </c>
      <c r="B1141" s="173" t="s">
        <v>1798</v>
      </c>
      <c r="C1141" s="188" t="s">
        <v>1799</v>
      </c>
      <c r="D1141" s="174" t="s">
        <v>379</v>
      </c>
      <c r="E1141" s="175">
        <v>162.75</v>
      </c>
      <c r="F1141" s="176"/>
      <c r="G1141" s="177">
        <f>ROUND(E1141*F1141,2)</f>
        <v>0</v>
      </c>
      <c r="H1141" s="176"/>
      <c r="I1141" s="177">
        <f>ROUND(E1141*H1141,2)</f>
        <v>0</v>
      </c>
      <c r="J1141" s="176"/>
      <c r="K1141" s="177">
        <f>ROUND(E1141*J1141,2)</f>
        <v>0</v>
      </c>
      <c r="L1141" s="177">
        <v>12</v>
      </c>
      <c r="M1141" s="177">
        <f>G1141*(1+L1141/100)</f>
        <v>0</v>
      </c>
      <c r="N1141" s="175">
        <v>3.0000000000000001E-3</v>
      </c>
      <c r="O1141" s="175">
        <f>ROUND(E1141*N1141,2)</f>
        <v>0.49</v>
      </c>
      <c r="P1141" s="175">
        <v>0</v>
      </c>
      <c r="Q1141" s="175">
        <f>ROUND(E1141*P1141,2)</f>
        <v>0</v>
      </c>
      <c r="R1141" s="177" t="s">
        <v>1794</v>
      </c>
      <c r="S1141" s="177" t="s">
        <v>319</v>
      </c>
      <c r="T1141" s="178" t="s">
        <v>319</v>
      </c>
      <c r="U1141" s="159">
        <v>0.32200000000000001</v>
      </c>
      <c r="V1141" s="159">
        <f>ROUND(E1141*U1141,2)</f>
        <v>52.41</v>
      </c>
      <c r="W1141" s="159"/>
      <c r="X1141" s="159" t="s">
        <v>399</v>
      </c>
      <c r="Y1141" s="159" t="s">
        <v>322</v>
      </c>
      <c r="Z1141" s="148"/>
      <c r="AA1141" s="148"/>
      <c r="AB1141" s="148"/>
      <c r="AC1141" s="148"/>
      <c r="AD1141" s="148"/>
      <c r="AE1141" s="148"/>
      <c r="AF1141" s="148"/>
      <c r="AG1141" s="148" t="s">
        <v>400</v>
      </c>
      <c r="AH1141" s="148"/>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outlineLevel="2" x14ac:dyDescent="0.2">
      <c r="A1142" s="155"/>
      <c r="B1142" s="156"/>
      <c r="C1142" s="195" t="s">
        <v>1702</v>
      </c>
      <c r="D1142" s="193"/>
      <c r="E1142" s="194">
        <v>21.46</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404</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195" t="s">
        <v>1769</v>
      </c>
      <c r="D1143" s="193"/>
      <c r="E1143" s="194">
        <v>15.32</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404</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3" x14ac:dyDescent="0.2">
      <c r="A1144" s="155"/>
      <c r="B1144" s="156"/>
      <c r="C1144" s="195" t="s">
        <v>1109</v>
      </c>
      <c r="D1144" s="193"/>
      <c r="E1144" s="194">
        <v>125.97</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404</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ht="33.75" outlineLevel="1" x14ac:dyDescent="0.2">
      <c r="A1145" s="172">
        <v>263</v>
      </c>
      <c r="B1145" s="173" t="s">
        <v>1800</v>
      </c>
      <c r="C1145" s="188" t="s">
        <v>1801</v>
      </c>
      <c r="D1145" s="174" t="s">
        <v>379</v>
      </c>
      <c r="E1145" s="175">
        <v>325.5</v>
      </c>
      <c r="F1145" s="176"/>
      <c r="G1145" s="177">
        <f>ROUND(E1145*F1145,2)</f>
        <v>0</v>
      </c>
      <c r="H1145" s="176"/>
      <c r="I1145" s="177">
        <f>ROUND(E1145*H1145,2)</f>
        <v>0</v>
      </c>
      <c r="J1145" s="176"/>
      <c r="K1145" s="177">
        <f>ROUND(E1145*J1145,2)</f>
        <v>0</v>
      </c>
      <c r="L1145" s="177">
        <v>12</v>
      </c>
      <c r="M1145" s="177">
        <f>G1145*(1+L1145/100)</f>
        <v>0</v>
      </c>
      <c r="N1145" s="175">
        <v>3.0000000000000001E-3</v>
      </c>
      <c r="O1145" s="175">
        <f>ROUND(E1145*N1145,2)</f>
        <v>0.98</v>
      </c>
      <c r="P1145" s="175">
        <v>0</v>
      </c>
      <c r="Q1145" s="175">
        <f>ROUND(E1145*P1145,2)</f>
        <v>0</v>
      </c>
      <c r="R1145" s="177" t="s">
        <v>1794</v>
      </c>
      <c r="S1145" s="177" t="s">
        <v>319</v>
      </c>
      <c r="T1145" s="178" t="s">
        <v>319</v>
      </c>
      <c r="U1145" s="159">
        <v>1.7999999999999999E-2</v>
      </c>
      <c r="V1145" s="159">
        <f>ROUND(E1145*U1145,2)</f>
        <v>5.86</v>
      </c>
      <c r="W1145" s="159"/>
      <c r="X1145" s="159" t="s">
        <v>399</v>
      </c>
      <c r="Y1145" s="159" t="s">
        <v>322</v>
      </c>
      <c r="Z1145" s="148"/>
      <c r="AA1145" s="148"/>
      <c r="AB1145" s="148"/>
      <c r="AC1145" s="148"/>
      <c r="AD1145" s="148"/>
      <c r="AE1145" s="148"/>
      <c r="AF1145" s="148"/>
      <c r="AG1145" s="148" t="s">
        <v>400</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195" t="s">
        <v>1802</v>
      </c>
      <c r="D1146" s="193"/>
      <c r="E1146" s="194">
        <v>325.5</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404</v>
      </c>
      <c r="AH1146" s="148">
        <v>5</v>
      </c>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row>
    <row r="1147" spans="1:60" outlineLevel="1" x14ac:dyDescent="0.2">
      <c r="A1147" s="155">
        <v>264</v>
      </c>
      <c r="B1147" s="156" t="s">
        <v>1803</v>
      </c>
      <c r="C1147" s="202" t="s">
        <v>1804</v>
      </c>
      <c r="D1147" s="157" t="s">
        <v>0</v>
      </c>
      <c r="E1147" s="200"/>
      <c r="F1147" s="160"/>
      <c r="G1147" s="159">
        <f>ROUND(E1147*F1147,2)</f>
        <v>0</v>
      </c>
      <c r="H1147" s="160"/>
      <c r="I1147" s="159">
        <f>ROUND(E1147*H1147,2)</f>
        <v>0</v>
      </c>
      <c r="J1147" s="160"/>
      <c r="K1147" s="159">
        <f>ROUND(E1147*J1147,2)</f>
        <v>0</v>
      </c>
      <c r="L1147" s="159">
        <v>12</v>
      </c>
      <c r="M1147" s="159">
        <f>G1147*(1+L1147/100)</f>
        <v>0</v>
      </c>
      <c r="N1147" s="158">
        <v>0</v>
      </c>
      <c r="O1147" s="158">
        <f>ROUND(E1147*N1147,2)</f>
        <v>0</v>
      </c>
      <c r="P1147" s="158">
        <v>0</v>
      </c>
      <c r="Q1147" s="158">
        <f>ROUND(E1147*P1147,2)</f>
        <v>0</v>
      </c>
      <c r="R1147" s="159" t="s">
        <v>1794</v>
      </c>
      <c r="S1147" s="159" t="s">
        <v>319</v>
      </c>
      <c r="T1147" s="159" t="s">
        <v>319</v>
      </c>
      <c r="U1147" s="159">
        <v>0</v>
      </c>
      <c r="V1147" s="159">
        <f>ROUND(E1147*U1147,2)</f>
        <v>0</v>
      </c>
      <c r="W1147" s="159"/>
      <c r="X1147" s="159" t="s">
        <v>668</v>
      </c>
      <c r="Y1147" s="159" t="s">
        <v>322</v>
      </c>
      <c r="Z1147" s="148"/>
      <c r="AA1147" s="148"/>
      <c r="AB1147" s="148"/>
      <c r="AC1147" s="148"/>
      <c r="AD1147" s="148"/>
      <c r="AE1147" s="148"/>
      <c r="AF1147" s="148"/>
      <c r="AG1147" s="148" t="s">
        <v>669</v>
      </c>
      <c r="AH1147" s="148"/>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2" x14ac:dyDescent="0.2">
      <c r="A1148" s="155"/>
      <c r="B1148" s="156"/>
      <c r="C1148" s="274" t="s">
        <v>1340</v>
      </c>
      <c r="D1148" s="275"/>
      <c r="E1148" s="275"/>
      <c r="F1148" s="275"/>
      <c r="G1148" s="275"/>
      <c r="H1148" s="159"/>
      <c r="I1148" s="159"/>
      <c r="J1148" s="159"/>
      <c r="K1148" s="159"/>
      <c r="L1148" s="159"/>
      <c r="M1148" s="159"/>
      <c r="N1148" s="158"/>
      <c r="O1148" s="158"/>
      <c r="P1148" s="158"/>
      <c r="Q1148" s="158"/>
      <c r="R1148" s="159"/>
      <c r="S1148" s="159"/>
      <c r="T1148" s="159"/>
      <c r="U1148" s="159"/>
      <c r="V1148" s="159"/>
      <c r="W1148" s="159"/>
      <c r="X1148" s="159"/>
      <c r="Y1148" s="159"/>
      <c r="Z1148" s="148"/>
      <c r="AA1148" s="148"/>
      <c r="AB1148" s="148"/>
      <c r="AC1148" s="148"/>
      <c r="AD1148" s="148"/>
      <c r="AE1148" s="148"/>
      <c r="AF1148" s="148"/>
      <c r="AG1148" s="148" t="s">
        <v>402</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x14ac:dyDescent="0.2">
      <c r="A1149" s="162" t="s">
        <v>314</v>
      </c>
      <c r="B1149" s="163" t="s">
        <v>269</v>
      </c>
      <c r="C1149" s="187" t="s">
        <v>270</v>
      </c>
      <c r="D1149" s="164"/>
      <c r="E1149" s="165"/>
      <c r="F1149" s="166"/>
      <c r="G1149" s="166">
        <f>SUMIF(AG1150:AG1172,"&lt;&gt;NOR",G1150:G1172)</f>
        <v>0</v>
      </c>
      <c r="H1149" s="166"/>
      <c r="I1149" s="166">
        <f>SUM(I1150:I1172)</f>
        <v>0</v>
      </c>
      <c r="J1149" s="166"/>
      <c r="K1149" s="166">
        <f>SUM(K1150:K1172)</f>
        <v>0</v>
      </c>
      <c r="L1149" s="166"/>
      <c r="M1149" s="166">
        <f>SUM(M1150:M1172)</f>
        <v>0</v>
      </c>
      <c r="N1149" s="165"/>
      <c r="O1149" s="165">
        <f>SUM(O1150:O1172)</f>
        <v>1.4500000000000002</v>
      </c>
      <c r="P1149" s="165"/>
      <c r="Q1149" s="165">
        <f>SUM(Q1150:Q1172)</f>
        <v>0</v>
      </c>
      <c r="R1149" s="166"/>
      <c r="S1149" s="166"/>
      <c r="T1149" s="167"/>
      <c r="U1149" s="161"/>
      <c r="V1149" s="161">
        <f>SUM(V1150:V1172)</f>
        <v>96.95</v>
      </c>
      <c r="W1149" s="161"/>
      <c r="X1149" s="161"/>
      <c r="Y1149" s="161"/>
      <c r="AG1149" t="s">
        <v>315</v>
      </c>
    </row>
    <row r="1150" spans="1:60" outlineLevel="1" x14ac:dyDescent="0.2">
      <c r="A1150" s="172">
        <v>265</v>
      </c>
      <c r="B1150" s="173" t="s">
        <v>1805</v>
      </c>
      <c r="C1150" s="188" t="s">
        <v>1806</v>
      </c>
      <c r="D1150" s="174" t="s">
        <v>379</v>
      </c>
      <c r="E1150" s="175">
        <v>66.418499999999995</v>
      </c>
      <c r="F1150" s="176"/>
      <c r="G1150" s="177">
        <f>ROUND(E1150*F1150,2)</f>
        <v>0</v>
      </c>
      <c r="H1150" s="176"/>
      <c r="I1150" s="177">
        <f>ROUND(E1150*H1150,2)</f>
        <v>0</v>
      </c>
      <c r="J1150" s="176"/>
      <c r="K1150" s="177">
        <f>ROUND(E1150*J1150,2)</f>
        <v>0</v>
      </c>
      <c r="L1150" s="177">
        <v>12</v>
      </c>
      <c r="M1150" s="177">
        <f>G1150*(1+L1150/100)</f>
        <v>0</v>
      </c>
      <c r="N1150" s="175">
        <v>1.6000000000000001E-4</v>
      </c>
      <c r="O1150" s="175">
        <f>ROUND(E1150*N1150,2)</f>
        <v>0.01</v>
      </c>
      <c r="P1150" s="175">
        <v>0</v>
      </c>
      <c r="Q1150" s="175">
        <f>ROUND(E1150*P1150,2)</f>
        <v>0</v>
      </c>
      <c r="R1150" s="177" t="s">
        <v>1700</v>
      </c>
      <c r="S1150" s="177" t="s">
        <v>319</v>
      </c>
      <c r="T1150" s="178" t="s">
        <v>319</v>
      </c>
      <c r="U1150" s="159">
        <v>0.05</v>
      </c>
      <c r="V1150" s="159">
        <f>ROUND(E1150*U1150,2)</f>
        <v>3.32</v>
      </c>
      <c r="W1150" s="159"/>
      <c r="X1150" s="159" t="s">
        <v>399</v>
      </c>
      <c r="Y1150" s="159" t="s">
        <v>322</v>
      </c>
      <c r="Z1150" s="148"/>
      <c r="AA1150" s="148"/>
      <c r="AB1150" s="148"/>
      <c r="AC1150" s="148"/>
      <c r="AD1150" s="148"/>
      <c r="AE1150" s="148"/>
      <c r="AF1150" s="148"/>
      <c r="AG1150" s="148" t="s">
        <v>400</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2" x14ac:dyDescent="0.2">
      <c r="A1151" s="155"/>
      <c r="B1151" s="156"/>
      <c r="C1151" s="263" t="s">
        <v>1807</v>
      </c>
      <c r="D1151" s="264"/>
      <c r="E1151" s="264"/>
      <c r="F1151" s="264"/>
      <c r="G1151" s="264"/>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325</v>
      </c>
      <c r="AH1151" s="148"/>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outlineLevel="2" x14ac:dyDescent="0.2">
      <c r="A1152" s="155"/>
      <c r="B1152" s="156"/>
      <c r="C1152" s="195" t="s">
        <v>1808</v>
      </c>
      <c r="D1152" s="193"/>
      <c r="E1152" s="194">
        <v>66.418499999999995</v>
      </c>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8"/>
      <c r="AA1152" s="148"/>
      <c r="AB1152" s="148"/>
      <c r="AC1152" s="148"/>
      <c r="AD1152" s="148"/>
      <c r="AE1152" s="148"/>
      <c r="AF1152" s="148"/>
      <c r="AG1152" s="148" t="s">
        <v>404</v>
      </c>
      <c r="AH1152" s="148">
        <v>5</v>
      </c>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ht="22.5" outlineLevel="1" x14ac:dyDescent="0.2">
      <c r="A1153" s="180">
        <v>266</v>
      </c>
      <c r="B1153" s="181" t="s">
        <v>1809</v>
      </c>
      <c r="C1153" s="189" t="s">
        <v>1810</v>
      </c>
      <c r="D1153" s="182" t="s">
        <v>442</v>
      </c>
      <c r="E1153" s="183">
        <v>15</v>
      </c>
      <c r="F1153" s="184"/>
      <c r="G1153" s="185">
        <f>ROUND(E1153*F1153,2)</f>
        <v>0</v>
      </c>
      <c r="H1153" s="184"/>
      <c r="I1153" s="185">
        <f>ROUND(E1153*H1153,2)</f>
        <v>0</v>
      </c>
      <c r="J1153" s="184"/>
      <c r="K1153" s="185">
        <f>ROUND(E1153*J1153,2)</f>
        <v>0</v>
      </c>
      <c r="L1153" s="185">
        <v>12</v>
      </c>
      <c r="M1153" s="185">
        <f>G1153*(1+L1153/100)</f>
        <v>0</v>
      </c>
      <c r="N1153" s="183">
        <v>0</v>
      </c>
      <c r="O1153" s="183">
        <f>ROUND(E1153*N1153,2)</f>
        <v>0</v>
      </c>
      <c r="P1153" s="183">
        <v>0</v>
      </c>
      <c r="Q1153" s="183">
        <f>ROUND(E1153*P1153,2)</f>
        <v>0</v>
      </c>
      <c r="R1153" s="185" t="s">
        <v>1700</v>
      </c>
      <c r="S1153" s="185" t="s">
        <v>319</v>
      </c>
      <c r="T1153" s="186" t="s">
        <v>319</v>
      </c>
      <c r="U1153" s="159">
        <v>0.1</v>
      </c>
      <c r="V1153" s="159">
        <f>ROUND(E1153*U1153,2)</f>
        <v>1.5</v>
      </c>
      <c r="W1153" s="159"/>
      <c r="X1153" s="159" t="s">
        <v>399</v>
      </c>
      <c r="Y1153" s="159" t="s">
        <v>322</v>
      </c>
      <c r="Z1153" s="148"/>
      <c r="AA1153" s="148"/>
      <c r="AB1153" s="148"/>
      <c r="AC1153" s="148"/>
      <c r="AD1153" s="148"/>
      <c r="AE1153" s="148"/>
      <c r="AF1153" s="148"/>
      <c r="AG1153" s="148" t="s">
        <v>400</v>
      </c>
      <c r="AH1153" s="148"/>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ht="22.5" outlineLevel="1" x14ac:dyDescent="0.2">
      <c r="A1154" s="180">
        <v>267</v>
      </c>
      <c r="B1154" s="181" t="s">
        <v>1811</v>
      </c>
      <c r="C1154" s="189" t="s">
        <v>1812</v>
      </c>
      <c r="D1154" s="182" t="s">
        <v>442</v>
      </c>
      <c r="E1154" s="183">
        <v>5</v>
      </c>
      <c r="F1154" s="184"/>
      <c r="G1154" s="185">
        <f>ROUND(E1154*F1154,2)</f>
        <v>0</v>
      </c>
      <c r="H1154" s="184"/>
      <c r="I1154" s="185">
        <f>ROUND(E1154*H1154,2)</f>
        <v>0</v>
      </c>
      <c r="J1154" s="184"/>
      <c r="K1154" s="185">
        <f>ROUND(E1154*J1154,2)</f>
        <v>0</v>
      </c>
      <c r="L1154" s="185">
        <v>12</v>
      </c>
      <c r="M1154" s="185">
        <f>G1154*(1+L1154/100)</f>
        <v>0</v>
      </c>
      <c r="N1154" s="183">
        <v>1.0000000000000001E-5</v>
      </c>
      <c r="O1154" s="183">
        <f>ROUND(E1154*N1154,2)</f>
        <v>0</v>
      </c>
      <c r="P1154" s="183">
        <v>0</v>
      </c>
      <c r="Q1154" s="183">
        <f>ROUND(E1154*P1154,2)</f>
        <v>0</v>
      </c>
      <c r="R1154" s="185" t="s">
        <v>1700</v>
      </c>
      <c r="S1154" s="185" t="s">
        <v>319</v>
      </c>
      <c r="T1154" s="186" t="s">
        <v>319</v>
      </c>
      <c r="U1154" s="159">
        <v>0.11</v>
      </c>
      <c r="V1154" s="159">
        <f>ROUND(E1154*U1154,2)</f>
        <v>0.55000000000000004</v>
      </c>
      <c r="W1154" s="159"/>
      <c r="X1154" s="159" t="s">
        <v>399</v>
      </c>
      <c r="Y1154" s="159" t="s">
        <v>322</v>
      </c>
      <c r="Z1154" s="148"/>
      <c r="AA1154" s="148"/>
      <c r="AB1154" s="148"/>
      <c r="AC1154" s="148"/>
      <c r="AD1154" s="148"/>
      <c r="AE1154" s="148"/>
      <c r="AF1154" s="148"/>
      <c r="AG1154" s="148" t="s">
        <v>400</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ht="22.5" outlineLevel="1" x14ac:dyDescent="0.2">
      <c r="A1155" s="172">
        <v>268</v>
      </c>
      <c r="B1155" s="173" t="s">
        <v>1813</v>
      </c>
      <c r="C1155" s="188" t="s">
        <v>1814</v>
      </c>
      <c r="D1155" s="174" t="s">
        <v>379</v>
      </c>
      <c r="E1155" s="175">
        <v>66.418499999999995</v>
      </c>
      <c r="F1155" s="176"/>
      <c r="G1155" s="177">
        <f>ROUND(E1155*F1155,2)</f>
        <v>0</v>
      </c>
      <c r="H1155" s="176"/>
      <c r="I1155" s="177">
        <f>ROUND(E1155*H1155,2)</f>
        <v>0</v>
      </c>
      <c r="J1155" s="176"/>
      <c r="K1155" s="177">
        <f>ROUND(E1155*J1155,2)</f>
        <v>0</v>
      </c>
      <c r="L1155" s="177">
        <v>12</v>
      </c>
      <c r="M1155" s="177">
        <f>G1155*(1+L1155/100)</f>
        <v>0</v>
      </c>
      <c r="N1155" s="175">
        <v>5.3499999999999997E-3</v>
      </c>
      <c r="O1155" s="175">
        <f>ROUND(E1155*N1155,2)</f>
        <v>0.36</v>
      </c>
      <c r="P1155" s="175">
        <v>0</v>
      </c>
      <c r="Q1155" s="175">
        <f>ROUND(E1155*P1155,2)</f>
        <v>0</v>
      </c>
      <c r="R1155" s="177" t="s">
        <v>1700</v>
      </c>
      <c r="S1155" s="177" t="s">
        <v>319</v>
      </c>
      <c r="T1155" s="178" t="s">
        <v>319</v>
      </c>
      <c r="U1155" s="159">
        <v>1.288</v>
      </c>
      <c r="V1155" s="159">
        <f>ROUND(E1155*U1155,2)</f>
        <v>85.55</v>
      </c>
      <c r="W1155" s="159"/>
      <c r="X1155" s="159" t="s">
        <v>399</v>
      </c>
      <c r="Y1155" s="159" t="s">
        <v>322</v>
      </c>
      <c r="Z1155" s="148"/>
      <c r="AA1155" s="148"/>
      <c r="AB1155" s="148"/>
      <c r="AC1155" s="148"/>
      <c r="AD1155" s="148"/>
      <c r="AE1155" s="148"/>
      <c r="AF1155" s="148"/>
      <c r="AG1155" s="148" t="s">
        <v>400</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5" t="s">
        <v>1815</v>
      </c>
      <c r="D1156" s="193"/>
      <c r="E1156" s="194">
        <v>12.512</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404</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3" x14ac:dyDescent="0.2">
      <c r="A1157" s="155"/>
      <c r="B1157" s="156"/>
      <c r="C1157" s="195" t="s">
        <v>1816</v>
      </c>
      <c r="D1157" s="193"/>
      <c r="E1157" s="194">
        <v>5.0839999999999996</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8"/>
      <c r="AA1157" s="148"/>
      <c r="AB1157" s="148"/>
      <c r="AC1157" s="148"/>
      <c r="AD1157" s="148"/>
      <c r="AE1157" s="148"/>
      <c r="AF1157" s="148"/>
      <c r="AG1157" s="148" t="s">
        <v>404</v>
      </c>
      <c r="AH1157" s="148">
        <v>0</v>
      </c>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3" x14ac:dyDescent="0.2">
      <c r="A1158" s="155"/>
      <c r="B1158" s="156"/>
      <c r="C1158" s="195" t="s">
        <v>1817</v>
      </c>
      <c r="D1158" s="193"/>
      <c r="E1158" s="194">
        <v>10.167999999999999</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404</v>
      </c>
      <c r="AH1158" s="148">
        <v>0</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outlineLevel="3" x14ac:dyDescent="0.2">
      <c r="A1159" s="155"/>
      <c r="B1159" s="156"/>
      <c r="C1159" s="195" t="s">
        <v>1818</v>
      </c>
      <c r="D1159" s="193"/>
      <c r="E1159" s="194">
        <v>14.644</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8"/>
      <c r="AA1159" s="148"/>
      <c r="AB1159" s="148"/>
      <c r="AC1159" s="148"/>
      <c r="AD1159" s="148"/>
      <c r="AE1159" s="148"/>
      <c r="AF1159" s="148"/>
      <c r="AG1159" s="148" t="s">
        <v>404</v>
      </c>
      <c r="AH1159" s="148">
        <v>0</v>
      </c>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3" x14ac:dyDescent="0.2">
      <c r="A1160" s="155"/>
      <c r="B1160" s="156"/>
      <c r="C1160" s="195" t="s">
        <v>1819</v>
      </c>
      <c r="D1160" s="193"/>
      <c r="E1160" s="194">
        <v>4.0940000000000003</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404</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3" x14ac:dyDescent="0.2">
      <c r="A1161" s="155"/>
      <c r="B1161" s="156"/>
      <c r="C1161" s="195" t="s">
        <v>1820</v>
      </c>
      <c r="D1161" s="193"/>
      <c r="E1161" s="194">
        <v>19.916499999999999</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8"/>
      <c r="AA1161" s="148"/>
      <c r="AB1161" s="148"/>
      <c r="AC1161" s="148"/>
      <c r="AD1161" s="148"/>
      <c r="AE1161" s="148"/>
      <c r="AF1161" s="148"/>
      <c r="AG1161" s="148" t="s">
        <v>404</v>
      </c>
      <c r="AH1161" s="148">
        <v>0</v>
      </c>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1" x14ac:dyDescent="0.2">
      <c r="A1162" s="172">
        <v>269</v>
      </c>
      <c r="B1162" s="173" t="s">
        <v>1821</v>
      </c>
      <c r="C1162" s="188" t="s">
        <v>1822</v>
      </c>
      <c r="D1162" s="174" t="s">
        <v>478</v>
      </c>
      <c r="E1162" s="175">
        <v>50.244999999999997</v>
      </c>
      <c r="F1162" s="176"/>
      <c r="G1162" s="177">
        <f>ROUND(E1162*F1162,2)</f>
        <v>0</v>
      </c>
      <c r="H1162" s="176"/>
      <c r="I1162" s="177">
        <f>ROUND(E1162*H1162,2)</f>
        <v>0</v>
      </c>
      <c r="J1162" s="176"/>
      <c r="K1162" s="177">
        <f>ROUND(E1162*J1162,2)</f>
        <v>0</v>
      </c>
      <c r="L1162" s="177">
        <v>12</v>
      </c>
      <c r="M1162" s="177">
        <f>G1162*(1+L1162/100)</f>
        <v>0</v>
      </c>
      <c r="N1162" s="175">
        <v>0</v>
      </c>
      <c r="O1162" s="175">
        <f>ROUND(E1162*N1162,2)</f>
        <v>0</v>
      </c>
      <c r="P1162" s="175">
        <v>0</v>
      </c>
      <c r="Q1162" s="175">
        <f>ROUND(E1162*P1162,2)</f>
        <v>0</v>
      </c>
      <c r="R1162" s="177" t="s">
        <v>1700</v>
      </c>
      <c r="S1162" s="177" t="s">
        <v>319</v>
      </c>
      <c r="T1162" s="178" t="s">
        <v>319</v>
      </c>
      <c r="U1162" s="159">
        <v>0.12</v>
      </c>
      <c r="V1162" s="159">
        <f>ROUND(E1162*U1162,2)</f>
        <v>6.03</v>
      </c>
      <c r="W1162" s="159"/>
      <c r="X1162" s="159" t="s">
        <v>399</v>
      </c>
      <c r="Y1162" s="159" t="s">
        <v>322</v>
      </c>
      <c r="Z1162" s="148"/>
      <c r="AA1162" s="148"/>
      <c r="AB1162" s="148"/>
      <c r="AC1162" s="148"/>
      <c r="AD1162" s="148"/>
      <c r="AE1162" s="148"/>
      <c r="AF1162" s="148"/>
      <c r="AG1162" s="148" t="s">
        <v>400</v>
      </c>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2" x14ac:dyDescent="0.2">
      <c r="A1163" s="155"/>
      <c r="B1163" s="156"/>
      <c r="C1163" s="195" t="s">
        <v>1823</v>
      </c>
      <c r="D1163" s="193"/>
      <c r="E1163" s="194">
        <v>6.92</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t="s">
        <v>404</v>
      </c>
      <c r="AH1163" s="148">
        <v>0</v>
      </c>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3" x14ac:dyDescent="0.2">
      <c r="A1164" s="155"/>
      <c r="B1164" s="156"/>
      <c r="C1164" s="195" t="s">
        <v>1824</v>
      </c>
      <c r="D1164" s="193"/>
      <c r="E1164" s="194">
        <v>3.96</v>
      </c>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8"/>
      <c r="AA1164" s="148"/>
      <c r="AB1164" s="148"/>
      <c r="AC1164" s="148"/>
      <c r="AD1164" s="148"/>
      <c r="AE1164" s="148"/>
      <c r="AF1164" s="148"/>
      <c r="AG1164" s="148" t="s">
        <v>404</v>
      </c>
      <c r="AH1164" s="148">
        <v>0</v>
      </c>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3" x14ac:dyDescent="0.2">
      <c r="A1165" s="155"/>
      <c r="B1165" s="156"/>
      <c r="C1165" s="195" t="s">
        <v>1825</v>
      </c>
      <c r="D1165" s="193"/>
      <c r="E1165" s="194">
        <v>6.64</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t="s">
        <v>404</v>
      </c>
      <c r="AH1165" s="148">
        <v>0</v>
      </c>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outlineLevel="3" x14ac:dyDescent="0.2">
      <c r="A1166" s="155"/>
      <c r="B1166" s="156"/>
      <c r="C1166" s="195" t="s">
        <v>1826</v>
      </c>
      <c r="D1166" s="193"/>
      <c r="E1166" s="194">
        <v>10.5</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8"/>
      <c r="AA1166" s="148"/>
      <c r="AB1166" s="148"/>
      <c r="AC1166" s="148"/>
      <c r="AD1166" s="148"/>
      <c r="AE1166" s="148"/>
      <c r="AF1166" s="148"/>
      <c r="AG1166" s="148" t="s">
        <v>404</v>
      </c>
      <c r="AH1166" s="148">
        <v>0</v>
      </c>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row>
    <row r="1167" spans="1:60" outlineLevel="3" x14ac:dyDescent="0.2">
      <c r="A1167" s="155"/>
      <c r="B1167" s="156"/>
      <c r="C1167" s="195" t="s">
        <v>1827</v>
      </c>
      <c r="D1167" s="193"/>
      <c r="E1167" s="194">
        <v>6.7</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404</v>
      </c>
      <c r="AH1167" s="148">
        <v>0</v>
      </c>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outlineLevel="3" x14ac:dyDescent="0.2">
      <c r="A1168" s="155"/>
      <c r="B1168" s="156"/>
      <c r="C1168" s="195" t="s">
        <v>1828</v>
      </c>
      <c r="D1168" s="193"/>
      <c r="E1168" s="194">
        <v>15.525</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8"/>
      <c r="AA1168" s="148"/>
      <c r="AB1168" s="148"/>
      <c r="AC1168" s="148"/>
      <c r="AD1168" s="148"/>
      <c r="AE1168" s="148"/>
      <c r="AF1168" s="148"/>
      <c r="AG1168" s="148" t="s">
        <v>404</v>
      </c>
      <c r="AH1168" s="148">
        <v>0</v>
      </c>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1" x14ac:dyDescent="0.2">
      <c r="A1169" s="180">
        <v>270</v>
      </c>
      <c r="B1169" s="181" t="s">
        <v>1829</v>
      </c>
      <c r="C1169" s="189" t="s">
        <v>1830</v>
      </c>
      <c r="D1169" s="182" t="s">
        <v>478</v>
      </c>
      <c r="E1169" s="183">
        <v>60</v>
      </c>
      <c r="F1169" s="184"/>
      <c r="G1169" s="185">
        <f>ROUND(E1169*F1169,2)</f>
        <v>0</v>
      </c>
      <c r="H1169" s="184"/>
      <c r="I1169" s="185">
        <f>ROUND(E1169*H1169,2)</f>
        <v>0</v>
      </c>
      <c r="J1169" s="184"/>
      <c r="K1169" s="185">
        <f>ROUND(E1169*J1169,2)</f>
        <v>0</v>
      </c>
      <c r="L1169" s="185">
        <v>12</v>
      </c>
      <c r="M1169" s="185">
        <f>G1169*(1+L1169/100)</f>
        <v>0</v>
      </c>
      <c r="N1169" s="183">
        <v>0</v>
      </c>
      <c r="O1169" s="183">
        <f>ROUND(E1169*N1169,2)</f>
        <v>0</v>
      </c>
      <c r="P1169" s="183">
        <v>0</v>
      </c>
      <c r="Q1169" s="183">
        <f>ROUND(E1169*P1169,2)</f>
        <v>0</v>
      </c>
      <c r="R1169" s="185" t="s">
        <v>1146</v>
      </c>
      <c r="S1169" s="185" t="s">
        <v>319</v>
      </c>
      <c r="T1169" s="186" t="s">
        <v>319</v>
      </c>
      <c r="U1169" s="159">
        <v>0</v>
      </c>
      <c r="V1169" s="159">
        <f>ROUND(E1169*U1169,2)</f>
        <v>0</v>
      </c>
      <c r="W1169" s="159"/>
      <c r="X1169" s="159" t="s">
        <v>1147</v>
      </c>
      <c r="Y1169" s="159" t="s">
        <v>322</v>
      </c>
      <c r="Z1169" s="148"/>
      <c r="AA1169" s="148"/>
      <c r="AB1169" s="148"/>
      <c r="AC1169" s="148"/>
      <c r="AD1169" s="148"/>
      <c r="AE1169" s="148"/>
      <c r="AF1169" s="148"/>
      <c r="AG1169" s="148" t="s">
        <v>1148</v>
      </c>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1" x14ac:dyDescent="0.2">
      <c r="A1170" s="172">
        <v>271</v>
      </c>
      <c r="B1170" s="173" t="s">
        <v>1831</v>
      </c>
      <c r="C1170" s="188" t="s">
        <v>1832</v>
      </c>
      <c r="D1170" s="174" t="s">
        <v>379</v>
      </c>
      <c r="E1170" s="175">
        <v>73.06035</v>
      </c>
      <c r="F1170" s="176"/>
      <c r="G1170" s="177">
        <f>ROUND(E1170*F1170,2)</f>
        <v>0</v>
      </c>
      <c r="H1170" s="176"/>
      <c r="I1170" s="177">
        <f>ROUND(E1170*H1170,2)</f>
        <v>0</v>
      </c>
      <c r="J1170" s="176"/>
      <c r="K1170" s="177">
        <f>ROUND(E1170*J1170,2)</f>
        <v>0</v>
      </c>
      <c r="L1170" s="177">
        <v>12</v>
      </c>
      <c r="M1170" s="177">
        <f>G1170*(1+L1170/100)</f>
        <v>0</v>
      </c>
      <c r="N1170" s="175">
        <v>1.4800000000000001E-2</v>
      </c>
      <c r="O1170" s="175">
        <f>ROUND(E1170*N1170,2)</f>
        <v>1.08</v>
      </c>
      <c r="P1170" s="175">
        <v>0</v>
      </c>
      <c r="Q1170" s="175">
        <f>ROUND(E1170*P1170,2)</f>
        <v>0</v>
      </c>
      <c r="R1170" s="177" t="s">
        <v>1146</v>
      </c>
      <c r="S1170" s="177" t="s">
        <v>319</v>
      </c>
      <c r="T1170" s="178" t="s">
        <v>319</v>
      </c>
      <c r="U1170" s="159">
        <v>0</v>
      </c>
      <c r="V1170" s="159">
        <f>ROUND(E1170*U1170,2)</f>
        <v>0</v>
      </c>
      <c r="W1170" s="159"/>
      <c r="X1170" s="159" t="s">
        <v>1147</v>
      </c>
      <c r="Y1170" s="159" t="s">
        <v>322</v>
      </c>
      <c r="Z1170" s="148"/>
      <c r="AA1170" s="148"/>
      <c r="AB1170" s="148"/>
      <c r="AC1170" s="148"/>
      <c r="AD1170" s="148"/>
      <c r="AE1170" s="148"/>
      <c r="AF1170" s="148"/>
      <c r="AG1170" s="148" t="s">
        <v>1148</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
      <c r="A1171" s="155"/>
      <c r="B1171" s="156"/>
      <c r="C1171" s="195" t="s">
        <v>1833</v>
      </c>
      <c r="D1171" s="193"/>
      <c r="E1171" s="194">
        <v>73.06035</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404</v>
      </c>
      <c r="AH1171" s="148">
        <v>5</v>
      </c>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outlineLevel="1" x14ac:dyDescent="0.2">
      <c r="A1172" s="155">
        <v>272</v>
      </c>
      <c r="B1172" s="156" t="s">
        <v>1834</v>
      </c>
      <c r="C1172" s="202" t="s">
        <v>1835</v>
      </c>
      <c r="D1172" s="157" t="s">
        <v>0</v>
      </c>
      <c r="E1172" s="200"/>
      <c r="F1172" s="160"/>
      <c r="G1172" s="159">
        <f>ROUND(E1172*F1172,2)</f>
        <v>0</v>
      </c>
      <c r="H1172" s="160"/>
      <c r="I1172" s="159">
        <f>ROUND(E1172*H1172,2)</f>
        <v>0</v>
      </c>
      <c r="J1172" s="160"/>
      <c r="K1172" s="159">
        <f>ROUND(E1172*J1172,2)</f>
        <v>0</v>
      </c>
      <c r="L1172" s="159">
        <v>12</v>
      </c>
      <c r="M1172" s="159">
        <f>G1172*(1+L1172/100)</f>
        <v>0</v>
      </c>
      <c r="N1172" s="158">
        <v>0</v>
      </c>
      <c r="O1172" s="158">
        <f>ROUND(E1172*N1172,2)</f>
        <v>0</v>
      </c>
      <c r="P1172" s="158">
        <v>0</v>
      </c>
      <c r="Q1172" s="158">
        <f>ROUND(E1172*P1172,2)</f>
        <v>0</v>
      </c>
      <c r="R1172" s="159" t="s">
        <v>1700</v>
      </c>
      <c r="S1172" s="159" t="s">
        <v>319</v>
      </c>
      <c r="T1172" s="159" t="s">
        <v>319</v>
      </c>
      <c r="U1172" s="159">
        <v>0</v>
      </c>
      <c r="V1172" s="159">
        <f>ROUND(E1172*U1172,2)</f>
        <v>0</v>
      </c>
      <c r="W1172" s="159"/>
      <c r="X1172" s="159" t="s">
        <v>668</v>
      </c>
      <c r="Y1172" s="159" t="s">
        <v>322</v>
      </c>
      <c r="Z1172" s="148"/>
      <c r="AA1172" s="148"/>
      <c r="AB1172" s="148"/>
      <c r="AC1172" s="148"/>
      <c r="AD1172" s="148"/>
      <c r="AE1172" s="148"/>
      <c r="AF1172" s="148"/>
      <c r="AG1172" s="148" t="s">
        <v>669</v>
      </c>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x14ac:dyDescent="0.2">
      <c r="A1173" s="162" t="s">
        <v>314</v>
      </c>
      <c r="B1173" s="163" t="s">
        <v>271</v>
      </c>
      <c r="C1173" s="187" t="s">
        <v>272</v>
      </c>
      <c r="D1173" s="164"/>
      <c r="E1173" s="165"/>
      <c r="F1173" s="166"/>
      <c r="G1173" s="166">
        <f>SUMIF(AG1174:AG1204,"&lt;&gt;NOR",G1174:G1204)</f>
        <v>0</v>
      </c>
      <c r="H1173" s="166"/>
      <c r="I1173" s="166">
        <f>SUM(I1174:I1204)</f>
        <v>0</v>
      </c>
      <c r="J1173" s="166"/>
      <c r="K1173" s="166">
        <f>SUM(K1174:K1204)</f>
        <v>0</v>
      </c>
      <c r="L1173" s="166"/>
      <c r="M1173" s="166">
        <f>SUM(M1174:M1204)</f>
        <v>0</v>
      </c>
      <c r="N1173" s="165"/>
      <c r="O1173" s="165">
        <f>SUM(O1174:O1204)</f>
        <v>0.18000000000000002</v>
      </c>
      <c r="P1173" s="165"/>
      <c r="Q1173" s="165">
        <f>SUM(Q1174:Q1204)</f>
        <v>0</v>
      </c>
      <c r="R1173" s="166"/>
      <c r="S1173" s="166"/>
      <c r="T1173" s="167"/>
      <c r="U1173" s="161"/>
      <c r="V1173" s="161">
        <f>SUM(V1174:V1204)</f>
        <v>169.14999999999998</v>
      </c>
      <c r="W1173" s="161"/>
      <c r="X1173" s="161"/>
      <c r="Y1173" s="161"/>
      <c r="AG1173" t="s">
        <v>315</v>
      </c>
    </row>
    <row r="1174" spans="1:60" ht="22.5" outlineLevel="1" x14ac:dyDescent="0.2">
      <c r="A1174" s="172">
        <v>273</v>
      </c>
      <c r="B1174" s="173" t="s">
        <v>1836</v>
      </c>
      <c r="C1174" s="188" t="s">
        <v>1837</v>
      </c>
      <c r="D1174" s="174" t="s">
        <v>379</v>
      </c>
      <c r="E1174" s="175">
        <v>18</v>
      </c>
      <c r="F1174" s="176"/>
      <c r="G1174" s="177">
        <f>ROUND(E1174*F1174,2)</f>
        <v>0</v>
      </c>
      <c r="H1174" s="176"/>
      <c r="I1174" s="177">
        <f>ROUND(E1174*H1174,2)</f>
        <v>0</v>
      </c>
      <c r="J1174" s="176"/>
      <c r="K1174" s="177">
        <f>ROUND(E1174*J1174,2)</f>
        <v>0</v>
      </c>
      <c r="L1174" s="177">
        <v>12</v>
      </c>
      <c r="M1174" s="177">
        <f>G1174*(1+L1174/100)</f>
        <v>0</v>
      </c>
      <c r="N1174" s="175">
        <v>2.7999999999999998E-4</v>
      </c>
      <c r="O1174" s="175">
        <f>ROUND(E1174*N1174,2)</f>
        <v>0.01</v>
      </c>
      <c r="P1174" s="175">
        <v>0</v>
      </c>
      <c r="Q1174" s="175">
        <f>ROUND(E1174*P1174,2)</f>
        <v>0</v>
      </c>
      <c r="R1174" s="177" t="s">
        <v>1838</v>
      </c>
      <c r="S1174" s="177" t="s">
        <v>319</v>
      </c>
      <c r="T1174" s="178" t="s">
        <v>319</v>
      </c>
      <c r="U1174" s="159">
        <v>0.307</v>
      </c>
      <c r="V1174" s="159">
        <f>ROUND(E1174*U1174,2)</f>
        <v>5.53</v>
      </c>
      <c r="W1174" s="159"/>
      <c r="X1174" s="159" t="s">
        <v>399</v>
      </c>
      <c r="Y1174" s="159" t="s">
        <v>322</v>
      </c>
      <c r="Z1174" s="148"/>
      <c r="AA1174" s="148"/>
      <c r="AB1174" s="148"/>
      <c r="AC1174" s="148"/>
      <c r="AD1174" s="148"/>
      <c r="AE1174" s="148"/>
      <c r="AF1174" s="148"/>
      <c r="AG1174" s="148" t="s">
        <v>400</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2" x14ac:dyDescent="0.2">
      <c r="A1175" s="155"/>
      <c r="B1175" s="156"/>
      <c r="C1175" s="263" t="s">
        <v>1839</v>
      </c>
      <c r="D1175" s="264"/>
      <c r="E1175" s="264"/>
      <c r="F1175" s="264"/>
      <c r="G1175" s="264"/>
      <c r="H1175" s="159"/>
      <c r="I1175" s="159"/>
      <c r="J1175" s="159"/>
      <c r="K1175" s="159"/>
      <c r="L1175" s="159"/>
      <c r="M1175" s="159"/>
      <c r="N1175" s="158"/>
      <c r="O1175" s="158"/>
      <c r="P1175" s="158"/>
      <c r="Q1175" s="158"/>
      <c r="R1175" s="159"/>
      <c r="S1175" s="159"/>
      <c r="T1175" s="159"/>
      <c r="U1175" s="159"/>
      <c r="V1175" s="159"/>
      <c r="W1175" s="159"/>
      <c r="X1175" s="159"/>
      <c r="Y1175" s="159"/>
      <c r="Z1175" s="148"/>
      <c r="AA1175" s="148"/>
      <c r="AB1175" s="148"/>
      <c r="AC1175" s="148"/>
      <c r="AD1175" s="148"/>
      <c r="AE1175" s="148"/>
      <c r="AF1175" s="148"/>
      <c r="AG1175" s="148" t="s">
        <v>325</v>
      </c>
      <c r="AH1175" s="148"/>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outlineLevel="2" x14ac:dyDescent="0.2">
      <c r="A1176" s="155"/>
      <c r="B1176" s="156"/>
      <c r="C1176" s="195" t="s">
        <v>1840</v>
      </c>
      <c r="D1176" s="193"/>
      <c r="E1176" s="194">
        <v>18</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8"/>
      <c r="AA1176" s="148"/>
      <c r="AB1176" s="148"/>
      <c r="AC1176" s="148"/>
      <c r="AD1176" s="148"/>
      <c r="AE1176" s="148"/>
      <c r="AF1176" s="148"/>
      <c r="AG1176" s="148" t="s">
        <v>404</v>
      </c>
      <c r="AH1176" s="148">
        <v>0</v>
      </c>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ht="22.5" outlineLevel="1" x14ac:dyDescent="0.2">
      <c r="A1177" s="172">
        <v>274</v>
      </c>
      <c r="B1177" s="173" t="s">
        <v>1841</v>
      </c>
      <c r="C1177" s="188" t="s">
        <v>1842</v>
      </c>
      <c r="D1177" s="174" t="s">
        <v>379</v>
      </c>
      <c r="E1177" s="175">
        <v>16.728200000000001</v>
      </c>
      <c r="F1177" s="176"/>
      <c r="G1177" s="177">
        <f>ROUND(E1177*F1177,2)</f>
        <v>0</v>
      </c>
      <c r="H1177" s="176"/>
      <c r="I1177" s="177">
        <f>ROUND(E1177*H1177,2)</f>
        <v>0</v>
      </c>
      <c r="J1177" s="176"/>
      <c r="K1177" s="177">
        <f>ROUND(E1177*J1177,2)</f>
        <v>0</v>
      </c>
      <c r="L1177" s="177">
        <v>12</v>
      </c>
      <c r="M1177" s="177">
        <f>G1177*(1+L1177/100)</f>
        <v>0</v>
      </c>
      <c r="N1177" s="175">
        <v>1.2999999999999999E-4</v>
      </c>
      <c r="O1177" s="175">
        <f>ROUND(E1177*N1177,2)</f>
        <v>0</v>
      </c>
      <c r="P1177" s="175">
        <v>0</v>
      </c>
      <c r="Q1177" s="175">
        <f>ROUND(E1177*P1177,2)</f>
        <v>0</v>
      </c>
      <c r="R1177" s="177" t="s">
        <v>1838</v>
      </c>
      <c r="S1177" s="177" t="s">
        <v>319</v>
      </c>
      <c r="T1177" s="178" t="s">
        <v>319</v>
      </c>
      <c r="U1177" s="159">
        <v>0.156</v>
      </c>
      <c r="V1177" s="159">
        <f>ROUND(E1177*U1177,2)</f>
        <v>2.61</v>
      </c>
      <c r="W1177" s="159"/>
      <c r="X1177" s="159" t="s">
        <v>399</v>
      </c>
      <c r="Y1177" s="159" t="s">
        <v>322</v>
      </c>
      <c r="Z1177" s="148"/>
      <c r="AA1177" s="148"/>
      <c r="AB1177" s="148"/>
      <c r="AC1177" s="148"/>
      <c r="AD1177" s="148"/>
      <c r="AE1177" s="148"/>
      <c r="AF1177" s="148"/>
      <c r="AG1177" s="148" t="s">
        <v>400</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outlineLevel="2" x14ac:dyDescent="0.2">
      <c r="A1178" s="155"/>
      <c r="B1178" s="156"/>
      <c r="C1178" s="195" t="s">
        <v>525</v>
      </c>
      <c r="D1178" s="193"/>
      <c r="E1178" s="194"/>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8"/>
      <c r="AA1178" s="148"/>
      <c r="AB1178" s="148"/>
      <c r="AC1178" s="148"/>
      <c r="AD1178" s="148"/>
      <c r="AE1178" s="148"/>
      <c r="AF1178" s="148"/>
      <c r="AG1178" s="148" t="s">
        <v>404</v>
      </c>
      <c r="AH1178" s="148">
        <v>0</v>
      </c>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3" x14ac:dyDescent="0.2">
      <c r="A1179" s="155"/>
      <c r="B1179" s="156"/>
      <c r="C1179" s="195" t="s">
        <v>526</v>
      </c>
      <c r="D1179" s="193"/>
      <c r="E1179" s="194"/>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404</v>
      </c>
      <c r="AH1179" s="148">
        <v>0</v>
      </c>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3" x14ac:dyDescent="0.2">
      <c r="A1180" s="155"/>
      <c r="B1180" s="156"/>
      <c r="C1180" s="195" t="s">
        <v>1843</v>
      </c>
      <c r="D1180" s="193"/>
      <c r="E1180" s="194">
        <v>4.1399999999999997</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8"/>
      <c r="AA1180" s="148"/>
      <c r="AB1180" s="148"/>
      <c r="AC1180" s="148"/>
      <c r="AD1180" s="148"/>
      <c r="AE1180" s="148"/>
      <c r="AF1180" s="148"/>
      <c r="AG1180" s="148" t="s">
        <v>404</v>
      </c>
      <c r="AH1180" s="148">
        <v>0</v>
      </c>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3" x14ac:dyDescent="0.2">
      <c r="A1181" s="155"/>
      <c r="B1181" s="156"/>
      <c r="C1181" s="195" t="s">
        <v>1844</v>
      </c>
      <c r="D1181" s="193"/>
      <c r="E1181" s="194">
        <v>4.1121999999999996</v>
      </c>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404</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outlineLevel="3" x14ac:dyDescent="0.2">
      <c r="A1182" s="155"/>
      <c r="B1182" s="156"/>
      <c r="C1182" s="195" t="s">
        <v>570</v>
      </c>
      <c r="D1182" s="193"/>
      <c r="E1182" s="194"/>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8"/>
      <c r="AA1182" s="148"/>
      <c r="AB1182" s="148"/>
      <c r="AC1182" s="148"/>
      <c r="AD1182" s="148"/>
      <c r="AE1182" s="148"/>
      <c r="AF1182" s="148"/>
      <c r="AG1182" s="148" t="s">
        <v>404</v>
      </c>
      <c r="AH1182" s="148">
        <v>0</v>
      </c>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3" x14ac:dyDescent="0.2">
      <c r="A1183" s="155"/>
      <c r="B1183" s="156"/>
      <c r="C1183" s="195" t="s">
        <v>1845</v>
      </c>
      <c r="D1183" s="193"/>
      <c r="E1183" s="194">
        <v>5.7960000000000003</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404</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outlineLevel="3" x14ac:dyDescent="0.2">
      <c r="A1184" s="155"/>
      <c r="B1184" s="156"/>
      <c r="C1184" s="195" t="s">
        <v>1083</v>
      </c>
      <c r="D1184" s="193"/>
      <c r="E1184" s="194"/>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8"/>
      <c r="AA1184" s="148"/>
      <c r="AB1184" s="148"/>
      <c r="AC1184" s="148"/>
      <c r="AD1184" s="148"/>
      <c r="AE1184" s="148"/>
      <c r="AF1184" s="148"/>
      <c r="AG1184" s="148" t="s">
        <v>404</v>
      </c>
      <c r="AH1184" s="148">
        <v>0</v>
      </c>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3" x14ac:dyDescent="0.2">
      <c r="A1185" s="155"/>
      <c r="B1185" s="156"/>
      <c r="C1185" s="195" t="s">
        <v>1846</v>
      </c>
      <c r="D1185" s="193"/>
      <c r="E1185" s="194">
        <v>2.68</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404</v>
      </c>
      <c r="AH1185" s="148">
        <v>0</v>
      </c>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22.5" outlineLevel="1" x14ac:dyDescent="0.2">
      <c r="A1186" s="172">
        <v>275</v>
      </c>
      <c r="B1186" s="173" t="s">
        <v>1847</v>
      </c>
      <c r="C1186" s="188" t="s">
        <v>1848</v>
      </c>
      <c r="D1186" s="174" t="s">
        <v>379</v>
      </c>
      <c r="E1186" s="175">
        <v>1066.3193200000001</v>
      </c>
      <c r="F1186" s="176"/>
      <c r="G1186" s="177">
        <f>ROUND(E1186*F1186,2)</f>
        <v>0</v>
      </c>
      <c r="H1186" s="176"/>
      <c r="I1186" s="177">
        <f>ROUND(E1186*H1186,2)</f>
        <v>0</v>
      </c>
      <c r="J1186" s="176"/>
      <c r="K1186" s="177">
        <f>ROUND(E1186*J1186,2)</f>
        <v>0</v>
      </c>
      <c r="L1186" s="177">
        <v>12</v>
      </c>
      <c r="M1186" s="177">
        <f>G1186*(1+L1186/100)</f>
        <v>0</v>
      </c>
      <c r="N1186" s="175">
        <v>1.6000000000000001E-4</v>
      </c>
      <c r="O1186" s="175">
        <f>ROUND(E1186*N1186,2)</f>
        <v>0.17</v>
      </c>
      <c r="P1186" s="175">
        <v>0</v>
      </c>
      <c r="Q1186" s="175">
        <f>ROUND(E1186*P1186,2)</f>
        <v>0</v>
      </c>
      <c r="R1186" s="177" t="s">
        <v>1838</v>
      </c>
      <c r="S1186" s="177" t="s">
        <v>319</v>
      </c>
      <c r="T1186" s="178" t="s">
        <v>319</v>
      </c>
      <c r="U1186" s="159">
        <v>0.151</v>
      </c>
      <c r="V1186" s="159">
        <f>ROUND(E1186*U1186,2)</f>
        <v>161.01</v>
      </c>
      <c r="W1186" s="159"/>
      <c r="X1186" s="159" t="s">
        <v>399</v>
      </c>
      <c r="Y1186" s="159" t="s">
        <v>322</v>
      </c>
      <c r="Z1186" s="148"/>
      <c r="AA1186" s="148"/>
      <c r="AB1186" s="148"/>
      <c r="AC1186" s="148"/>
      <c r="AD1186" s="148"/>
      <c r="AE1186" s="148"/>
      <c r="AF1186" s="148"/>
      <c r="AG1186" s="148" t="s">
        <v>400</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263" t="s">
        <v>1849</v>
      </c>
      <c r="D1187" s="264"/>
      <c r="E1187" s="264"/>
      <c r="F1187" s="264"/>
      <c r="G1187" s="264"/>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325</v>
      </c>
      <c r="AH1187" s="148"/>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2" x14ac:dyDescent="0.2">
      <c r="A1188" s="155"/>
      <c r="B1188" s="156"/>
      <c r="C1188" s="195" t="s">
        <v>1850</v>
      </c>
      <c r="D1188" s="193"/>
      <c r="E1188" s="194">
        <v>456.71559999999999</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404</v>
      </c>
      <c r="AH1188" s="148">
        <v>5</v>
      </c>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3" x14ac:dyDescent="0.2">
      <c r="A1189" s="155"/>
      <c r="B1189" s="156"/>
      <c r="C1189" s="195" t="s">
        <v>525</v>
      </c>
      <c r="D1189" s="193"/>
      <c r="E1189" s="194"/>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404</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3" x14ac:dyDescent="0.2">
      <c r="A1190" s="155"/>
      <c r="B1190" s="156"/>
      <c r="C1190" s="195" t="s">
        <v>570</v>
      </c>
      <c r="D1190" s="193"/>
      <c r="E1190" s="194"/>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8"/>
      <c r="AA1190" s="148"/>
      <c r="AB1190" s="148"/>
      <c r="AC1190" s="148"/>
      <c r="AD1190" s="148"/>
      <c r="AE1190" s="148"/>
      <c r="AF1190" s="148"/>
      <c r="AG1190" s="148" t="s">
        <v>404</v>
      </c>
      <c r="AH1190" s="148">
        <v>0</v>
      </c>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3" x14ac:dyDescent="0.2">
      <c r="A1191" s="155"/>
      <c r="B1191" s="156"/>
      <c r="C1191" s="195" t="s">
        <v>1851</v>
      </c>
      <c r="D1191" s="193"/>
      <c r="E1191" s="194">
        <v>4.9279999999999999</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404</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3" x14ac:dyDescent="0.2">
      <c r="A1192" s="155"/>
      <c r="B1192" s="156"/>
      <c r="C1192" s="195" t="s">
        <v>1852</v>
      </c>
      <c r="D1192" s="193"/>
      <c r="E1192" s="194">
        <v>20.943999999999999</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8"/>
      <c r="AA1192" s="148"/>
      <c r="AB1192" s="148"/>
      <c r="AC1192" s="148"/>
      <c r="AD1192" s="148"/>
      <c r="AE1192" s="148"/>
      <c r="AF1192" s="148"/>
      <c r="AG1192" s="148" t="s">
        <v>404</v>
      </c>
      <c r="AH1192" s="148">
        <v>0</v>
      </c>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3" x14ac:dyDescent="0.2">
      <c r="A1193" s="155"/>
      <c r="B1193" s="156"/>
      <c r="C1193" s="195" t="s">
        <v>1853</v>
      </c>
      <c r="D1193" s="193"/>
      <c r="E1193" s="194">
        <v>10.56</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404</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3" x14ac:dyDescent="0.2">
      <c r="A1194" s="155"/>
      <c r="B1194" s="156"/>
      <c r="C1194" s="195" t="s">
        <v>1854</v>
      </c>
      <c r="D1194" s="193"/>
      <c r="E1194" s="194">
        <v>5.9135999999999997</v>
      </c>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8"/>
      <c r="AA1194" s="148"/>
      <c r="AB1194" s="148"/>
      <c r="AC1194" s="148"/>
      <c r="AD1194" s="148"/>
      <c r="AE1194" s="148"/>
      <c r="AF1194" s="148"/>
      <c r="AG1194" s="148" t="s">
        <v>404</v>
      </c>
      <c r="AH1194" s="148">
        <v>0</v>
      </c>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3" x14ac:dyDescent="0.2">
      <c r="A1195" s="155"/>
      <c r="B1195" s="156"/>
      <c r="C1195" s="195" t="s">
        <v>1855</v>
      </c>
      <c r="D1195" s="193"/>
      <c r="E1195" s="194">
        <v>54.496000000000002</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404</v>
      </c>
      <c r="AH1195" s="148">
        <v>0</v>
      </c>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3" x14ac:dyDescent="0.2">
      <c r="A1196" s="155"/>
      <c r="B1196" s="156"/>
      <c r="C1196" s="195" t="s">
        <v>1856</v>
      </c>
      <c r="D1196" s="193"/>
      <c r="E1196" s="194">
        <v>12.584</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8"/>
      <c r="AA1196" s="148"/>
      <c r="AB1196" s="148"/>
      <c r="AC1196" s="148"/>
      <c r="AD1196" s="148"/>
      <c r="AE1196" s="148"/>
      <c r="AF1196" s="148"/>
      <c r="AG1196" s="148" t="s">
        <v>404</v>
      </c>
      <c r="AH1196" s="148">
        <v>0</v>
      </c>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3" x14ac:dyDescent="0.2">
      <c r="A1197" s="155"/>
      <c r="B1197" s="156"/>
      <c r="C1197" s="195" t="s">
        <v>1857</v>
      </c>
      <c r="D1197" s="193"/>
      <c r="E1197" s="194">
        <v>20.591999999999999</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404</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3" x14ac:dyDescent="0.2">
      <c r="A1198" s="155"/>
      <c r="B1198" s="156"/>
      <c r="C1198" s="195" t="s">
        <v>1858</v>
      </c>
      <c r="D1198" s="193"/>
      <c r="E1198" s="194">
        <v>5.32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8"/>
      <c r="AA1198" s="148"/>
      <c r="AB1198" s="148"/>
      <c r="AC1198" s="148"/>
      <c r="AD1198" s="148"/>
      <c r="AE1198" s="148"/>
      <c r="AF1198" s="148"/>
      <c r="AG1198" s="148" t="s">
        <v>404</v>
      </c>
      <c r="AH1198" s="148">
        <v>0</v>
      </c>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3" x14ac:dyDescent="0.2">
      <c r="A1199" s="155"/>
      <c r="B1199" s="156"/>
      <c r="C1199" s="195" t="s">
        <v>1859</v>
      </c>
      <c r="D1199" s="193"/>
      <c r="E1199" s="194">
        <v>210</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404</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3" x14ac:dyDescent="0.2">
      <c r="A1200" s="155"/>
      <c r="B1200" s="156"/>
      <c r="C1200" s="195" t="s">
        <v>1860</v>
      </c>
      <c r="D1200" s="193"/>
      <c r="E1200" s="194">
        <v>75</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8"/>
      <c r="AA1200" s="148"/>
      <c r="AB1200" s="148"/>
      <c r="AC1200" s="148"/>
      <c r="AD1200" s="148"/>
      <c r="AE1200" s="148"/>
      <c r="AF1200" s="148"/>
      <c r="AG1200" s="148" t="s">
        <v>404</v>
      </c>
      <c r="AH1200" s="148">
        <v>0</v>
      </c>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3" x14ac:dyDescent="0.2">
      <c r="A1201" s="155"/>
      <c r="B1201" s="156"/>
      <c r="C1201" s="195" t="s">
        <v>1410</v>
      </c>
      <c r="D1201" s="193"/>
      <c r="E1201" s="194"/>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404</v>
      </c>
      <c r="AH1201" s="148">
        <v>0</v>
      </c>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outlineLevel="3" x14ac:dyDescent="0.2">
      <c r="A1202" s="155"/>
      <c r="B1202" s="156"/>
      <c r="C1202" s="195" t="s">
        <v>1861</v>
      </c>
      <c r="D1202" s="193"/>
      <c r="E1202" s="194">
        <v>66.528000000000006</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8"/>
      <c r="AA1202" s="148"/>
      <c r="AB1202" s="148"/>
      <c r="AC1202" s="148"/>
      <c r="AD1202" s="148"/>
      <c r="AE1202" s="148"/>
      <c r="AF1202" s="148"/>
      <c r="AG1202" s="148" t="s">
        <v>404</v>
      </c>
      <c r="AH1202" s="148">
        <v>0</v>
      </c>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3" x14ac:dyDescent="0.2">
      <c r="A1203" s="155"/>
      <c r="B1203" s="156"/>
      <c r="C1203" s="195" t="s">
        <v>1862</v>
      </c>
      <c r="D1203" s="193"/>
      <c r="E1203" s="194">
        <v>25.8</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404</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outlineLevel="3" x14ac:dyDescent="0.2">
      <c r="A1204" s="155"/>
      <c r="B1204" s="156"/>
      <c r="C1204" s="201" t="s">
        <v>1153</v>
      </c>
      <c r="D1204" s="196"/>
      <c r="E1204" s="197">
        <v>96.938119999999998</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8"/>
      <c r="AA1204" s="148"/>
      <c r="AB1204" s="148"/>
      <c r="AC1204" s="148"/>
      <c r="AD1204" s="148"/>
      <c r="AE1204" s="148"/>
      <c r="AF1204" s="148"/>
      <c r="AG1204" s="148" t="s">
        <v>404</v>
      </c>
      <c r="AH1204" s="148">
        <v>4</v>
      </c>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x14ac:dyDescent="0.2">
      <c r="A1205" s="162" t="s">
        <v>314</v>
      </c>
      <c r="B1205" s="163" t="s">
        <v>273</v>
      </c>
      <c r="C1205" s="187" t="s">
        <v>274</v>
      </c>
      <c r="D1205" s="164"/>
      <c r="E1205" s="165"/>
      <c r="F1205" s="166"/>
      <c r="G1205" s="166">
        <f>SUMIF(AG1206:AG1220,"&lt;&gt;NOR",G1206:G1220)</f>
        <v>0</v>
      </c>
      <c r="H1205" s="166"/>
      <c r="I1205" s="166">
        <f>SUM(I1206:I1220)</f>
        <v>0</v>
      </c>
      <c r="J1205" s="166"/>
      <c r="K1205" s="166">
        <f>SUM(K1206:K1220)</f>
        <v>0</v>
      </c>
      <c r="L1205" s="166"/>
      <c r="M1205" s="166">
        <f>SUM(M1206:M1220)</f>
        <v>0</v>
      </c>
      <c r="N1205" s="165"/>
      <c r="O1205" s="165">
        <f>SUM(O1206:O1220)</f>
        <v>0.54</v>
      </c>
      <c r="P1205" s="165"/>
      <c r="Q1205" s="165">
        <f>SUM(Q1206:Q1220)</f>
        <v>0</v>
      </c>
      <c r="R1205" s="166"/>
      <c r="S1205" s="166"/>
      <c r="T1205" s="167"/>
      <c r="U1205" s="161"/>
      <c r="V1205" s="161">
        <f>SUM(V1206:V1220)</f>
        <v>134.13999999999999</v>
      </c>
      <c r="W1205" s="161"/>
      <c r="X1205" s="161"/>
      <c r="Y1205" s="161"/>
      <c r="AG1205" t="s">
        <v>315</v>
      </c>
    </row>
    <row r="1206" spans="1:60" ht="33.75" outlineLevel="1" x14ac:dyDescent="0.2">
      <c r="A1206" s="172">
        <v>276</v>
      </c>
      <c r="B1206" s="173" t="s">
        <v>1863</v>
      </c>
      <c r="C1206" s="188" t="s">
        <v>1864</v>
      </c>
      <c r="D1206" s="174" t="s">
        <v>379</v>
      </c>
      <c r="E1206" s="175">
        <v>350</v>
      </c>
      <c r="F1206" s="176"/>
      <c r="G1206" s="177">
        <f>ROUND(E1206*F1206,2)</f>
        <v>0</v>
      </c>
      <c r="H1206" s="176"/>
      <c r="I1206" s="177">
        <f>ROUND(E1206*H1206,2)</f>
        <v>0</v>
      </c>
      <c r="J1206" s="176"/>
      <c r="K1206" s="177">
        <f>ROUND(E1206*J1206,2)</f>
        <v>0</v>
      </c>
      <c r="L1206" s="177">
        <v>12</v>
      </c>
      <c r="M1206" s="177">
        <f>G1206*(1+L1206/100)</f>
        <v>0</v>
      </c>
      <c r="N1206" s="175">
        <v>7.6999999999999996E-4</v>
      </c>
      <c r="O1206" s="175">
        <f>ROUND(E1206*N1206,2)</f>
        <v>0.27</v>
      </c>
      <c r="P1206" s="175">
        <v>0</v>
      </c>
      <c r="Q1206" s="175">
        <f>ROUND(E1206*P1206,2)</f>
        <v>0</v>
      </c>
      <c r="R1206" s="177" t="s">
        <v>625</v>
      </c>
      <c r="S1206" s="177" t="s">
        <v>319</v>
      </c>
      <c r="T1206" s="178" t="s">
        <v>319</v>
      </c>
      <c r="U1206" s="159">
        <v>0.13439999999999999</v>
      </c>
      <c r="V1206" s="159">
        <f>ROUND(E1206*U1206,2)</f>
        <v>47.04</v>
      </c>
      <c r="W1206" s="159"/>
      <c r="X1206" s="159" t="s">
        <v>399</v>
      </c>
      <c r="Y1206" s="159" t="s">
        <v>322</v>
      </c>
      <c r="Z1206" s="148"/>
      <c r="AA1206" s="148"/>
      <c r="AB1206" s="148"/>
      <c r="AC1206" s="148"/>
      <c r="AD1206" s="148"/>
      <c r="AE1206" s="148"/>
      <c r="AF1206" s="148"/>
      <c r="AG1206" s="148" t="s">
        <v>400</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2" x14ac:dyDescent="0.2">
      <c r="A1207" s="155"/>
      <c r="B1207" s="156"/>
      <c r="C1207" s="195" t="s">
        <v>1865</v>
      </c>
      <c r="D1207" s="193"/>
      <c r="E1207" s="194">
        <v>200</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404</v>
      </c>
      <c r="AH1207" s="148">
        <v>0</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3" x14ac:dyDescent="0.2">
      <c r="A1208" s="155"/>
      <c r="B1208" s="156"/>
      <c r="C1208" s="195" t="s">
        <v>1866</v>
      </c>
      <c r="D1208" s="193"/>
      <c r="E1208" s="194">
        <v>150</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8"/>
      <c r="AA1208" s="148"/>
      <c r="AB1208" s="148"/>
      <c r="AC1208" s="148"/>
      <c r="AD1208" s="148"/>
      <c r="AE1208" s="148"/>
      <c r="AF1208" s="148"/>
      <c r="AG1208" s="148" t="s">
        <v>404</v>
      </c>
      <c r="AH1208" s="148">
        <v>0</v>
      </c>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ht="33.75" outlineLevel="1" x14ac:dyDescent="0.2">
      <c r="A1209" s="172">
        <v>277</v>
      </c>
      <c r="B1209" s="173" t="s">
        <v>1867</v>
      </c>
      <c r="C1209" s="188" t="s">
        <v>1868</v>
      </c>
      <c r="D1209" s="174" t="s">
        <v>379</v>
      </c>
      <c r="E1209" s="175">
        <v>606.86725000000001</v>
      </c>
      <c r="F1209" s="176"/>
      <c r="G1209" s="177">
        <f>ROUND(E1209*F1209,2)</f>
        <v>0</v>
      </c>
      <c r="H1209" s="176"/>
      <c r="I1209" s="177">
        <f>ROUND(E1209*H1209,2)</f>
        <v>0</v>
      </c>
      <c r="J1209" s="176"/>
      <c r="K1209" s="177">
        <f>ROUND(E1209*J1209,2)</f>
        <v>0</v>
      </c>
      <c r="L1209" s="177">
        <v>12</v>
      </c>
      <c r="M1209" s="177">
        <f>G1209*(1+L1209/100)</f>
        <v>0</v>
      </c>
      <c r="N1209" s="175">
        <v>4.2999999999999999E-4</v>
      </c>
      <c r="O1209" s="175">
        <f>ROUND(E1209*N1209,2)</f>
        <v>0.26</v>
      </c>
      <c r="P1209" s="175">
        <v>0</v>
      </c>
      <c r="Q1209" s="175">
        <f>ROUND(E1209*P1209,2)</f>
        <v>0</v>
      </c>
      <c r="R1209" s="177" t="s">
        <v>625</v>
      </c>
      <c r="S1209" s="177" t="s">
        <v>319</v>
      </c>
      <c r="T1209" s="178" t="s">
        <v>319</v>
      </c>
      <c r="U1209" s="159">
        <v>0.13439999999999999</v>
      </c>
      <c r="V1209" s="159">
        <f>ROUND(E1209*U1209,2)</f>
        <v>81.56</v>
      </c>
      <c r="W1209" s="159"/>
      <c r="X1209" s="159" t="s">
        <v>399</v>
      </c>
      <c r="Y1209" s="159" t="s">
        <v>322</v>
      </c>
      <c r="Z1209" s="148"/>
      <c r="AA1209" s="148"/>
      <c r="AB1209" s="148"/>
      <c r="AC1209" s="148"/>
      <c r="AD1209" s="148"/>
      <c r="AE1209" s="148"/>
      <c r="AF1209" s="148"/>
      <c r="AG1209" s="148" t="s">
        <v>400</v>
      </c>
      <c r="AH1209" s="148"/>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outlineLevel="2" x14ac:dyDescent="0.2">
      <c r="A1210" s="155"/>
      <c r="B1210" s="156"/>
      <c r="C1210" s="195" t="s">
        <v>1869</v>
      </c>
      <c r="D1210" s="193"/>
      <c r="E1210" s="194">
        <v>202.9915</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8"/>
      <c r="AA1210" s="148"/>
      <c r="AB1210" s="148"/>
      <c r="AC1210" s="148"/>
      <c r="AD1210" s="148"/>
      <c r="AE1210" s="148"/>
      <c r="AF1210" s="148"/>
      <c r="AG1210" s="148" t="s">
        <v>404</v>
      </c>
      <c r="AH1210" s="148">
        <v>5</v>
      </c>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3" x14ac:dyDescent="0.2">
      <c r="A1211" s="155"/>
      <c r="B1211" s="156"/>
      <c r="C1211" s="195" t="s">
        <v>1870</v>
      </c>
      <c r="D1211" s="193"/>
      <c r="E1211" s="194">
        <v>144.66650000000001</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8"/>
      <c r="AA1211" s="148"/>
      <c r="AB1211" s="148"/>
      <c r="AC1211" s="148"/>
      <c r="AD1211" s="148"/>
      <c r="AE1211" s="148"/>
      <c r="AF1211" s="148"/>
      <c r="AG1211" s="148" t="s">
        <v>404</v>
      </c>
      <c r="AH1211" s="148">
        <v>5</v>
      </c>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3" x14ac:dyDescent="0.2">
      <c r="A1212" s="155"/>
      <c r="B1212" s="156"/>
      <c r="C1212" s="195" t="s">
        <v>1871</v>
      </c>
      <c r="D1212" s="193"/>
      <c r="E1212" s="194">
        <v>42.203499999999998</v>
      </c>
      <c r="F1212" s="159"/>
      <c r="G1212" s="159"/>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404</v>
      </c>
      <c r="AH1212" s="148">
        <v>5</v>
      </c>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3" x14ac:dyDescent="0.2">
      <c r="A1213" s="155"/>
      <c r="B1213" s="156"/>
      <c r="C1213" s="195" t="s">
        <v>1872</v>
      </c>
      <c r="D1213" s="193"/>
      <c r="E1213" s="194">
        <v>12.74525</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404</v>
      </c>
      <c r="AH1213" s="148">
        <v>5</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3" x14ac:dyDescent="0.2">
      <c r="A1214" s="155"/>
      <c r="B1214" s="156"/>
      <c r="C1214" s="195" t="s">
        <v>1302</v>
      </c>
      <c r="D1214" s="193"/>
      <c r="E1214" s="194">
        <v>66.67</v>
      </c>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404</v>
      </c>
      <c r="AH1214" s="148">
        <v>5</v>
      </c>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3" x14ac:dyDescent="0.2">
      <c r="A1215" s="155"/>
      <c r="B1215" s="156"/>
      <c r="C1215" s="195" t="s">
        <v>1303</v>
      </c>
      <c r="D1215" s="193"/>
      <c r="E1215" s="194">
        <v>15.81</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404</v>
      </c>
      <c r="AH1215" s="148">
        <v>5</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3" x14ac:dyDescent="0.2">
      <c r="A1216" s="155"/>
      <c r="B1216" s="156"/>
      <c r="C1216" s="195" t="s">
        <v>1006</v>
      </c>
      <c r="D1216" s="193"/>
      <c r="E1216" s="194">
        <v>59.326999999999998</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8"/>
      <c r="AA1216" s="148"/>
      <c r="AB1216" s="148"/>
      <c r="AC1216" s="148"/>
      <c r="AD1216" s="148"/>
      <c r="AE1216" s="148"/>
      <c r="AF1216" s="148"/>
      <c r="AG1216" s="148" t="s">
        <v>404</v>
      </c>
      <c r="AH1216" s="148">
        <v>5</v>
      </c>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3" x14ac:dyDescent="0.2">
      <c r="A1217" s="155"/>
      <c r="B1217" s="156"/>
      <c r="C1217" s="195" t="s">
        <v>1007</v>
      </c>
      <c r="D1217" s="193"/>
      <c r="E1217" s="194">
        <v>107.892</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404</v>
      </c>
      <c r="AH1217" s="148">
        <v>5</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3" x14ac:dyDescent="0.2">
      <c r="A1218" s="155"/>
      <c r="B1218" s="156"/>
      <c r="C1218" s="195" t="s">
        <v>1008</v>
      </c>
      <c r="D1218" s="193"/>
      <c r="E1218" s="194">
        <v>20.98</v>
      </c>
      <c r="F1218" s="159"/>
      <c r="G1218" s="159"/>
      <c r="H1218" s="159"/>
      <c r="I1218" s="159"/>
      <c r="J1218" s="159"/>
      <c r="K1218" s="159"/>
      <c r="L1218" s="159"/>
      <c r="M1218" s="159"/>
      <c r="N1218" s="158"/>
      <c r="O1218" s="158"/>
      <c r="P1218" s="158"/>
      <c r="Q1218" s="158"/>
      <c r="R1218" s="159"/>
      <c r="S1218" s="159"/>
      <c r="T1218" s="159"/>
      <c r="U1218" s="159"/>
      <c r="V1218" s="159"/>
      <c r="W1218" s="159"/>
      <c r="X1218" s="159"/>
      <c r="Y1218" s="159"/>
      <c r="Z1218" s="148"/>
      <c r="AA1218" s="148"/>
      <c r="AB1218" s="148"/>
      <c r="AC1218" s="148"/>
      <c r="AD1218" s="148"/>
      <c r="AE1218" s="148"/>
      <c r="AF1218" s="148"/>
      <c r="AG1218" s="148" t="s">
        <v>404</v>
      </c>
      <c r="AH1218" s="148">
        <v>5</v>
      </c>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3" x14ac:dyDescent="0.2">
      <c r="A1219" s="155"/>
      <c r="B1219" s="156"/>
      <c r="C1219" s="195" t="s">
        <v>1873</v>
      </c>
      <c r="D1219" s="193"/>
      <c r="E1219" s="194">
        <v>-66.418499999999995</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404</v>
      </c>
      <c r="AH1219" s="148">
        <v>5</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ht="22.5" outlineLevel="1" x14ac:dyDescent="0.2">
      <c r="A1220" s="180">
        <v>278</v>
      </c>
      <c r="B1220" s="181" t="s">
        <v>1874</v>
      </c>
      <c r="C1220" s="189" t="s">
        <v>1875</v>
      </c>
      <c r="D1220" s="182" t="s">
        <v>379</v>
      </c>
      <c r="E1220" s="183">
        <v>41</v>
      </c>
      <c r="F1220" s="184"/>
      <c r="G1220" s="185">
        <f>ROUND(E1220*F1220,2)</f>
        <v>0</v>
      </c>
      <c r="H1220" s="184"/>
      <c r="I1220" s="185">
        <f>ROUND(E1220*H1220,2)</f>
        <v>0</v>
      </c>
      <c r="J1220" s="184"/>
      <c r="K1220" s="185">
        <f>ROUND(E1220*J1220,2)</f>
        <v>0</v>
      </c>
      <c r="L1220" s="185">
        <v>12</v>
      </c>
      <c r="M1220" s="185">
        <f>G1220*(1+L1220/100)</f>
        <v>0</v>
      </c>
      <c r="N1220" s="183">
        <v>3.4000000000000002E-4</v>
      </c>
      <c r="O1220" s="183">
        <f>ROUND(E1220*N1220,2)</f>
        <v>0.01</v>
      </c>
      <c r="P1220" s="183">
        <v>0</v>
      </c>
      <c r="Q1220" s="183">
        <f>ROUND(E1220*P1220,2)</f>
        <v>0</v>
      </c>
      <c r="R1220" s="185" t="s">
        <v>625</v>
      </c>
      <c r="S1220" s="185" t="s">
        <v>319</v>
      </c>
      <c r="T1220" s="186" t="s">
        <v>319</v>
      </c>
      <c r="U1220" s="159">
        <v>0.13500000000000001</v>
      </c>
      <c r="V1220" s="159">
        <f>ROUND(E1220*U1220,2)</f>
        <v>5.54</v>
      </c>
      <c r="W1220" s="159"/>
      <c r="X1220" s="159" t="s">
        <v>399</v>
      </c>
      <c r="Y1220" s="159" t="s">
        <v>322</v>
      </c>
      <c r="Z1220" s="148"/>
      <c r="AA1220" s="148"/>
      <c r="AB1220" s="148"/>
      <c r="AC1220" s="148"/>
      <c r="AD1220" s="148"/>
      <c r="AE1220" s="148"/>
      <c r="AF1220" s="148"/>
      <c r="AG1220" s="148" t="s">
        <v>400</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x14ac:dyDescent="0.2">
      <c r="A1221" s="162" t="s">
        <v>314</v>
      </c>
      <c r="B1221" s="163" t="s">
        <v>275</v>
      </c>
      <c r="C1221" s="187" t="s">
        <v>276</v>
      </c>
      <c r="D1221" s="164"/>
      <c r="E1221" s="165"/>
      <c r="F1221" s="166"/>
      <c r="G1221" s="166">
        <f>SUMIF(AG1222:AG1231,"&lt;&gt;NOR",G1222:G1231)</f>
        <v>0</v>
      </c>
      <c r="H1221" s="166"/>
      <c r="I1221" s="166">
        <f>SUM(I1222:I1231)</f>
        <v>0</v>
      </c>
      <c r="J1221" s="166"/>
      <c r="K1221" s="166">
        <f>SUM(K1222:K1231)</f>
        <v>0</v>
      </c>
      <c r="L1221" s="166"/>
      <c r="M1221" s="166">
        <f>SUM(M1222:M1231)</f>
        <v>0</v>
      </c>
      <c r="N1221" s="165"/>
      <c r="O1221" s="165">
        <f>SUM(O1222:O1231)</f>
        <v>0.02</v>
      </c>
      <c r="P1221" s="165"/>
      <c r="Q1221" s="165">
        <f>SUM(Q1222:Q1231)</f>
        <v>0</v>
      </c>
      <c r="R1221" s="166"/>
      <c r="S1221" s="166"/>
      <c r="T1221" s="167"/>
      <c r="U1221" s="161"/>
      <c r="V1221" s="161">
        <f>SUM(V1222:V1231)</f>
        <v>10.58</v>
      </c>
      <c r="W1221" s="161"/>
      <c r="X1221" s="161"/>
      <c r="Y1221" s="161"/>
      <c r="AG1221" t="s">
        <v>315</v>
      </c>
    </row>
    <row r="1222" spans="1:60" ht="22.5" outlineLevel="1" x14ac:dyDescent="0.2">
      <c r="A1222" s="172">
        <v>279</v>
      </c>
      <c r="B1222" s="173" t="s">
        <v>1876</v>
      </c>
      <c r="C1222" s="188" t="s">
        <v>1877</v>
      </c>
      <c r="D1222" s="174" t="s">
        <v>379</v>
      </c>
      <c r="E1222" s="175">
        <v>41</v>
      </c>
      <c r="F1222" s="176"/>
      <c r="G1222" s="177">
        <f>ROUND(E1222*F1222,2)</f>
        <v>0</v>
      </c>
      <c r="H1222" s="176"/>
      <c r="I1222" s="177">
        <f>ROUND(E1222*H1222,2)</f>
        <v>0</v>
      </c>
      <c r="J1222" s="176"/>
      <c r="K1222" s="177">
        <f>ROUND(E1222*J1222,2)</f>
        <v>0</v>
      </c>
      <c r="L1222" s="177">
        <v>12</v>
      </c>
      <c r="M1222" s="177">
        <f>G1222*(1+L1222/100)</f>
        <v>0</v>
      </c>
      <c r="N1222" s="175">
        <v>1.7000000000000001E-4</v>
      </c>
      <c r="O1222" s="175">
        <f>ROUND(E1222*N1222,2)</f>
        <v>0.01</v>
      </c>
      <c r="P1222" s="175">
        <v>0</v>
      </c>
      <c r="Q1222" s="175">
        <f>ROUND(E1222*P1222,2)</f>
        <v>0</v>
      </c>
      <c r="R1222" s="177" t="s">
        <v>625</v>
      </c>
      <c r="S1222" s="177" t="s">
        <v>319</v>
      </c>
      <c r="T1222" s="178" t="s">
        <v>319</v>
      </c>
      <c r="U1222" s="159">
        <v>0.20300000000000001</v>
      </c>
      <c r="V1222" s="159">
        <f>ROUND(E1222*U1222,2)</f>
        <v>8.32</v>
      </c>
      <c r="W1222" s="159"/>
      <c r="X1222" s="159" t="s">
        <v>399</v>
      </c>
      <c r="Y1222" s="159" t="s">
        <v>322</v>
      </c>
      <c r="Z1222" s="148"/>
      <c r="AA1222" s="148"/>
      <c r="AB1222" s="148"/>
      <c r="AC1222" s="148"/>
      <c r="AD1222" s="148"/>
      <c r="AE1222" s="148"/>
      <c r="AF1222" s="148"/>
      <c r="AG1222" s="148" t="s">
        <v>400</v>
      </c>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2" x14ac:dyDescent="0.2">
      <c r="A1223" s="155"/>
      <c r="B1223" s="156"/>
      <c r="C1223" s="195" t="s">
        <v>1083</v>
      </c>
      <c r="D1223" s="193"/>
      <c r="E1223" s="194"/>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404</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3" x14ac:dyDescent="0.2">
      <c r="A1224" s="155"/>
      <c r="B1224" s="156"/>
      <c r="C1224" s="195" t="s">
        <v>1878</v>
      </c>
      <c r="D1224" s="193"/>
      <c r="E1224" s="194">
        <v>41</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404</v>
      </c>
      <c r="AH1224" s="148">
        <v>0</v>
      </c>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ht="22.5" outlineLevel="1" x14ac:dyDescent="0.2">
      <c r="A1225" s="172">
        <v>280</v>
      </c>
      <c r="B1225" s="173" t="s">
        <v>1879</v>
      </c>
      <c r="C1225" s="188" t="s">
        <v>1880</v>
      </c>
      <c r="D1225" s="174" t="s">
        <v>478</v>
      </c>
      <c r="E1225" s="175">
        <v>32.5</v>
      </c>
      <c r="F1225" s="176"/>
      <c r="G1225" s="177">
        <f>ROUND(E1225*F1225,2)</f>
        <v>0</v>
      </c>
      <c r="H1225" s="176"/>
      <c r="I1225" s="177">
        <f>ROUND(E1225*H1225,2)</f>
        <v>0</v>
      </c>
      <c r="J1225" s="176"/>
      <c r="K1225" s="177">
        <f>ROUND(E1225*J1225,2)</f>
        <v>0</v>
      </c>
      <c r="L1225" s="177">
        <v>12</v>
      </c>
      <c r="M1225" s="177">
        <f>G1225*(1+L1225/100)</f>
        <v>0</v>
      </c>
      <c r="N1225" s="175">
        <v>2.0000000000000002E-5</v>
      </c>
      <c r="O1225" s="175">
        <f>ROUND(E1225*N1225,2)</f>
        <v>0</v>
      </c>
      <c r="P1225" s="175">
        <v>0</v>
      </c>
      <c r="Q1225" s="175">
        <f>ROUND(E1225*P1225,2)</f>
        <v>0</v>
      </c>
      <c r="R1225" s="177" t="s">
        <v>625</v>
      </c>
      <c r="S1225" s="177" t="s">
        <v>319</v>
      </c>
      <c r="T1225" s="178" t="s">
        <v>319</v>
      </c>
      <c r="U1225" s="159">
        <v>1.2999999999999999E-2</v>
      </c>
      <c r="V1225" s="159">
        <f>ROUND(E1225*U1225,2)</f>
        <v>0.42</v>
      </c>
      <c r="W1225" s="159"/>
      <c r="X1225" s="159" t="s">
        <v>399</v>
      </c>
      <c r="Y1225" s="159" t="s">
        <v>322</v>
      </c>
      <c r="Z1225" s="148"/>
      <c r="AA1225" s="148"/>
      <c r="AB1225" s="148"/>
      <c r="AC1225" s="148"/>
      <c r="AD1225" s="148"/>
      <c r="AE1225" s="148"/>
      <c r="AF1225" s="148"/>
      <c r="AG1225" s="148" t="s">
        <v>400</v>
      </c>
      <c r="AH1225" s="148"/>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outlineLevel="2" x14ac:dyDescent="0.2">
      <c r="A1226" s="155"/>
      <c r="B1226" s="156"/>
      <c r="C1226" s="195" t="s">
        <v>1881</v>
      </c>
      <c r="D1226" s="193"/>
      <c r="E1226" s="194">
        <v>19</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8"/>
      <c r="AA1226" s="148"/>
      <c r="AB1226" s="148"/>
      <c r="AC1226" s="148"/>
      <c r="AD1226" s="148"/>
      <c r="AE1226" s="148"/>
      <c r="AF1226" s="148"/>
      <c r="AG1226" s="148" t="s">
        <v>404</v>
      </c>
      <c r="AH1226" s="148">
        <v>0</v>
      </c>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3" x14ac:dyDescent="0.2">
      <c r="A1227" s="155"/>
      <c r="B1227" s="156"/>
      <c r="C1227" s="195" t="s">
        <v>1882</v>
      </c>
      <c r="D1227" s="193"/>
      <c r="E1227" s="194">
        <v>13.5</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404</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1" x14ac:dyDescent="0.2">
      <c r="A1228" s="180">
        <v>281</v>
      </c>
      <c r="B1228" s="181" t="s">
        <v>1883</v>
      </c>
      <c r="C1228" s="189" t="s">
        <v>1884</v>
      </c>
      <c r="D1228" s="182" t="s">
        <v>379</v>
      </c>
      <c r="E1228" s="183">
        <v>41</v>
      </c>
      <c r="F1228" s="184"/>
      <c r="G1228" s="185">
        <f>ROUND(E1228*F1228,2)</f>
        <v>0</v>
      </c>
      <c r="H1228" s="184"/>
      <c r="I1228" s="185">
        <f>ROUND(E1228*H1228,2)</f>
        <v>0</v>
      </c>
      <c r="J1228" s="184"/>
      <c r="K1228" s="185">
        <f>ROUND(E1228*J1228,2)</f>
        <v>0</v>
      </c>
      <c r="L1228" s="185">
        <v>12</v>
      </c>
      <c r="M1228" s="185">
        <f>G1228*(1+L1228/100)</f>
        <v>0</v>
      </c>
      <c r="N1228" s="183">
        <v>0</v>
      </c>
      <c r="O1228" s="183">
        <f>ROUND(E1228*N1228,2)</f>
        <v>0</v>
      </c>
      <c r="P1228" s="183">
        <v>0</v>
      </c>
      <c r="Q1228" s="183">
        <f>ROUND(E1228*P1228,2)</f>
        <v>0</v>
      </c>
      <c r="R1228" s="185" t="s">
        <v>625</v>
      </c>
      <c r="S1228" s="185" t="s">
        <v>319</v>
      </c>
      <c r="T1228" s="186" t="s">
        <v>319</v>
      </c>
      <c r="U1228" s="159">
        <v>1.4E-2</v>
      </c>
      <c r="V1228" s="159">
        <f>ROUND(E1228*U1228,2)</f>
        <v>0.56999999999999995</v>
      </c>
      <c r="W1228" s="159"/>
      <c r="X1228" s="159" t="s">
        <v>399</v>
      </c>
      <c r="Y1228" s="159" t="s">
        <v>322</v>
      </c>
      <c r="Z1228" s="148"/>
      <c r="AA1228" s="148"/>
      <c r="AB1228" s="148"/>
      <c r="AC1228" s="148"/>
      <c r="AD1228" s="148"/>
      <c r="AE1228" s="148"/>
      <c r="AF1228" s="148"/>
      <c r="AG1228" s="148" t="s">
        <v>400</v>
      </c>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ht="22.5" outlineLevel="1" x14ac:dyDescent="0.2">
      <c r="A1229" s="180">
        <v>282</v>
      </c>
      <c r="B1229" s="181" t="s">
        <v>1885</v>
      </c>
      <c r="C1229" s="189" t="s">
        <v>1886</v>
      </c>
      <c r="D1229" s="182" t="s">
        <v>379</v>
      </c>
      <c r="E1229" s="183">
        <v>41</v>
      </c>
      <c r="F1229" s="184"/>
      <c r="G1229" s="185">
        <f>ROUND(E1229*F1229,2)</f>
        <v>0</v>
      </c>
      <c r="H1229" s="184"/>
      <c r="I1229" s="185">
        <f>ROUND(E1229*H1229,2)</f>
        <v>0</v>
      </c>
      <c r="J1229" s="184"/>
      <c r="K1229" s="185">
        <f>ROUND(E1229*J1229,2)</f>
        <v>0</v>
      </c>
      <c r="L1229" s="185">
        <v>12</v>
      </c>
      <c r="M1229" s="185">
        <f>G1229*(1+L1229/100)</f>
        <v>0</v>
      </c>
      <c r="N1229" s="183">
        <v>3.0000000000000001E-5</v>
      </c>
      <c r="O1229" s="183">
        <f>ROUND(E1229*N1229,2)</f>
        <v>0</v>
      </c>
      <c r="P1229" s="183">
        <v>0</v>
      </c>
      <c r="Q1229" s="183">
        <f>ROUND(E1229*P1229,2)</f>
        <v>0</v>
      </c>
      <c r="R1229" s="185" t="s">
        <v>625</v>
      </c>
      <c r="S1229" s="185" t="s">
        <v>319</v>
      </c>
      <c r="T1229" s="186" t="s">
        <v>319</v>
      </c>
      <c r="U1229" s="159">
        <v>3.1E-2</v>
      </c>
      <c r="V1229" s="159">
        <f>ROUND(E1229*U1229,2)</f>
        <v>1.27</v>
      </c>
      <c r="W1229" s="159"/>
      <c r="X1229" s="159" t="s">
        <v>399</v>
      </c>
      <c r="Y1229" s="159" t="s">
        <v>322</v>
      </c>
      <c r="Z1229" s="148"/>
      <c r="AA1229" s="148"/>
      <c r="AB1229" s="148"/>
      <c r="AC1229" s="148"/>
      <c r="AD1229" s="148"/>
      <c r="AE1229" s="148"/>
      <c r="AF1229" s="148"/>
      <c r="AG1229" s="148" t="s">
        <v>400</v>
      </c>
      <c r="AH1229" s="148"/>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1" x14ac:dyDescent="0.2">
      <c r="A1230" s="172">
        <v>283</v>
      </c>
      <c r="B1230" s="173" t="s">
        <v>1887</v>
      </c>
      <c r="C1230" s="188" t="s">
        <v>1888</v>
      </c>
      <c r="D1230" s="174" t="s">
        <v>379</v>
      </c>
      <c r="E1230" s="175">
        <v>45.1</v>
      </c>
      <c r="F1230" s="176"/>
      <c r="G1230" s="177">
        <f>ROUND(E1230*F1230,2)</f>
        <v>0</v>
      </c>
      <c r="H1230" s="176"/>
      <c r="I1230" s="177">
        <f>ROUND(E1230*H1230,2)</f>
        <v>0</v>
      </c>
      <c r="J1230" s="176"/>
      <c r="K1230" s="177">
        <f>ROUND(E1230*J1230,2)</f>
        <v>0</v>
      </c>
      <c r="L1230" s="177">
        <v>12</v>
      </c>
      <c r="M1230" s="177">
        <f>G1230*(1+L1230/100)</f>
        <v>0</v>
      </c>
      <c r="N1230" s="175">
        <v>2.0000000000000001E-4</v>
      </c>
      <c r="O1230" s="175">
        <f>ROUND(E1230*N1230,2)</f>
        <v>0.01</v>
      </c>
      <c r="P1230" s="175">
        <v>0</v>
      </c>
      <c r="Q1230" s="175">
        <f>ROUND(E1230*P1230,2)</f>
        <v>0</v>
      </c>
      <c r="R1230" s="177" t="s">
        <v>1146</v>
      </c>
      <c r="S1230" s="177" t="s">
        <v>319</v>
      </c>
      <c r="T1230" s="178" t="s">
        <v>320</v>
      </c>
      <c r="U1230" s="159">
        <v>0</v>
      </c>
      <c r="V1230" s="159">
        <f>ROUND(E1230*U1230,2)</f>
        <v>0</v>
      </c>
      <c r="W1230" s="159"/>
      <c r="X1230" s="159" t="s">
        <v>1147</v>
      </c>
      <c r="Y1230" s="159" t="s">
        <v>322</v>
      </c>
      <c r="Z1230" s="148"/>
      <c r="AA1230" s="148"/>
      <c r="AB1230" s="148"/>
      <c r="AC1230" s="148"/>
      <c r="AD1230" s="148"/>
      <c r="AE1230" s="148"/>
      <c r="AF1230" s="148"/>
      <c r="AG1230" s="148" t="s">
        <v>1148</v>
      </c>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2" x14ac:dyDescent="0.2">
      <c r="A1231" s="155"/>
      <c r="B1231" s="156"/>
      <c r="C1231" s="263" t="s">
        <v>1889</v>
      </c>
      <c r="D1231" s="264"/>
      <c r="E1231" s="264"/>
      <c r="F1231" s="264"/>
      <c r="G1231" s="264"/>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325</v>
      </c>
      <c r="AH1231" s="148"/>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x14ac:dyDescent="0.2">
      <c r="A1232" s="162" t="s">
        <v>314</v>
      </c>
      <c r="B1232" s="163" t="s">
        <v>277</v>
      </c>
      <c r="C1232" s="187" t="s">
        <v>215</v>
      </c>
      <c r="D1232" s="164"/>
      <c r="E1232" s="165"/>
      <c r="F1232" s="166"/>
      <c r="G1232" s="166">
        <f>SUMIF(AG1233:AG1250,"&lt;&gt;NOR",G1233:G1250)</f>
        <v>0</v>
      </c>
      <c r="H1232" s="166"/>
      <c r="I1232" s="166">
        <f>SUM(I1233:I1250)</f>
        <v>0</v>
      </c>
      <c r="J1232" s="166"/>
      <c r="K1232" s="166">
        <f>SUM(K1233:K1250)</f>
        <v>0</v>
      </c>
      <c r="L1232" s="166"/>
      <c r="M1232" s="166">
        <f>SUM(M1233:M1250)</f>
        <v>0</v>
      </c>
      <c r="N1232" s="165"/>
      <c r="O1232" s="165">
        <f>SUM(O1233:O1250)</f>
        <v>0</v>
      </c>
      <c r="P1232" s="165"/>
      <c r="Q1232" s="165">
        <f>SUM(Q1233:Q1250)</f>
        <v>0</v>
      </c>
      <c r="R1232" s="166"/>
      <c r="S1232" s="166"/>
      <c r="T1232" s="167"/>
      <c r="U1232" s="161"/>
      <c r="V1232" s="161">
        <f>SUM(V1233:V1250)</f>
        <v>0</v>
      </c>
      <c r="W1232" s="161"/>
      <c r="X1232" s="161"/>
      <c r="Y1232" s="161"/>
      <c r="AG1232" t="s">
        <v>315</v>
      </c>
    </row>
    <row r="1233" spans="1:60" ht="22.5" outlineLevel="1" x14ac:dyDescent="0.2">
      <c r="A1233" s="172">
        <v>284</v>
      </c>
      <c r="B1233" s="173" t="s">
        <v>1890</v>
      </c>
      <c r="C1233" s="188" t="s">
        <v>1891</v>
      </c>
      <c r="D1233" s="174" t="s">
        <v>442</v>
      </c>
      <c r="E1233" s="175">
        <v>1</v>
      </c>
      <c r="F1233" s="176"/>
      <c r="G1233" s="177">
        <f>ROUND(E1233*F1233,2)</f>
        <v>0</v>
      </c>
      <c r="H1233" s="176"/>
      <c r="I1233" s="177">
        <f>ROUND(E1233*H1233,2)</f>
        <v>0</v>
      </c>
      <c r="J1233" s="176"/>
      <c r="K1233" s="177">
        <f>ROUND(E1233*J1233,2)</f>
        <v>0</v>
      </c>
      <c r="L1233" s="177">
        <v>12</v>
      </c>
      <c r="M1233" s="177">
        <f>G1233*(1+L1233/100)</f>
        <v>0</v>
      </c>
      <c r="N1233" s="175">
        <v>0</v>
      </c>
      <c r="O1233" s="175">
        <f>ROUND(E1233*N1233,2)</f>
        <v>0</v>
      </c>
      <c r="P1233" s="175">
        <v>0</v>
      </c>
      <c r="Q1233" s="175">
        <f>ROUND(E1233*P1233,2)</f>
        <v>0</v>
      </c>
      <c r="R1233" s="177"/>
      <c r="S1233" s="177" t="s">
        <v>361</v>
      </c>
      <c r="T1233" s="178" t="s">
        <v>320</v>
      </c>
      <c r="U1233" s="159">
        <v>0</v>
      </c>
      <c r="V1233" s="159">
        <f>ROUND(E1233*U1233,2)</f>
        <v>0</v>
      </c>
      <c r="W1233" s="159"/>
      <c r="X1233" s="159" t="s">
        <v>399</v>
      </c>
      <c r="Y1233" s="159" t="s">
        <v>1892</v>
      </c>
      <c r="Z1233" s="148"/>
      <c r="AA1233" s="148"/>
      <c r="AB1233" s="148"/>
      <c r="AC1233" s="148"/>
      <c r="AD1233" s="148"/>
      <c r="AE1233" s="148"/>
      <c r="AF1233" s="148"/>
      <c r="AG1233" s="148" t="s">
        <v>400</v>
      </c>
      <c r="AH1233" s="148"/>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2" x14ac:dyDescent="0.2">
      <c r="A1234" s="155"/>
      <c r="B1234" s="156"/>
      <c r="C1234" s="263" t="s">
        <v>1893</v>
      </c>
      <c r="D1234" s="264"/>
      <c r="E1234" s="264"/>
      <c r="F1234" s="264"/>
      <c r="G1234" s="264"/>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325</v>
      </c>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3" x14ac:dyDescent="0.2">
      <c r="A1235" s="155"/>
      <c r="B1235" s="156"/>
      <c r="C1235" s="261" t="s">
        <v>1894</v>
      </c>
      <c r="D1235" s="262"/>
      <c r="E1235" s="262"/>
      <c r="F1235" s="262"/>
      <c r="G1235" s="262"/>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325</v>
      </c>
      <c r="AH1235" s="148"/>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3" x14ac:dyDescent="0.2">
      <c r="A1236" s="155"/>
      <c r="B1236" s="156"/>
      <c r="C1236" s="261" t="s">
        <v>1895</v>
      </c>
      <c r="D1236" s="262"/>
      <c r="E1236" s="262"/>
      <c r="F1236" s="262"/>
      <c r="G1236" s="262"/>
      <c r="H1236" s="159"/>
      <c r="I1236" s="159"/>
      <c r="J1236" s="159"/>
      <c r="K1236" s="159"/>
      <c r="L1236" s="159"/>
      <c r="M1236" s="159"/>
      <c r="N1236" s="158"/>
      <c r="O1236" s="158"/>
      <c r="P1236" s="158"/>
      <c r="Q1236" s="158"/>
      <c r="R1236" s="159"/>
      <c r="S1236" s="159"/>
      <c r="T1236" s="159"/>
      <c r="U1236" s="159"/>
      <c r="V1236" s="159"/>
      <c r="W1236" s="159"/>
      <c r="X1236" s="159"/>
      <c r="Y1236" s="159"/>
      <c r="Z1236" s="148"/>
      <c r="AA1236" s="148"/>
      <c r="AB1236" s="148"/>
      <c r="AC1236" s="148"/>
      <c r="AD1236" s="148"/>
      <c r="AE1236" s="148"/>
      <c r="AF1236" s="148"/>
      <c r="AG1236" s="148" t="s">
        <v>325</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outlineLevel="3" x14ac:dyDescent="0.2">
      <c r="A1237" s="155"/>
      <c r="B1237" s="156"/>
      <c r="C1237" s="261" t="s">
        <v>1896</v>
      </c>
      <c r="D1237" s="262"/>
      <c r="E1237" s="262"/>
      <c r="F1237" s="262"/>
      <c r="G1237" s="262"/>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325</v>
      </c>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3" x14ac:dyDescent="0.2">
      <c r="A1238" s="155"/>
      <c r="B1238" s="156"/>
      <c r="C1238" s="261" t="s">
        <v>1897</v>
      </c>
      <c r="D1238" s="262"/>
      <c r="E1238" s="262"/>
      <c r="F1238" s="262"/>
      <c r="G1238" s="262"/>
      <c r="H1238" s="159"/>
      <c r="I1238" s="159"/>
      <c r="J1238" s="159"/>
      <c r="K1238" s="159"/>
      <c r="L1238" s="159"/>
      <c r="M1238" s="159"/>
      <c r="N1238" s="158"/>
      <c r="O1238" s="158"/>
      <c r="P1238" s="158"/>
      <c r="Q1238" s="158"/>
      <c r="R1238" s="159"/>
      <c r="S1238" s="159"/>
      <c r="T1238" s="159"/>
      <c r="U1238" s="159"/>
      <c r="V1238" s="159"/>
      <c r="W1238" s="159"/>
      <c r="X1238" s="159"/>
      <c r="Y1238" s="159"/>
      <c r="Z1238" s="148"/>
      <c r="AA1238" s="148"/>
      <c r="AB1238" s="148"/>
      <c r="AC1238" s="148"/>
      <c r="AD1238" s="148"/>
      <c r="AE1238" s="148"/>
      <c r="AF1238" s="148"/>
      <c r="AG1238" s="148" t="s">
        <v>325</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3" x14ac:dyDescent="0.2">
      <c r="A1239" s="155"/>
      <c r="B1239" s="156"/>
      <c r="C1239" s="261" t="s">
        <v>1898</v>
      </c>
      <c r="D1239" s="262"/>
      <c r="E1239" s="262"/>
      <c r="F1239" s="262"/>
      <c r="G1239" s="262"/>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325</v>
      </c>
      <c r="AH1239" s="148"/>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outlineLevel="3" x14ac:dyDescent="0.2">
      <c r="A1240" s="155"/>
      <c r="B1240" s="156"/>
      <c r="C1240" s="261" t="s">
        <v>1899</v>
      </c>
      <c r="D1240" s="262"/>
      <c r="E1240" s="262"/>
      <c r="F1240" s="262"/>
      <c r="G1240" s="262"/>
      <c r="H1240" s="159"/>
      <c r="I1240" s="159"/>
      <c r="J1240" s="159"/>
      <c r="K1240" s="159"/>
      <c r="L1240" s="159"/>
      <c r="M1240" s="159"/>
      <c r="N1240" s="158"/>
      <c r="O1240" s="158"/>
      <c r="P1240" s="158"/>
      <c r="Q1240" s="158"/>
      <c r="R1240" s="159"/>
      <c r="S1240" s="159"/>
      <c r="T1240" s="159"/>
      <c r="U1240" s="159"/>
      <c r="V1240" s="159"/>
      <c r="W1240" s="159"/>
      <c r="X1240" s="159"/>
      <c r="Y1240" s="159"/>
      <c r="Z1240" s="148"/>
      <c r="AA1240" s="148"/>
      <c r="AB1240" s="148"/>
      <c r="AC1240" s="148"/>
      <c r="AD1240" s="148"/>
      <c r="AE1240" s="148"/>
      <c r="AF1240" s="148"/>
      <c r="AG1240" s="148" t="s">
        <v>325</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3" x14ac:dyDescent="0.2">
      <c r="A1241" s="155"/>
      <c r="B1241" s="156"/>
      <c r="C1241" s="261" t="s">
        <v>1900</v>
      </c>
      <c r="D1241" s="262"/>
      <c r="E1241" s="262"/>
      <c r="F1241" s="262"/>
      <c r="G1241" s="262"/>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325</v>
      </c>
      <c r="AH1241" s="148"/>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outlineLevel="3" x14ac:dyDescent="0.2">
      <c r="A1242" s="155"/>
      <c r="B1242" s="156"/>
      <c r="C1242" s="261" t="s">
        <v>1901</v>
      </c>
      <c r="D1242" s="262"/>
      <c r="E1242" s="262"/>
      <c r="F1242" s="262"/>
      <c r="G1242" s="262"/>
      <c r="H1242" s="159"/>
      <c r="I1242" s="159"/>
      <c r="J1242" s="159"/>
      <c r="K1242" s="159"/>
      <c r="L1242" s="159"/>
      <c r="M1242" s="159"/>
      <c r="N1242" s="158"/>
      <c r="O1242" s="158"/>
      <c r="P1242" s="158"/>
      <c r="Q1242" s="158"/>
      <c r="R1242" s="159"/>
      <c r="S1242" s="159"/>
      <c r="T1242" s="159"/>
      <c r="U1242" s="159"/>
      <c r="V1242" s="159"/>
      <c r="W1242" s="159"/>
      <c r="X1242" s="159"/>
      <c r="Y1242" s="159"/>
      <c r="Z1242" s="148"/>
      <c r="AA1242" s="148"/>
      <c r="AB1242" s="148"/>
      <c r="AC1242" s="148"/>
      <c r="AD1242" s="148"/>
      <c r="AE1242" s="148"/>
      <c r="AF1242" s="148"/>
      <c r="AG1242" s="148" t="s">
        <v>325</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3" x14ac:dyDescent="0.2">
      <c r="A1243" s="155"/>
      <c r="B1243" s="156"/>
      <c r="C1243" s="261" t="s">
        <v>1902</v>
      </c>
      <c r="D1243" s="262"/>
      <c r="E1243" s="262"/>
      <c r="F1243" s="262"/>
      <c r="G1243" s="262"/>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325</v>
      </c>
      <c r="AH1243" s="148"/>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outlineLevel="3" x14ac:dyDescent="0.2">
      <c r="A1244" s="155"/>
      <c r="B1244" s="156"/>
      <c r="C1244" s="261" t="s">
        <v>1903</v>
      </c>
      <c r="D1244" s="262"/>
      <c r="E1244" s="262"/>
      <c r="F1244" s="262"/>
      <c r="G1244" s="262"/>
      <c r="H1244" s="159"/>
      <c r="I1244" s="159"/>
      <c r="J1244" s="159"/>
      <c r="K1244" s="159"/>
      <c r="L1244" s="159"/>
      <c r="M1244" s="159"/>
      <c r="N1244" s="158"/>
      <c r="O1244" s="158"/>
      <c r="P1244" s="158"/>
      <c r="Q1244" s="158"/>
      <c r="R1244" s="159"/>
      <c r="S1244" s="159"/>
      <c r="T1244" s="159"/>
      <c r="U1244" s="159"/>
      <c r="V1244" s="159"/>
      <c r="W1244" s="159"/>
      <c r="X1244" s="159"/>
      <c r="Y1244" s="159"/>
      <c r="Z1244" s="148"/>
      <c r="AA1244" s="148"/>
      <c r="AB1244" s="148"/>
      <c r="AC1244" s="148"/>
      <c r="AD1244" s="148"/>
      <c r="AE1244" s="148"/>
      <c r="AF1244" s="148"/>
      <c r="AG1244" s="148" t="s">
        <v>325</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3" x14ac:dyDescent="0.2">
      <c r="A1245" s="155"/>
      <c r="B1245" s="156"/>
      <c r="C1245" s="261" t="s">
        <v>1904</v>
      </c>
      <c r="D1245" s="262"/>
      <c r="E1245" s="262"/>
      <c r="F1245" s="262"/>
      <c r="G1245" s="262"/>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325</v>
      </c>
      <c r="AH1245" s="148"/>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outlineLevel="2" x14ac:dyDescent="0.2">
      <c r="A1246" s="155"/>
      <c r="B1246" s="156"/>
      <c r="C1246" s="195" t="s">
        <v>1083</v>
      </c>
      <c r="D1246" s="193"/>
      <c r="E1246" s="194"/>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8"/>
      <c r="AA1246" s="148"/>
      <c r="AB1246" s="148"/>
      <c r="AC1246" s="148"/>
      <c r="AD1246" s="148"/>
      <c r="AE1246" s="148"/>
      <c r="AF1246" s="148"/>
      <c r="AG1246" s="148" t="s">
        <v>404</v>
      </c>
      <c r="AH1246" s="148">
        <v>0</v>
      </c>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3" x14ac:dyDescent="0.2">
      <c r="A1247" s="155"/>
      <c r="B1247" s="156"/>
      <c r="C1247" s="195" t="s">
        <v>1905</v>
      </c>
      <c r="D1247" s="193"/>
      <c r="E1247" s="194">
        <v>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404</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ht="22.5" outlineLevel="1" x14ac:dyDescent="0.2">
      <c r="A1248" s="172">
        <v>285</v>
      </c>
      <c r="B1248" s="173" t="s">
        <v>1906</v>
      </c>
      <c r="C1248" s="188" t="s">
        <v>1907</v>
      </c>
      <c r="D1248" s="174" t="s">
        <v>442</v>
      </c>
      <c r="E1248" s="175">
        <v>1</v>
      </c>
      <c r="F1248" s="176"/>
      <c r="G1248" s="177">
        <f>ROUND(E1248*F1248,2)</f>
        <v>0</v>
      </c>
      <c r="H1248" s="176"/>
      <c r="I1248" s="177">
        <f>ROUND(E1248*H1248,2)</f>
        <v>0</v>
      </c>
      <c r="J1248" s="176"/>
      <c r="K1248" s="177">
        <f>ROUND(E1248*J1248,2)</f>
        <v>0</v>
      </c>
      <c r="L1248" s="177">
        <v>12</v>
      </c>
      <c r="M1248" s="177">
        <f>G1248*(1+L1248/100)</f>
        <v>0</v>
      </c>
      <c r="N1248" s="175">
        <v>0</v>
      </c>
      <c r="O1248" s="175">
        <f>ROUND(E1248*N1248,2)</f>
        <v>0</v>
      </c>
      <c r="P1248" s="175">
        <v>0</v>
      </c>
      <c r="Q1248" s="175">
        <f>ROUND(E1248*P1248,2)</f>
        <v>0</v>
      </c>
      <c r="R1248" s="177"/>
      <c r="S1248" s="177" t="s">
        <v>361</v>
      </c>
      <c r="T1248" s="178" t="s">
        <v>320</v>
      </c>
      <c r="U1248" s="159">
        <v>0</v>
      </c>
      <c r="V1248" s="159">
        <f>ROUND(E1248*U1248,2)</f>
        <v>0</v>
      </c>
      <c r="W1248" s="159"/>
      <c r="X1248" s="159" t="s">
        <v>399</v>
      </c>
      <c r="Y1248" s="159" t="s">
        <v>322</v>
      </c>
      <c r="Z1248" s="148"/>
      <c r="AA1248" s="148"/>
      <c r="AB1248" s="148"/>
      <c r="AC1248" s="148"/>
      <c r="AD1248" s="148"/>
      <c r="AE1248" s="148"/>
      <c r="AF1248" s="148"/>
      <c r="AG1248" s="148" t="s">
        <v>400</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2" x14ac:dyDescent="0.2">
      <c r="A1249" s="155"/>
      <c r="B1249" s="156"/>
      <c r="C1249" s="195" t="s">
        <v>1083</v>
      </c>
      <c r="D1249" s="193"/>
      <c r="E1249" s="194"/>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404</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3" x14ac:dyDescent="0.2">
      <c r="A1250" s="155"/>
      <c r="B1250" s="156"/>
      <c r="C1250" s="195" t="s">
        <v>1908</v>
      </c>
      <c r="D1250" s="193"/>
      <c r="E1250" s="194">
        <v>1</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8"/>
      <c r="AA1250" s="148"/>
      <c r="AB1250" s="148"/>
      <c r="AC1250" s="148"/>
      <c r="AD1250" s="148"/>
      <c r="AE1250" s="148"/>
      <c r="AF1250" s="148"/>
      <c r="AG1250" s="148" t="s">
        <v>404</v>
      </c>
      <c r="AH1250" s="148">
        <v>0</v>
      </c>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x14ac:dyDescent="0.2">
      <c r="A1251" s="162" t="s">
        <v>314</v>
      </c>
      <c r="B1251" s="163" t="s">
        <v>280</v>
      </c>
      <c r="C1251" s="187" t="s">
        <v>281</v>
      </c>
      <c r="D1251" s="164"/>
      <c r="E1251" s="165"/>
      <c r="F1251" s="166"/>
      <c r="G1251" s="166">
        <f>SUMIF(AG1252:AG1282,"&lt;&gt;NOR",G1252:G1282)</f>
        <v>0</v>
      </c>
      <c r="H1251" s="166"/>
      <c r="I1251" s="166">
        <f>SUM(I1252:I1282)</f>
        <v>0</v>
      </c>
      <c r="J1251" s="166"/>
      <c r="K1251" s="166">
        <f>SUM(K1252:K1282)</f>
        <v>0</v>
      </c>
      <c r="L1251" s="166"/>
      <c r="M1251" s="166">
        <f>SUM(M1252:M1282)</f>
        <v>0</v>
      </c>
      <c r="N1251" s="165"/>
      <c r="O1251" s="165">
        <f>SUM(O1252:O1282)</f>
        <v>0</v>
      </c>
      <c r="P1251" s="165"/>
      <c r="Q1251" s="165">
        <f>SUM(Q1252:Q1282)</f>
        <v>0</v>
      </c>
      <c r="R1251" s="166"/>
      <c r="S1251" s="166"/>
      <c r="T1251" s="167"/>
      <c r="U1251" s="161"/>
      <c r="V1251" s="161">
        <f>SUM(V1252:V1282)</f>
        <v>0</v>
      </c>
      <c r="W1251" s="161"/>
      <c r="X1251" s="161"/>
      <c r="Y1251" s="161"/>
      <c r="AG1251" t="s">
        <v>315</v>
      </c>
    </row>
    <row r="1252" spans="1:60" ht="22.5" outlineLevel="1" x14ac:dyDescent="0.2">
      <c r="A1252" s="172">
        <v>286</v>
      </c>
      <c r="B1252" s="173" t="s">
        <v>723</v>
      </c>
      <c r="C1252" s="188" t="s">
        <v>724</v>
      </c>
      <c r="D1252" s="174" t="s">
        <v>411</v>
      </c>
      <c r="E1252" s="175">
        <v>2.3E-3</v>
      </c>
      <c r="F1252" s="176"/>
      <c r="G1252" s="177">
        <f>ROUND(E1252*F1252,2)</f>
        <v>0</v>
      </c>
      <c r="H1252" s="176"/>
      <c r="I1252" s="177">
        <f>ROUND(E1252*H1252,2)</f>
        <v>0</v>
      </c>
      <c r="J1252" s="176"/>
      <c r="K1252" s="177">
        <f>ROUND(E1252*J1252,2)</f>
        <v>0</v>
      </c>
      <c r="L1252" s="177">
        <v>12</v>
      </c>
      <c r="M1252" s="177">
        <f>G1252*(1+L1252/100)</f>
        <v>0</v>
      </c>
      <c r="N1252" s="175">
        <v>0</v>
      </c>
      <c r="O1252" s="175">
        <f>ROUND(E1252*N1252,2)</f>
        <v>0</v>
      </c>
      <c r="P1252" s="175">
        <v>0</v>
      </c>
      <c r="Q1252" s="175">
        <f>ROUND(E1252*P1252,2)</f>
        <v>0</v>
      </c>
      <c r="R1252" s="177" t="s">
        <v>412</v>
      </c>
      <c r="S1252" s="177" t="s">
        <v>319</v>
      </c>
      <c r="T1252" s="178" t="s">
        <v>319</v>
      </c>
      <c r="U1252" s="159">
        <v>0.93300000000000005</v>
      </c>
      <c r="V1252" s="159">
        <f>ROUND(E1252*U1252,2)</f>
        <v>0</v>
      </c>
      <c r="W1252" s="159"/>
      <c r="X1252" s="159" t="s">
        <v>725</v>
      </c>
      <c r="Y1252" s="159" t="s">
        <v>322</v>
      </c>
      <c r="Z1252" s="148"/>
      <c r="AA1252" s="148"/>
      <c r="AB1252" s="148"/>
      <c r="AC1252" s="148"/>
      <c r="AD1252" s="148"/>
      <c r="AE1252" s="148"/>
      <c r="AF1252" s="148"/>
      <c r="AG1252" s="148" t="s">
        <v>726</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2" x14ac:dyDescent="0.2">
      <c r="A1253" s="155"/>
      <c r="B1253" s="156"/>
      <c r="C1253" s="195" t="s">
        <v>727</v>
      </c>
      <c r="D1253" s="193"/>
      <c r="E1253" s="194"/>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404</v>
      </c>
      <c r="AH1253" s="148">
        <v>0</v>
      </c>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3" x14ac:dyDescent="0.2">
      <c r="A1254" s="155"/>
      <c r="B1254" s="156"/>
      <c r="C1254" s="195" t="s">
        <v>1909</v>
      </c>
      <c r="D1254" s="193"/>
      <c r="E1254" s="194"/>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8"/>
      <c r="AA1254" s="148"/>
      <c r="AB1254" s="148"/>
      <c r="AC1254" s="148"/>
      <c r="AD1254" s="148"/>
      <c r="AE1254" s="148"/>
      <c r="AF1254" s="148"/>
      <c r="AG1254" s="148" t="s">
        <v>404</v>
      </c>
      <c r="AH1254" s="148">
        <v>0</v>
      </c>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3" x14ac:dyDescent="0.2">
      <c r="A1255" s="155"/>
      <c r="B1255" s="156"/>
      <c r="C1255" s="195" t="s">
        <v>1910</v>
      </c>
      <c r="D1255" s="193"/>
      <c r="E1255" s="194">
        <v>2.3E-3</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404</v>
      </c>
      <c r="AH1255" s="148">
        <v>0</v>
      </c>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1" x14ac:dyDescent="0.2">
      <c r="A1256" s="172">
        <v>287</v>
      </c>
      <c r="B1256" s="173" t="s">
        <v>731</v>
      </c>
      <c r="C1256" s="188" t="s">
        <v>732</v>
      </c>
      <c r="D1256" s="174" t="s">
        <v>411</v>
      </c>
      <c r="E1256" s="175">
        <v>2.3E-3</v>
      </c>
      <c r="F1256" s="176"/>
      <c r="G1256" s="177">
        <f>ROUND(E1256*F1256,2)</f>
        <v>0</v>
      </c>
      <c r="H1256" s="176"/>
      <c r="I1256" s="177">
        <f>ROUND(E1256*H1256,2)</f>
        <v>0</v>
      </c>
      <c r="J1256" s="176"/>
      <c r="K1256" s="177">
        <f>ROUND(E1256*J1256,2)</f>
        <v>0</v>
      </c>
      <c r="L1256" s="177">
        <v>12</v>
      </c>
      <c r="M1256" s="177">
        <f>G1256*(1+L1256/100)</f>
        <v>0</v>
      </c>
      <c r="N1256" s="175">
        <v>0</v>
      </c>
      <c r="O1256" s="175">
        <f>ROUND(E1256*N1256,2)</f>
        <v>0</v>
      </c>
      <c r="P1256" s="175">
        <v>0</v>
      </c>
      <c r="Q1256" s="175">
        <f>ROUND(E1256*P1256,2)</f>
        <v>0</v>
      </c>
      <c r="R1256" s="177" t="s">
        <v>412</v>
      </c>
      <c r="S1256" s="177" t="s">
        <v>319</v>
      </c>
      <c r="T1256" s="178" t="s">
        <v>319</v>
      </c>
      <c r="U1256" s="159">
        <v>0.49</v>
      </c>
      <c r="V1256" s="159">
        <f>ROUND(E1256*U1256,2)</f>
        <v>0</v>
      </c>
      <c r="W1256" s="159"/>
      <c r="X1256" s="159" t="s">
        <v>725</v>
      </c>
      <c r="Y1256" s="159" t="s">
        <v>322</v>
      </c>
      <c r="Z1256" s="148"/>
      <c r="AA1256" s="148"/>
      <c r="AB1256" s="148"/>
      <c r="AC1256" s="148"/>
      <c r="AD1256" s="148"/>
      <c r="AE1256" s="148"/>
      <c r="AF1256" s="148"/>
      <c r="AG1256" s="148" t="s">
        <v>726</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2" x14ac:dyDescent="0.2">
      <c r="A1257" s="155"/>
      <c r="B1257" s="156"/>
      <c r="C1257" s="263" t="s">
        <v>733</v>
      </c>
      <c r="D1257" s="264"/>
      <c r="E1257" s="264"/>
      <c r="F1257" s="264"/>
      <c r="G1257" s="264"/>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325</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2" x14ac:dyDescent="0.2">
      <c r="A1258" s="155"/>
      <c r="B1258" s="156"/>
      <c r="C1258" s="195" t="s">
        <v>727</v>
      </c>
      <c r="D1258" s="193"/>
      <c r="E1258" s="194"/>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404</v>
      </c>
      <c r="AH1258" s="148">
        <v>0</v>
      </c>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195" t="s">
        <v>1909</v>
      </c>
      <c r="D1259" s="193"/>
      <c r="E1259" s="194"/>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404</v>
      </c>
      <c r="AH1259" s="148">
        <v>0</v>
      </c>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3" x14ac:dyDescent="0.2">
      <c r="A1260" s="155"/>
      <c r="B1260" s="156"/>
      <c r="C1260" s="195" t="s">
        <v>1910</v>
      </c>
      <c r="D1260" s="193"/>
      <c r="E1260" s="194">
        <v>2.3E-3</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404</v>
      </c>
      <c r="AH1260" s="148">
        <v>0</v>
      </c>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1" x14ac:dyDescent="0.2">
      <c r="A1261" s="172">
        <v>288</v>
      </c>
      <c r="B1261" s="173" t="s">
        <v>734</v>
      </c>
      <c r="C1261" s="188" t="s">
        <v>735</v>
      </c>
      <c r="D1261" s="174" t="s">
        <v>411</v>
      </c>
      <c r="E1261" s="175">
        <v>6.6699999999999995E-2</v>
      </c>
      <c r="F1261" s="176"/>
      <c r="G1261" s="177">
        <f>ROUND(E1261*F1261,2)</f>
        <v>0</v>
      </c>
      <c r="H1261" s="176"/>
      <c r="I1261" s="177">
        <f>ROUND(E1261*H1261,2)</f>
        <v>0</v>
      </c>
      <c r="J1261" s="176"/>
      <c r="K1261" s="177">
        <f>ROUND(E1261*J1261,2)</f>
        <v>0</v>
      </c>
      <c r="L1261" s="177">
        <v>12</v>
      </c>
      <c r="M1261" s="177">
        <f>G1261*(1+L1261/100)</f>
        <v>0</v>
      </c>
      <c r="N1261" s="175">
        <v>0</v>
      </c>
      <c r="O1261" s="175">
        <f>ROUND(E1261*N1261,2)</f>
        <v>0</v>
      </c>
      <c r="P1261" s="175">
        <v>0</v>
      </c>
      <c r="Q1261" s="175">
        <f>ROUND(E1261*P1261,2)</f>
        <v>0</v>
      </c>
      <c r="R1261" s="177" t="s">
        <v>412</v>
      </c>
      <c r="S1261" s="177" t="s">
        <v>319</v>
      </c>
      <c r="T1261" s="178" t="s">
        <v>319</v>
      </c>
      <c r="U1261" s="159">
        <v>0</v>
      </c>
      <c r="V1261" s="159">
        <f>ROUND(E1261*U1261,2)</f>
        <v>0</v>
      </c>
      <c r="W1261" s="159"/>
      <c r="X1261" s="159" t="s">
        <v>725</v>
      </c>
      <c r="Y1261" s="159" t="s">
        <v>322</v>
      </c>
      <c r="Z1261" s="148"/>
      <c r="AA1261" s="148"/>
      <c r="AB1261" s="148"/>
      <c r="AC1261" s="148"/>
      <c r="AD1261" s="148"/>
      <c r="AE1261" s="148"/>
      <c r="AF1261" s="148"/>
      <c r="AG1261" s="148" t="s">
        <v>726</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2" x14ac:dyDescent="0.2">
      <c r="A1262" s="155"/>
      <c r="B1262" s="156"/>
      <c r="C1262" s="195" t="s">
        <v>727</v>
      </c>
      <c r="D1262" s="193"/>
      <c r="E1262" s="194"/>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404</v>
      </c>
      <c r="AH1262" s="148">
        <v>0</v>
      </c>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3" x14ac:dyDescent="0.2">
      <c r="A1263" s="155"/>
      <c r="B1263" s="156"/>
      <c r="C1263" s="195" t="s">
        <v>1909</v>
      </c>
      <c r="D1263" s="193"/>
      <c r="E1263" s="194"/>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404</v>
      </c>
      <c r="AH1263" s="148">
        <v>0</v>
      </c>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3" x14ac:dyDescent="0.2">
      <c r="A1264" s="155"/>
      <c r="B1264" s="156"/>
      <c r="C1264" s="195" t="s">
        <v>1911</v>
      </c>
      <c r="D1264" s="193"/>
      <c r="E1264" s="194">
        <v>6.6699999999999995E-2</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404</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outlineLevel="1" x14ac:dyDescent="0.2">
      <c r="A1265" s="172">
        <v>289</v>
      </c>
      <c r="B1265" s="173" t="s">
        <v>737</v>
      </c>
      <c r="C1265" s="188" t="s">
        <v>738</v>
      </c>
      <c r="D1265" s="174" t="s">
        <v>411</v>
      </c>
      <c r="E1265" s="175">
        <v>2.3E-3</v>
      </c>
      <c r="F1265" s="176"/>
      <c r="G1265" s="177">
        <f>ROUND(E1265*F1265,2)</f>
        <v>0</v>
      </c>
      <c r="H1265" s="176"/>
      <c r="I1265" s="177">
        <f>ROUND(E1265*H1265,2)</f>
        <v>0</v>
      </c>
      <c r="J1265" s="176"/>
      <c r="K1265" s="177">
        <f>ROUND(E1265*J1265,2)</f>
        <v>0</v>
      </c>
      <c r="L1265" s="177">
        <v>12</v>
      </c>
      <c r="M1265" s="177">
        <f>G1265*(1+L1265/100)</f>
        <v>0</v>
      </c>
      <c r="N1265" s="175">
        <v>0</v>
      </c>
      <c r="O1265" s="175">
        <f>ROUND(E1265*N1265,2)</f>
        <v>0</v>
      </c>
      <c r="P1265" s="175">
        <v>0</v>
      </c>
      <c r="Q1265" s="175">
        <f>ROUND(E1265*P1265,2)</f>
        <v>0</v>
      </c>
      <c r="R1265" s="177" t="s">
        <v>412</v>
      </c>
      <c r="S1265" s="177" t="s">
        <v>319</v>
      </c>
      <c r="T1265" s="178" t="s">
        <v>319</v>
      </c>
      <c r="U1265" s="159">
        <v>0.94199999999999995</v>
      </c>
      <c r="V1265" s="159">
        <f>ROUND(E1265*U1265,2)</f>
        <v>0</v>
      </c>
      <c r="W1265" s="159"/>
      <c r="X1265" s="159" t="s">
        <v>725</v>
      </c>
      <c r="Y1265" s="159" t="s">
        <v>322</v>
      </c>
      <c r="Z1265" s="148"/>
      <c r="AA1265" s="148"/>
      <c r="AB1265" s="148"/>
      <c r="AC1265" s="148"/>
      <c r="AD1265" s="148"/>
      <c r="AE1265" s="148"/>
      <c r="AF1265" s="148"/>
      <c r="AG1265" s="148" t="s">
        <v>726</v>
      </c>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48"/>
      <c r="BB1265" s="148"/>
      <c r="BC1265" s="148"/>
      <c r="BD1265" s="148"/>
      <c r="BE1265" s="148"/>
      <c r="BF1265" s="148"/>
      <c r="BG1265" s="148"/>
      <c r="BH1265" s="148"/>
    </row>
    <row r="1266" spans="1:60" outlineLevel="2" x14ac:dyDescent="0.2">
      <c r="A1266" s="155"/>
      <c r="B1266" s="156"/>
      <c r="C1266" s="195" t="s">
        <v>727</v>
      </c>
      <c r="D1266" s="193"/>
      <c r="E1266" s="194"/>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8"/>
      <c r="AA1266" s="148"/>
      <c r="AB1266" s="148"/>
      <c r="AC1266" s="148"/>
      <c r="AD1266" s="148"/>
      <c r="AE1266" s="148"/>
      <c r="AF1266" s="148"/>
      <c r="AG1266" s="148" t="s">
        <v>404</v>
      </c>
      <c r="AH1266" s="148">
        <v>0</v>
      </c>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3" x14ac:dyDescent="0.2">
      <c r="A1267" s="155"/>
      <c r="B1267" s="156"/>
      <c r="C1267" s="195" t="s">
        <v>1909</v>
      </c>
      <c r="D1267" s="193"/>
      <c r="E1267" s="194"/>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404</v>
      </c>
      <c r="AH1267" s="148">
        <v>0</v>
      </c>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3" x14ac:dyDescent="0.2">
      <c r="A1268" s="155"/>
      <c r="B1268" s="156"/>
      <c r="C1268" s="195" t="s">
        <v>1910</v>
      </c>
      <c r="D1268" s="193"/>
      <c r="E1268" s="194">
        <v>2.3E-3</v>
      </c>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8"/>
      <c r="AA1268" s="148"/>
      <c r="AB1268" s="148"/>
      <c r="AC1268" s="148"/>
      <c r="AD1268" s="148"/>
      <c r="AE1268" s="148"/>
      <c r="AF1268" s="148"/>
      <c r="AG1268" s="148" t="s">
        <v>404</v>
      </c>
      <c r="AH1268" s="148">
        <v>0</v>
      </c>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ht="22.5" outlineLevel="1" x14ac:dyDescent="0.2">
      <c r="A1269" s="172">
        <v>290</v>
      </c>
      <c r="B1269" s="173" t="s">
        <v>739</v>
      </c>
      <c r="C1269" s="188" t="s">
        <v>740</v>
      </c>
      <c r="D1269" s="174" t="s">
        <v>411</v>
      </c>
      <c r="E1269" s="175">
        <v>9.1999999999999998E-3</v>
      </c>
      <c r="F1269" s="176"/>
      <c r="G1269" s="177">
        <f>ROUND(E1269*F1269,2)</f>
        <v>0</v>
      </c>
      <c r="H1269" s="176"/>
      <c r="I1269" s="177">
        <f>ROUND(E1269*H1269,2)</f>
        <v>0</v>
      </c>
      <c r="J1269" s="176"/>
      <c r="K1269" s="177">
        <f>ROUND(E1269*J1269,2)</f>
        <v>0</v>
      </c>
      <c r="L1269" s="177">
        <v>12</v>
      </c>
      <c r="M1269" s="177">
        <f>G1269*(1+L1269/100)</f>
        <v>0</v>
      </c>
      <c r="N1269" s="175">
        <v>0</v>
      </c>
      <c r="O1269" s="175">
        <f>ROUND(E1269*N1269,2)</f>
        <v>0</v>
      </c>
      <c r="P1269" s="175">
        <v>0</v>
      </c>
      <c r="Q1269" s="175">
        <f>ROUND(E1269*P1269,2)</f>
        <v>0</v>
      </c>
      <c r="R1269" s="177" t="s">
        <v>412</v>
      </c>
      <c r="S1269" s="177" t="s">
        <v>319</v>
      </c>
      <c r="T1269" s="178" t="s">
        <v>319</v>
      </c>
      <c r="U1269" s="159">
        <v>0.105</v>
      </c>
      <c r="V1269" s="159">
        <f>ROUND(E1269*U1269,2)</f>
        <v>0</v>
      </c>
      <c r="W1269" s="159"/>
      <c r="X1269" s="159" t="s">
        <v>725</v>
      </c>
      <c r="Y1269" s="159" t="s">
        <v>322</v>
      </c>
      <c r="Z1269" s="148"/>
      <c r="AA1269" s="148"/>
      <c r="AB1269" s="148"/>
      <c r="AC1269" s="148"/>
      <c r="AD1269" s="148"/>
      <c r="AE1269" s="148"/>
      <c r="AF1269" s="148"/>
      <c r="AG1269" s="148" t="s">
        <v>726</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195" t="s">
        <v>727</v>
      </c>
      <c r="D1270" s="193"/>
      <c r="E1270" s="194"/>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404</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3" x14ac:dyDescent="0.2">
      <c r="A1271" s="155"/>
      <c r="B1271" s="156"/>
      <c r="C1271" s="195" t="s">
        <v>1909</v>
      </c>
      <c r="D1271" s="193"/>
      <c r="E1271" s="194"/>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404</v>
      </c>
      <c r="AH1271" s="148">
        <v>0</v>
      </c>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3" x14ac:dyDescent="0.2">
      <c r="A1272" s="155"/>
      <c r="B1272" s="156"/>
      <c r="C1272" s="195" t="s">
        <v>1912</v>
      </c>
      <c r="D1272" s="193"/>
      <c r="E1272" s="194">
        <v>9.1999999999999998E-3</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404</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1" x14ac:dyDescent="0.2">
      <c r="A1273" s="172">
        <v>291</v>
      </c>
      <c r="B1273" s="173" t="s">
        <v>742</v>
      </c>
      <c r="C1273" s="188" t="s">
        <v>743</v>
      </c>
      <c r="D1273" s="174" t="s">
        <v>411</v>
      </c>
      <c r="E1273" s="175">
        <v>6.8999999999999997E-4</v>
      </c>
      <c r="F1273" s="176"/>
      <c r="G1273" s="177">
        <f>ROUND(E1273*F1273,2)</f>
        <v>0</v>
      </c>
      <c r="H1273" s="176"/>
      <c r="I1273" s="177">
        <f>ROUND(E1273*H1273,2)</f>
        <v>0</v>
      </c>
      <c r="J1273" s="176"/>
      <c r="K1273" s="177">
        <f>ROUND(E1273*J1273,2)</f>
        <v>0</v>
      </c>
      <c r="L1273" s="177">
        <v>12</v>
      </c>
      <c r="M1273" s="177">
        <f>G1273*(1+L1273/100)</f>
        <v>0</v>
      </c>
      <c r="N1273" s="175">
        <v>0</v>
      </c>
      <c r="O1273" s="175">
        <f>ROUND(E1273*N1273,2)</f>
        <v>0</v>
      </c>
      <c r="P1273" s="175">
        <v>0</v>
      </c>
      <c r="Q1273" s="175">
        <f>ROUND(E1273*P1273,2)</f>
        <v>0</v>
      </c>
      <c r="R1273" s="177" t="s">
        <v>412</v>
      </c>
      <c r="S1273" s="177" t="s">
        <v>319</v>
      </c>
      <c r="T1273" s="178" t="s">
        <v>319</v>
      </c>
      <c r="U1273" s="159">
        <v>0</v>
      </c>
      <c r="V1273" s="159">
        <f>ROUND(E1273*U1273,2)</f>
        <v>0</v>
      </c>
      <c r="W1273" s="159"/>
      <c r="X1273" s="159" t="s">
        <v>725</v>
      </c>
      <c r="Y1273" s="159" t="s">
        <v>322</v>
      </c>
      <c r="Z1273" s="148"/>
      <c r="AA1273" s="148"/>
      <c r="AB1273" s="148"/>
      <c r="AC1273" s="148"/>
      <c r="AD1273" s="148"/>
      <c r="AE1273" s="148"/>
      <c r="AF1273" s="148"/>
      <c r="AG1273" s="148" t="s">
        <v>726</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2" x14ac:dyDescent="0.2">
      <c r="A1274" s="155"/>
      <c r="B1274" s="156"/>
      <c r="C1274" s="263" t="s">
        <v>696</v>
      </c>
      <c r="D1274" s="264"/>
      <c r="E1274" s="264"/>
      <c r="F1274" s="264"/>
      <c r="G1274" s="264"/>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325</v>
      </c>
      <c r="AH1274" s="148"/>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outlineLevel="2" x14ac:dyDescent="0.2">
      <c r="A1275" s="155"/>
      <c r="B1275" s="156"/>
      <c r="C1275" s="195" t="s">
        <v>727</v>
      </c>
      <c r="D1275" s="193"/>
      <c r="E1275" s="194"/>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8"/>
      <c r="AA1275" s="148"/>
      <c r="AB1275" s="148"/>
      <c r="AC1275" s="148"/>
      <c r="AD1275" s="148"/>
      <c r="AE1275" s="148"/>
      <c r="AF1275" s="148"/>
      <c r="AG1275" s="148" t="s">
        <v>404</v>
      </c>
      <c r="AH1275" s="148">
        <v>0</v>
      </c>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3" x14ac:dyDescent="0.2">
      <c r="A1276" s="155"/>
      <c r="B1276" s="156"/>
      <c r="C1276" s="195" t="s">
        <v>1909</v>
      </c>
      <c r="D1276" s="193"/>
      <c r="E1276" s="194"/>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404</v>
      </c>
      <c r="AH1276" s="148">
        <v>0</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3" x14ac:dyDescent="0.2">
      <c r="A1277" s="155"/>
      <c r="B1277" s="156"/>
      <c r="C1277" s="195" t="s">
        <v>1913</v>
      </c>
      <c r="D1277" s="193"/>
      <c r="E1277" s="194">
        <v>6.8999999999999997E-4</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8"/>
      <c r="AA1277" s="148"/>
      <c r="AB1277" s="148"/>
      <c r="AC1277" s="148"/>
      <c r="AD1277" s="148"/>
      <c r="AE1277" s="148"/>
      <c r="AF1277" s="148"/>
      <c r="AG1277" s="148" t="s">
        <v>404</v>
      </c>
      <c r="AH1277" s="148">
        <v>0</v>
      </c>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ht="22.5" outlineLevel="1" x14ac:dyDescent="0.2">
      <c r="A1278" s="172">
        <v>292</v>
      </c>
      <c r="B1278" s="173" t="s">
        <v>745</v>
      </c>
      <c r="C1278" s="188" t="s">
        <v>746</v>
      </c>
      <c r="D1278" s="174" t="s">
        <v>411</v>
      </c>
      <c r="E1278" s="175">
        <v>1.6100000000000001E-3</v>
      </c>
      <c r="F1278" s="176"/>
      <c r="G1278" s="177">
        <f>ROUND(E1278*F1278,2)</f>
        <v>0</v>
      </c>
      <c r="H1278" s="176"/>
      <c r="I1278" s="177">
        <f>ROUND(E1278*H1278,2)</f>
        <v>0</v>
      </c>
      <c r="J1278" s="176"/>
      <c r="K1278" s="177">
        <f>ROUND(E1278*J1278,2)</f>
        <v>0</v>
      </c>
      <c r="L1278" s="177">
        <v>12</v>
      </c>
      <c r="M1278" s="177">
        <f>G1278*(1+L1278/100)</f>
        <v>0</v>
      </c>
      <c r="N1278" s="175">
        <v>0</v>
      </c>
      <c r="O1278" s="175">
        <f>ROUND(E1278*N1278,2)</f>
        <v>0</v>
      </c>
      <c r="P1278" s="175">
        <v>0</v>
      </c>
      <c r="Q1278" s="175">
        <f>ROUND(E1278*P1278,2)</f>
        <v>0</v>
      </c>
      <c r="R1278" s="177" t="s">
        <v>412</v>
      </c>
      <c r="S1278" s="177" t="s">
        <v>319</v>
      </c>
      <c r="T1278" s="178" t="s">
        <v>319</v>
      </c>
      <c r="U1278" s="159">
        <v>0</v>
      </c>
      <c r="V1278" s="159">
        <f>ROUND(E1278*U1278,2)</f>
        <v>0</v>
      </c>
      <c r="W1278" s="159"/>
      <c r="X1278" s="159" t="s">
        <v>725</v>
      </c>
      <c r="Y1278" s="159" t="s">
        <v>322</v>
      </c>
      <c r="Z1278" s="148"/>
      <c r="AA1278" s="148"/>
      <c r="AB1278" s="148"/>
      <c r="AC1278" s="148"/>
      <c r="AD1278" s="148"/>
      <c r="AE1278" s="148"/>
      <c r="AF1278" s="148"/>
      <c r="AG1278" s="148" t="s">
        <v>726</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263" t="s">
        <v>747</v>
      </c>
      <c r="D1279" s="264"/>
      <c r="E1279" s="264"/>
      <c r="F1279" s="264"/>
      <c r="G1279" s="264"/>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325</v>
      </c>
      <c r="AH1279" s="148"/>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2" x14ac:dyDescent="0.2">
      <c r="A1280" s="155"/>
      <c r="B1280" s="156"/>
      <c r="C1280" s="195" t="s">
        <v>727</v>
      </c>
      <c r="D1280" s="193"/>
      <c r="E1280" s="194"/>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8"/>
      <c r="AA1280" s="148"/>
      <c r="AB1280" s="148"/>
      <c r="AC1280" s="148"/>
      <c r="AD1280" s="148"/>
      <c r="AE1280" s="148"/>
      <c r="AF1280" s="148"/>
      <c r="AG1280" s="148" t="s">
        <v>404</v>
      </c>
      <c r="AH1280" s="148">
        <v>0</v>
      </c>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3" x14ac:dyDescent="0.2">
      <c r="A1281" s="155"/>
      <c r="B1281" s="156"/>
      <c r="C1281" s="195" t="s">
        <v>1909</v>
      </c>
      <c r="D1281" s="193"/>
      <c r="E1281" s="194"/>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404</v>
      </c>
      <c r="AH1281" s="148">
        <v>0</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3" x14ac:dyDescent="0.2">
      <c r="A1282" s="155"/>
      <c r="B1282" s="156"/>
      <c r="C1282" s="195" t="s">
        <v>1914</v>
      </c>
      <c r="D1282" s="193"/>
      <c r="E1282" s="194">
        <v>1.6100000000000001E-3</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8"/>
      <c r="AA1282" s="148"/>
      <c r="AB1282" s="148"/>
      <c r="AC1282" s="148"/>
      <c r="AD1282" s="148"/>
      <c r="AE1282" s="148"/>
      <c r="AF1282" s="148"/>
      <c r="AG1282" s="148" t="s">
        <v>404</v>
      </c>
      <c r="AH1282" s="148">
        <v>0</v>
      </c>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x14ac:dyDescent="0.2">
      <c r="A1283" s="3"/>
      <c r="B1283" s="4"/>
      <c r="C1283" s="190"/>
      <c r="D1283" s="6"/>
      <c r="E1283" s="3"/>
      <c r="F1283" s="3"/>
      <c r="G1283" s="3"/>
      <c r="H1283" s="3"/>
      <c r="I1283" s="3"/>
      <c r="J1283" s="3"/>
      <c r="K1283" s="3"/>
      <c r="L1283" s="3"/>
      <c r="M1283" s="3"/>
      <c r="N1283" s="3"/>
      <c r="O1283" s="3"/>
      <c r="P1283" s="3"/>
      <c r="Q1283" s="3"/>
      <c r="R1283" s="3"/>
      <c r="S1283" s="3"/>
      <c r="T1283" s="3"/>
      <c r="U1283" s="3"/>
      <c r="V1283" s="3"/>
      <c r="W1283" s="3"/>
      <c r="X1283" s="3"/>
      <c r="Y1283" s="3"/>
      <c r="AE1283">
        <v>12</v>
      </c>
      <c r="AF1283">
        <v>21</v>
      </c>
      <c r="AG1283" t="s">
        <v>300</v>
      </c>
    </row>
    <row r="1284" spans="1:60" x14ac:dyDescent="0.2">
      <c r="A1284" s="151"/>
      <c r="B1284" s="152" t="s">
        <v>29</v>
      </c>
      <c r="C1284" s="191"/>
      <c r="D1284" s="153"/>
      <c r="E1284" s="154"/>
      <c r="F1284" s="154"/>
      <c r="G1284" s="171">
        <f>G8+G46+G83+G130+G203+G211+G278+G293+G320+G371+G389+G436+G444+G447+G481+G521+G536+G544+G576+G638+G734+G813+G825+G904+G971+G1009+G1022+G1091+G1103+G1134+G1149+G1173+G1205+G1221+G1232+G1251</f>
        <v>0</v>
      </c>
      <c r="H1284" s="3"/>
      <c r="I1284" s="3"/>
      <c r="J1284" s="3"/>
      <c r="K1284" s="3"/>
      <c r="L1284" s="3"/>
      <c r="M1284" s="3"/>
      <c r="N1284" s="3"/>
      <c r="O1284" s="3"/>
      <c r="P1284" s="3"/>
      <c r="Q1284" s="3"/>
      <c r="R1284" s="3"/>
      <c r="S1284" s="3"/>
      <c r="T1284" s="3"/>
      <c r="U1284" s="3"/>
      <c r="V1284" s="3"/>
      <c r="W1284" s="3"/>
      <c r="X1284" s="3"/>
      <c r="Y1284" s="3"/>
      <c r="AE1284">
        <f>SUMIF(L7:L1282,AE1283,G7:G1282)</f>
        <v>0</v>
      </c>
      <c r="AF1284">
        <f>SUMIF(L7:L1282,AF1283,G7:G1282)</f>
        <v>0</v>
      </c>
      <c r="AG1284" t="s">
        <v>392</v>
      </c>
    </row>
    <row r="1285" spans="1:60" x14ac:dyDescent="0.2">
      <c r="C1285" s="192"/>
      <c r="D1285" s="10"/>
      <c r="AG1285" t="s">
        <v>394</v>
      </c>
    </row>
    <row r="1286" spans="1:60" x14ac:dyDescent="0.2">
      <c r="D1286" s="10"/>
    </row>
    <row r="1287" spans="1:60" x14ac:dyDescent="0.2">
      <c r="D1287" s="10"/>
    </row>
    <row r="1288" spans="1:60" x14ac:dyDescent="0.2">
      <c r="D1288" s="10"/>
    </row>
    <row r="1289" spans="1:60" x14ac:dyDescent="0.2">
      <c r="D1289" s="10"/>
    </row>
    <row r="1290" spans="1:60" x14ac:dyDescent="0.2">
      <c r="D1290" s="10"/>
    </row>
    <row r="1291" spans="1:60" x14ac:dyDescent="0.2">
      <c r="D1291" s="10"/>
    </row>
    <row r="1292" spans="1:60" x14ac:dyDescent="0.2">
      <c r="D1292" s="10"/>
    </row>
    <row r="1293" spans="1:60" x14ac:dyDescent="0.2">
      <c r="D1293" s="10"/>
    </row>
    <row r="1294" spans="1:60" x14ac:dyDescent="0.2">
      <c r="D1294" s="10"/>
    </row>
    <row r="1295" spans="1:60" x14ac:dyDescent="0.2">
      <c r="D1295" s="10"/>
    </row>
    <row r="1296" spans="1:60"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bRMk59ok6I+Itt60FGC091COXpTSBKc4qn0wMcZTSygU3fUS3gspB5ztbwRWECmRvDR/BTLh2otEe1cOY+V/Q==" saltValue="/4+hoFCpShVw+PY6w135sg==" spinCount="100000" sheet="1" formatRows="0"/>
  <mergeCells count="206">
    <mergeCell ref="C22:G22"/>
    <mergeCell ref="C25:G25"/>
    <mergeCell ref="C28:G28"/>
    <mergeCell ref="C31:G31"/>
    <mergeCell ref="C34:G34"/>
    <mergeCell ref="C37:G37"/>
    <mergeCell ref="A1:G1"/>
    <mergeCell ref="C2:G2"/>
    <mergeCell ref="C3:G3"/>
    <mergeCell ref="C4:G4"/>
    <mergeCell ref="C10:G10"/>
    <mergeCell ref="C18:G18"/>
    <mergeCell ref="C73:G73"/>
    <mergeCell ref="C85:G85"/>
    <mergeCell ref="C91:G91"/>
    <mergeCell ref="C94:G94"/>
    <mergeCell ref="C99:G99"/>
    <mergeCell ref="C104:G104"/>
    <mergeCell ref="C52:G52"/>
    <mergeCell ref="C56:G56"/>
    <mergeCell ref="C60:G60"/>
    <mergeCell ref="C61:G61"/>
    <mergeCell ref="C64:G64"/>
    <mergeCell ref="C68:G68"/>
    <mergeCell ref="C169:G169"/>
    <mergeCell ref="C170:G170"/>
    <mergeCell ref="C171:G171"/>
    <mergeCell ref="C172:G172"/>
    <mergeCell ref="C181:G181"/>
    <mergeCell ref="C182:G182"/>
    <mergeCell ref="C109:G109"/>
    <mergeCell ref="C114:G114"/>
    <mergeCell ref="C119:G119"/>
    <mergeCell ref="C125:G125"/>
    <mergeCell ref="C132:G132"/>
    <mergeCell ref="C147:G147"/>
    <mergeCell ref="C280:G280"/>
    <mergeCell ref="C287:G287"/>
    <mergeCell ref="C291:G291"/>
    <mergeCell ref="C295:G295"/>
    <mergeCell ref="C298:G298"/>
    <mergeCell ref="C302:G302"/>
    <mergeCell ref="C183:G183"/>
    <mergeCell ref="C184:G184"/>
    <mergeCell ref="C209:G209"/>
    <mergeCell ref="C222:G222"/>
    <mergeCell ref="C232:G232"/>
    <mergeCell ref="C246:G246"/>
    <mergeCell ref="C341:G341"/>
    <mergeCell ref="C342:G342"/>
    <mergeCell ref="C343:G343"/>
    <mergeCell ref="C347:G347"/>
    <mergeCell ref="C352:G352"/>
    <mergeCell ref="C353:G353"/>
    <mergeCell ref="C313:G313"/>
    <mergeCell ref="C318:G318"/>
    <mergeCell ref="C322:G322"/>
    <mergeCell ref="C335:G335"/>
    <mergeCell ref="C336:G336"/>
    <mergeCell ref="C337:G337"/>
    <mergeCell ref="C385:G385"/>
    <mergeCell ref="C391:G391"/>
    <mergeCell ref="C392:G392"/>
    <mergeCell ref="C396:G396"/>
    <mergeCell ref="C397:G397"/>
    <mergeCell ref="C401:G401"/>
    <mergeCell ref="C358:G358"/>
    <mergeCell ref="C359:G359"/>
    <mergeCell ref="C362:G362"/>
    <mergeCell ref="C363:G363"/>
    <mergeCell ref="C373:G373"/>
    <mergeCell ref="C379:G379"/>
    <mergeCell ref="C464:G464"/>
    <mergeCell ref="C469:G469"/>
    <mergeCell ref="C470:G470"/>
    <mergeCell ref="C471:G471"/>
    <mergeCell ref="C472:G472"/>
    <mergeCell ref="C473:G473"/>
    <mergeCell ref="C406:G406"/>
    <mergeCell ref="C410:G410"/>
    <mergeCell ref="C414:G414"/>
    <mergeCell ref="C438:G438"/>
    <mergeCell ref="C440:G440"/>
    <mergeCell ref="C442:G442"/>
    <mergeCell ref="C488:G488"/>
    <mergeCell ref="C533:G533"/>
    <mergeCell ref="C538:G538"/>
    <mergeCell ref="C546:G546"/>
    <mergeCell ref="C549:G549"/>
    <mergeCell ref="C557:G557"/>
    <mergeCell ref="C474:G474"/>
    <mergeCell ref="C475:G475"/>
    <mergeCell ref="C479:G479"/>
    <mergeCell ref="C483:G483"/>
    <mergeCell ref="C484:G484"/>
    <mergeCell ref="C486:G486"/>
    <mergeCell ref="C686:G686"/>
    <mergeCell ref="C689:G689"/>
    <mergeCell ref="C733:G733"/>
    <mergeCell ref="C736:G736"/>
    <mergeCell ref="C737:G737"/>
    <mergeCell ref="C738:G738"/>
    <mergeCell ref="C575:G575"/>
    <mergeCell ref="C587:G587"/>
    <mergeCell ref="C600:G600"/>
    <mergeCell ref="C601:G601"/>
    <mergeCell ref="C637:G637"/>
    <mergeCell ref="C682:G682"/>
    <mergeCell ref="C745:G745"/>
    <mergeCell ref="C746:G746"/>
    <mergeCell ref="C747:G747"/>
    <mergeCell ref="C748:G748"/>
    <mergeCell ref="C749:G749"/>
    <mergeCell ref="C750:G750"/>
    <mergeCell ref="C739:G739"/>
    <mergeCell ref="C740:G740"/>
    <mergeCell ref="C741:G741"/>
    <mergeCell ref="C742:G742"/>
    <mergeCell ref="C743:G743"/>
    <mergeCell ref="C744:G744"/>
    <mergeCell ref="C766:G766"/>
    <mergeCell ref="C770:G770"/>
    <mergeCell ref="C774:G774"/>
    <mergeCell ref="C786:G786"/>
    <mergeCell ref="C790:G790"/>
    <mergeCell ref="C794:G794"/>
    <mergeCell ref="C751:G751"/>
    <mergeCell ref="C752:G752"/>
    <mergeCell ref="C757:G757"/>
    <mergeCell ref="C758:G758"/>
    <mergeCell ref="C759:G759"/>
    <mergeCell ref="C762:G762"/>
    <mergeCell ref="C827:G827"/>
    <mergeCell ref="C842:G842"/>
    <mergeCell ref="C843:G843"/>
    <mergeCell ref="C865:G865"/>
    <mergeCell ref="C888:G888"/>
    <mergeCell ref="C889:G889"/>
    <mergeCell ref="C804:G804"/>
    <mergeCell ref="C812:G812"/>
    <mergeCell ref="C815:G815"/>
    <mergeCell ref="C819:G819"/>
    <mergeCell ref="C824:G824"/>
    <mergeCell ref="C826:G826"/>
    <mergeCell ref="C924:G924"/>
    <mergeCell ref="C925:G925"/>
    <mergeCell ref="C926:G926"/>
    <mergeCell ref="C927:G927"/>
    <mergeCell ref="C931:G931"/>
    <mergeCell ref="C932:G932"/>
    <mergeCell ref="C893:G893"/>
    <mergeCell ref="C894:G894"/>
    <mergeCell ref="C903:G903"/>
    <mergeCell ref="C921:G921"/>
    <mergeCell ref="C922:G922"/>
    <mergeCell ref="C923:G923"/>
    <mergeCell ref="C945:G945"/>
    <mergeCell ref="C949:G949"/>
    <mergeCell ref="C950:G950"/>
    <mergeCell ref="C954:G954"/>
    <mergeCell ref="C955:G955"/>
    <mergeCell ref="C970:G970"/>
    <mergeCell ref="C933:G933"/>
    <mergeCell ref="C937:G937"/>
    <mergeCell ref="C938:G938"/>
    <mergeCell ref="C939:G939"/>
    <mergeCell ref="C943:G943"/>
    <mergeCell ref="C944:G944"/>
    <mergeCell ref="C1010:G1010"/>
    <mergeCell ref="C1011:G1011"/>
    <mergeCell ref="C1013:G1013"/>
    <mergeCell ref="C1051:G1051"/>
    <mergeCell ref="C1090:G1090"/>
    <mergeCell ref="C1093:G1093"/>
    <mergeCell ref="C972:G972"/>
    <mergeCell ref="C973:G973"/>
    <mergeCell ref="C975:G975"/>
    <mergeCell ref="C982:G982"/>
    <mergeCell ref="C988:G988"/>
    <mergeCell ref="C994:G994"/>
    <mergeCell ref="C1148:G1148"/>
    <mergeCell ref="C1151:G1151"/>
    <mergeCell ref="C1175:G1175"/>
    <mergeCell ref="C1187:G1187"/>
    <mergeCell ref="C1231:G1231"/>
    <mergeCell ref="C1234:G1234"/>
    <mergeCell ref="C1097:G1097"/>
    <mergeCell ref="C1102:G1102"/>
    <mergeCell ref="C1105:G1105"/>
    <mergeCell ref="C1106:G1106"/>
    <mergeCell ref="C1110:G1110"/>
    <mergeCell ref="C1133:G1133"/>
    <mergeCell ref="C1274:G1274"/>
    <mergeCell ref="C1279:G1279"/>
    <mergeCell ref="C1241:G1241"/>
    <mergeCell ref="C1242:G1242"/>
    <mergeCell ref="C1243:G1243"/>
    <mergeCell ref="C1244:G1244"/>
    <mergeCell ref="C1245:G1245"/>
    <mergeCell ref="C1257:G1257"/>
    <mergeCell ref="C1235:G1235"/>
    <mergeCell ref="C1236:G1236"/>
    <mergeCell ref="C1237:G1237"/>
    <mergeCell ref="C1238:G1238"/>
    <mergeCell ref="C1239:G1239"/>
    <mergeCell ref="C1240:G124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70</v>
      </c>
      <c r="C4" s="269" t="s">
        <v>71</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150</v>
      </c>
      <c r="C8" s="187" t="s">
        <v>151</v>
      </c>
      <c r="D8" s="164"/>
      <c r="E8" s="165"/>
      <c r="F8" s="166"/>
      <c r="G8" s="166">
        <f>SUMIF(AG9:AG16,"&lt;&gt;NOR",G9:G16)</f>
        <v>0</v>
      </c>
      <c r="H8" s="166"/>
      <c r="I8" s="166">
        <f>SUM(I9:I16)</f>
        <v>0</v>
      </c>
      <c r="J8" s="166"/>
      <c r="K8" s="166">
        <f>SUM(K9:K16)</f>
        <v>0</v>
      </c>
      <c r="L8" s="166"/>
      <c r="M8" s="166">
        <f>SUM(M9:M16)</f>
        <v>0</v>
      </c>
      <c r="N8" s="165"/>
      <c r="O8" s="165">
        <f>SUM(O9:O16)</f>
        <v>0</v>
      </c>
      <c r="P8" s="165"/>
      <c r="Q8" s="165">
        <f>SUM(Q9:Q16)</f>
        <v>0.32</v>
      </c>
      <c r="R8" s="166"/>
      <c r="S8" s="166"/>
      <c r="T8" s="167"/>
      <c r="U8" s="161"/>
      <c r="V8" s="161">
        <f>SUM(V9:V16)</f>
        <v>1.01</v>
      </c>
      <c r="W8" s="161"/>
      <c r="X8" s="161"/>
      <c r="Y8" s="161"/>
      <c r="AG8" t="s">
        <v>315</v>
      </c>
    </row>
    <row r="9" spans="1:60" outlineLevel="1" x14ac:dyDescent="0.2">
      <c r="A9" s="172">
        <v>1</v>
      </c>
      <c r="B9" s="173" t="s">
        <v>1919</v>
      </c>
      <c r="C9" s="188" t="s">
        <v>1920</v>
      </c>
      <c r="D9" s="174" t="s">
        <v>427</v>
      </c>
      <c r="E9" s="175">
        <v>0.64800000000000002</v>
      </c>
      <c r="F9" s="176"/>
      <c r="G9" s="177">
        <f>ROUND(E9*F9,2)</f>
        <v>0</v>
      </c>
      <c r="H9" s="176"/>
      <c r="I9" s="177">
        <f>ROUND(E9*H9,2)</f>
        <v>0</v>
      </c>
      <c r="J9" s="176"/>
      <c r="K9" s="177">
        <f>ROUND(E9*J9,2)</f>
        <v>0</v>
      </c>
      <c r="L9" s="177">
        <v>12</v>
      </c>
      <c r="M9" s="177">
        <f>G9*(1+L9/100)</f>
        <v>0</v>
      </c>
      <c r="N9" s="175">
        <v>0</v>
      </c>
      <c r="O9" s="175">
        <f>ROUND(E9*N9,2)</f>
        <v>0</v>
      </c>
      <c r="P9" s="175">
        <v>0</v>
      </c>
      <c r="Q9" s="175">
        <f>ROUND(E9*P9,2)</f>
        <v>0</v>
      </c>
      <c r="R9" s="177"/>
      <c r="S9" s="177" t="s">
        <v>361</v>
      </c>
      <c r="T9" s="178" t="s">
        <v>320</v>
      </c>
      <c r="U9" s="159">
        <v>0.79630000000000001</v>
      </c>
      <c r="V9" s="159">
        <f>ROUND(E9*U9,2)</f>
        <v>0.52</v>
      </c>
      <c r="W9" s="159"/>
      <c r="X9" s="159" t="s">
        <v>1921</v>
      </c>
      <c r="Y9" s="159" t="s">
        <v>322</v>
      </c>
      <c r="Z9" s="148"/>
      <c r="AA9" s="148"/>
      <c r="AB9" s="148"/>
      <c r="AC9" s="148"/>
      <c r="AD9" s="148"/>
      <c r="AE9" s="148"/>
      <c r="AF9" s="148"/>
      <c r="AG9" s="148" t="s">
        <v>1922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5" t="s">
        <v>1923</v>
      </c>
      <c r="D10" s="193"/>
      <c r="E10" s="194">
        <v>0.65</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404</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72">
        <v>2</v>
      </c>
      <c r="B11" s="173" t="s">
        <v>1924</v>
      </c>
      <c r="C11" s="188" t="s">
        <v>1925</v>
      </c>
      <c r="D11" s="174" t="s">
        <v>427</v>
      </c>
      <c r="E11" s="175">
        <v>0.252</v>
      </c>
      <c r="F11" s="176"/>
      <c r="G11" s="177">
        <f>ROUND(E11*F11,2)</f>
        <v>0</v>
      </c>
      <c r="H11" s="176"/>
      <c r="I11" s="177">
        <f>ROUND(E11*H11,2)</f>
        <v>0</v>
      </c>
      <c r="J11" s="176"/>
      <c r="K11" s="177">
        <f>ROUND(E11*J11,2)</f>
        <v>0</v>
      </c>
      <c r="L11" s="177">
        <v>12</v>
      </c>
      <c r="M11" s="177">
        <f>G11*(1+L11/100)</f>
        <v>0</v>
      </c>
      <c r="N11" s="175">
        <v>0</v>
      </c>
      <c r="O11" s="175">
        <f>ROUND(E11*N11,2)</f>
        <v>0</v>
      </c>
      <c r="P11" s="175">
        <v>0</v>
      </c>
      <c r="Q11" s="175">
        <f>ROUND(E11*P11,2)</f>
        <v>0</v>
      </c>
      <c r="R11" s="177"/>
      <c r="S11" s="177" t="s">
        <v>361</v>
      </c>
      <c r="T11" s="178" t="s">
        <v>320</v>
      </c>
      <c r="U11" s="159">
        <v>0.20200000000000001</v>
      </c>
      <c r="V11" s="159">
        <f>ROUND(E11*U11,2)</f>
        <v>0.05</v>
      </c>
      <c r="W11" s="159"/>
      <c r="X11" s="159" t="s">
        <v>399</v>
      </c>
      <c r="Y11" s="159" t="s">
        <v>322</v>
      </c>
      <c r="Z11" s="148"/>
      <c r="AA11" s="148"/>
      <c r="AB11" s="148"/>
      <c r="AC11" s="148"/>
      <c r="AD11" s="148"/>
      <c r="AE11" s="148"/>
      <c r="AF11" s="148"/>
      <c r="AG11" s="148" t="s">
        <v>1926</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
      <c r="A12" s="155"/>
      <c r="B12" s="156"/>
      <c r="C12" s="195" t="s">
        <v>1927</v>
      </c>
      <c r="D12" s="193"/>
      <c r="E12" s="194">
        <v>0.25</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404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2">
        <v>3</v>
      </c>
      <c r="B13" s="173" t="s">
        <v>786</v>
      </c>
      <c r="C13" s="188" t="s">
        <v>1928</v>
      </c>
      <c r="D13" s="174" t="s">
        <v>427</v>
      </c>
      <c r="E13" s="175">
        <v>0.3276</v>
      </c>
      <c r="F13" s="176"/>
      <c r="G13" s="177">
        <f>ROUND(E13*F13,2)</f>
        <v>0</v>
      </c>
      <c r="H13" s="176"/>
      <c r="I13" s="177">
        <f>ROUND(E13*H13,2)</f>
        <v>0</v>
      </c>
      <c r="J13" s="176"/>
      <c r="K13" s="177">
        <f>ROUND(E13*J13,2)</f>
        <v>0</v>
      </c>
      <c r="L13" s="177">
        <v>12</v>
      </c>
      <c r="M13" s="177">
        <f>G13*(1+L13/100)</f>
        <v>0</v>
      </c>
      <c r="N13" s="175">
        <v>0</v>
      </c>
      <c r="O13" s="175">
        <f>ROUND(E13*N13,2)</f>
        <v>0</v>
      </c>
      <c r="P13" s="175">
        <v>0</v>
      </c>
      <c r="Q13" s="175">
        <f>ROUND(E13*P13,2)</f>
        <v>0</v>
      </c>
      <c r="R13" s="177"/>
      <c r="S13" s="177" t="s">
        <v>361</v>
      </c>
      <c r="T13" s="178" t="s">
        <v>320</v>
      </c>
      <c r="U13" s="159">
        <v>0</v>
      </c>
      <c r="V13" s="159">
        <f>ROUND(E13*U13,2)</f>
        <v>0</v>
      </c>
      <c r="W13" s="159"/>
      <c r="X13" s="159" t="s">
        <v>399</v>
      </c>
      <c r="Y13" s="159" t="s">
        <v>322</v>
      </c>
      <c r="Z13" s="148"/>
      <c r="AA13" s="148"/>
      <c r="AB13" s="148"/>
      <c r="AC13" s="148"/>
      <c r="AD13" s="148"/>
      <c r="AE13" s="148"/>
      <c r="AF13" s="148"/>
      <c r="AG13" s="148" t="s">
        <v>1926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5" t="s">
        <v>1929</v>
      </c>
      <c r="D14" s="193"/>
      <c r="E14" s="194">
        <v>0.33</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404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4</v>
      </c>
      <c r="B15" s="173" t="s">
        <v>1930</v>
      </c>
      <c r="C15" s="188" t="s">
        <v>1931</v>
      </c>
      <c r="D15" s="174" t="s">
        <v>379</v>
      </c>
      <c r="E15" s="175">
        <v>0.72</v>
      </c>
      <c r="F15" s="176"/>
      <c r="G15" s="177">
        <f>ROUND(E15*F15,2)</f>
        <v>0</v>
      </c>
      <c r="H15" s="176"/>
      <c r="I15" s="177">
        <f>ROUND(E15*H15,2)</f>
        <v>0</v>
      </c>
      <c r="J15" s="176"/>
      <c r="K15" s="177">
        <f>ROUND(E15*J15,2)</f>
        <v>0</v>
      </c>
      <c r="L15" s="177">
        <v>12</v>
      </c>
      <c r="M15" s="177">
        <f>G15*(1+L15/100)</f>
        <v>0</v>
      </c>
      <c r="N15" s="175">
        <v>0</v>
      </c>
      <c r="O15" s="175">
        <f>ROUND(E15*N15,2)</f>
        <v>0</v>
      </c>
      <c r="P15" s="175">
        <v>0.44500000000000001</v>
      </c>
      <c r="Q15" s="175">
        <f>ROUND(E15*P15,2)</f>
        <v>0.32</v>
      </c>
      <c r="R15" s="177"/>
      <c r="S15" s="177" t="s">
        <v>361</v>
      </c>
      <c r="T15" s="178" t="s">
        <v>320</v>
      </c>
      <c r="U15" s="159">
        <v>0.61151</v>
      </c>
      <c r="V15" s="159">
        <f>ROUND(E15*U15,2)</f>
        <v>0.44</v>
      </c>
      <c r="W15" s="159"/>
      <c r="X15" s="159" t="s">
        <v>1921</v>
      </c>
      <c r="Y15" s="159" t="s">
        <v>322</v>
      </c>
      <c r="Z15" s="148"/>
      <c r="AA15" s="148"/>
      <c r="AB15" s="148"/>
      <c r="AC15" s="148"/>
      <c r="AD15" s="148"/>
      <c r="AE15" s="148"/>
      <c r="AF15" s="148"/>
      <c r="AG15" s="148" t="s">
        <v>1922</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5" t="s">
        <v>1932</v>
      </c>
      <c r="D16" s="193"/>
      <c r="E16" s="194">
        <v>0.72</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404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x14ac:dyDescent="0.2">
      <c r="A17" s="162" t="s">
        <v>314</v>
      </c>
      <c r="B17" s="163" t="s">
        <v>162</v>
      </c>
      <c r="C17" s="187" t="s">
        <v>163</v>
      </c>
      <c r="D17" s="164"/>
      <c r="E17" s="165"/>
      <c r="F17" s="166"/>
      <c r="G17" s="166">
        <f>SUMIF(AG18:AG19,"&lt;&gt;NOR",G18:G19)</f>
        <v>0</v>
      </c>
      <c r="H17" s="166"/>
      <c r="I17" s="166">
        <f>SUM(I18:I19)</f>
        <v>0</v>
      </c>
      <c r="J17" s="166"/>
      <c r="K17" s="166">
        <f>SUM(K18:K19)</f>
        <v>0</v>
      </c>
      <c r="L17" s="166"/>
      <c r="M17" s="166">
        <f>SUM(M18:M19)</f>
        <v>0</v>
      </c>
      <c r="N17" s="165"/>
      <c r="O17" s="165">
        <f>SUM(O18:O19)</f>
        <v>0.45</v>
      </c>
      <c r="P17" s="165"/>
      <c r="Q17" s="165">
        <f>SUM(Q18:Q19)</f>
        <v>0</v>
      </c>
      <c r="R17" s="166"/>
      <c r="S17" s="166"/>
      <c r="T17" s="167"/>
      <c r="U17" s="161"/>
      <c r="V17" s="161">
        <f>SUM(V18:V19)</f>
        <v>0.67</v>
      </c>
      <c r="W17" s="161"/>
      <c r="X17" s="161"/>
      <c r="Y17" s="161"/>
      <c r="AG17" t="s">
        <v>315</v>
      </c>
    </row>
    <row r="18" spans="1:60" outlineLevel="1" x14ac:dyDescent="0.2">
      <c r="A18" s="172">
        <v>5</v>
      </c>
      <c r="B18" s="173" t="s">
        <v>946</v>
      </c>
      <c r="C18" s="188" t="s">
        <v>1933</v>
      </c>
      <c r="D18" s="174" t="s">
        <v>427</v>
      </c>
      <c r="E18" s="175">
        <v>0.39600000000000002</v>
      </c>
      <c r="F18" s="176"/>
      <c r="G18" s="177">
        <f>ROUND(E18*F18,2)</f>
        <v>0</v>
      </c>
      <c r="H18" s="176"/>
      <c r="I18" s="177">
        <f>ROUND(E18*H18,2)</f>
        <v>0</v>
      </c>
      <c r="J18" s="176"/>
      <c r="K18" s="177">
        <f>ROUND(E18*J18,2)</f>
        <v>0</v>
      </c>
      <c r="L18" s="177">
        <v>12</v>
      </c>
      <c r="M18" s="177">
        <f>G18*(1+L18/100)</f>
        <v>0</v>
      </c>
      <c r="N18" s="175">
        <v>1.1322000000000001</v>
      </c>
      <c r="O18" s="175">
        <f>ROUND(E18*N18,2)</f>
        <v>0.45</v>
      </c>
      <c r="P18" s="175">
        <v>0</v>
      </c>
      <c r="Q18" s="175">
        <f>ROUND(E18*P18,2)</f>
        <v>0</v>
      </c>
      <c r="R18" s="177"/>
      <c r="S18" s="177" t="s">
        <v>361</v>
      </c>
      <c r="T18" s="178" t="s">
        <v>320</v>
      </c>
      <c r="U18" s="159">
        <v>1.6950000000000001</v>
      </c>
      <c r="V18" s="159">
        <f>ROUND(E18*U18,2)</f>
        <v>0.67</v>
      </c>
      <c r="W18" s="159"/>
      <c r="X18" s="159" t="s">
        <v>399</v>
      </c>
      <c r="Y18" s="159" t="s">
        <v>322</v>
      </c>
      <c r="Z18" s="148"/>
      <c r="AA18" s="148"/>
      <c r="AB18" s="148"/>
      <c r="AC18" s="148"/>
      <c r="AD18" s="148"/>
      <c r="AE18" s="148"/>
      <c r="AF18" s="148"/>
      <c r="AG18" s="148" t="s">
        <v>1926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5" t="s">
        <v>1934</v>
      </c>
      <c r="D19" s="193"/>
      <c r="E19" s="194">
        <v>0.4</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404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x14ac:dyDescent="0.2">
      <c r="A20" s="162" t="s">
        <v>314</v>
      </c>
      <c r="B20" s="163" t="s">
        <v>169</v>
      </c>
      <c r="C20" s="187" t="s">
        <v>170</v>
      </c>
      <c r="D20" s="164"/>
      <c r="E20" s="165"/>
      <c r="F20" s="166"/>
      <c r="G20" s="166">
        <f>SUMIF(AG21:AG22,"&lt;&gt;NOR",G21:G22)</f>
        <v>0</v>
      </c>
      <c r="H20" s="166"/>
      <c r="I20" s="166">
        <f>SUM(I21:I22)</f>
        <v>0</v>
      </c>
      <c r="J20" s="166"/>
      <c r="K20" s="166">
        <f>SUM(K21:K22)</f>
        <v>0</v>
      </c>
      <c r="L20" s="166"/>
      <c r="M20" s="166">
        <f>SUM(M21:M22)</f>
        <v>0</v>
      </c>
      <c r="N20" s="165"/>
      <c r="O20" s="165">
        <f>SUM(O21:O22)</f>
        <v>1.04</v>
      </c>
      <c r="P20" s="165"/>
      <c r="Q20" s="165">
        <f>SUM(Q21:Q22)</f>
        <v>0</v>
      </c>
      <c r="R20" s="166"/>
      <c r="S20" s="166"/>
      <c r="T20" s="167"/>
      <c r="U20" s="161"/>
      <c r="V20" s="161">
        <f>SUM(V21:V22)</f>
        <v>1.1200000000000001</v>
      </c>
      <c r="W20" s="161"/>
      <c r="X20" s="161"/>
      <c r="Y20" s="161"/>
      <c r="AG20" t="s">
        <v>315</v>
      </c>
    </row>
    <row r="21" spans="1:60" outlineLevel="1" x14ac:dyDescent="0.2">
      <c r="A21" s="172">
        <v>6</v>
      </c>
      <c r="B21" s="173" t="s">
        <v>1935</v>
      </c>
      <c r="C21" s="188" t="s">
        <v>1936</v>
      </c>
      <c r="D21" s="174" t="s">
        <v>379</v>
      </c>
      <c r="E21" s="175">
        <v>0.79200000000000004</v>
      </c>
      <c r="F21" s="176"/>
      <c r="G21" s="177">
        <f>ROUND(E21*F21,2)</f>
        <v>0</v>
      </c>
      <c r="H21" s="176"/>
      <c r="I21" s="177">
        <f>ROUND(E21*H21,2)</f>
        <v>0</v>
      </c>
      <c r="J21" s="176"/>
      <c r="K21" s="177">
        <f>ROUND(E21*J21,2)</f>
        <v>0</v>
      </c>
      <c r="L21" s="177">
        <v>12</v>
      </c>
      <c r="M21" s="177">
        <f>G21*(1+L21/100)</f>
        <v>0</v>
      </c>
      <c r="N21" s="175">
        <v>1.3100700000000001</v>
      </c>
      <c r="O21" s="175">
        <f>ROUND(E21*N21,2)</f>
        <v>1.04</v>
      </c>
      <c r="P21" s="175">
        <v>0</v>
      </c>
      <c r="Q21" s="175">
        <f>ROUND(E21*P21,2)</f>
        <v>0</v>
      </c>
      <c r="R21" s="177"/>
      <c r="S21" s="177" t="s">
        <v>361</v>
      </c>
      <c r="T21" s="178" t="s">
        <v>320</v>
      </c>
      <c r="U21" s="159">
        <v>1.41919</v>
      </c>
      <c r="V21" s="159">
        <f>ROUND(E21*U21,2)</f>
        <v>1.1200000000000001</v>
      </c>
      <c r="W21" s="159"/>
      <c r="X21" s="159" t="s">
        <v>1921</v>
      </c>
      <c r="Y21" s="159" t="s">
        <v>322</v>
      </c>
      <c r="Z21" s="148"/>
      <c r="AA21" s="148"/>
      <c r="AB21" s="148"/>
      <c r="AC21" s="148"/>
      <c r="AD21" s="148"/>
      <c r="AE21" s="148"/>
      <c r="AF21" s="148"/>
      <c r="AG21" s="148" t="s">
        <v>1922</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5" t="s">
        <v>1937</v>
      </c>
      <c r="D22" s="193"/>
      <c r="E22" s="194">
        <v>0.79</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404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x14ac:dyDescent="0.2">
      <c r="A23" s="162" t="s">
        <v>314</v>
      </c>
      <c r="B23" s="163" t="s">
        <v>171</v>
      </c>
      <c r="C23" s="187" t="s">
        <v>172</v>
      </c>
      <c r="D23" s="164"/>
      <c r="E23" s="165"/>
      <c r="F23" s="166"/>
      <c r="G23" s="166">
        <f>SUMIF(AG24:AG28,"&lt;&gt;NOR",G24:G28)</f>
        <v>0</v>
      </c>
      <c r="H23" s="166"/>
      <c r="I23" s="166">
        <f>SUM(I24:I28)</f>
        <v>0</v>
      </c>
      <c r="J23" s="166"/>
      <c r="K23" s="166">
        <f>SUM(K24:K28)</f>
        <v>0</v>
      </c>
      <c r="L23" s="166"/>
      <c r="M23" s="166">
        <f>SUM(M24:M28)</f>
        <v>0</v>
      </c>
      <c r="N23" s="165"/>
      <c r="O23" s="165">
        <f>SUM(O24:O28)</f>
        <v>0.16</v>
      </c>
      <c r="P23" s="165"/>
      <c r="Q23" s="165">
        <f>SUM(Q24:Q28)</f>
        <v>0</v>
      </c>
      <c r="R23" s="166"/>
      <c r="S23" s="166"/>
      <c r="T23" s="167"/>
      <c r="U23" s="161"/>
      <c r="V23" s="161">
        <f>SUM(V24:V28)</f>
        <v>1.04</v>
      </c>
      <c r="W23" s="161"/>
      <c r="X23" s="161"/>
      <c r="Y23" s="161"/>
      <c r="AG23" t="s">
        <v>315</v>
      </c>
    </row>
    <row r="24" spans="1:60" outlineLevel="1" x14ac:dyDescent="0.2">
      <c r="A24" s="172">
        <v>7</v>
      </c>
      <c r="B24" s="173" t="s">
        <v>1938</v>
      </c>
      <c r="C24" s="188" t="s">
        <v>1939</v>
      </c>
      <c r="D24" s="174" t="s">
        <v>379</v>
      </c>
      <c r="E24" s="175">
        <v>1.482</v>
      </c>
      <c r="F24" s="176"/>
      <c r="G24" s="177">
        <f>ROUND(E24*F24,2)</f>
        <v>0</v>
      </c>
      <c r="H24" s="176"/>
      <c r="I24" s="177">
        <f>ROUND(E24*H24,2)</f>
        <v>0</v>
      </c>
      <c r="J24" s="176"/>
      <c r="K24" s="177">
        <f>ROUND(E24*J24,2)</f>
        <v>0</v>
      </c>
      <c r="L24" s="177">
        <v>12</v>
      </c>
      <c r="M24" s="177">
        <f>G24*(1+L24/100)</f>
        <v>0</v>
      </c>
      <c r="N24" s="175">
        <v>0.10712000000000001</v>
      </c>
      <c r="O24" s="175">
        <f>ROUND(E24*N24,2)</f>
        <v>0.16</v>
      </c>
      <c r="P24" s="175">
        <v>0</v>
      </c>
      <c r="Q24" s="175">
        <f>ROUND(E24*P24,2)</f>
        <v>0</v>
      </c>
      <c r="R24" s="177"/>
      <c r="S24" s="177" t="s">
        <v>361</v>
      </c>
      <c r="T24" s="178" t="s">
        <v>320</v>
      </c>
      <c r="U24" s="159">
        <v>0.69998000000000005</v>
      </c>
      <c r="V24" s="159">
        <f>ROUND(E24*U24,2)</f>
        <v>1.04</v>
      </c>
      <c r="W24" s="159"/>
      <c r="X24" s="159" t="s">
        <v>399</v>
      </c>
      <c r="Y24" s="159" t="s">
        <v>322</v>
      </c>
      <c r="Z24" s="148"/>
      <c r="AA24" s="148"/>
      <c r="AB24" s="148"/>
      <c r="AC24" s="148"/>
      <c r="AD24" s="148"/>
      <c r="AE24" s="148"/>
      <c r="AF24" s="148"/>
      <c r="AG24" s="148" t="s">
        <v>1926</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195" t="s">
        <v>1940</v>
      </c>
      <c r="D25" s="193"/>
      <c r="E25" s="194">
        <v>0.23</v>
      </c>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404</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195" t="s">
        <v>1941</v>
      </c>
      <c r="D26" s="193"/>
      <c r="E26" s="194">
        <v>0.13</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404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195" t="s">
        <v>1942</v>
      </c>
      <c r="D27" s="193"/>
      <c r="E27" s="194">
        <v>0.65</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404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3" x14ac:dyDescent="0.2">
      <c r="A28" s="155"/>
      <c r="B28" s="156"/>
      <c r="C28" s="195" t="s">
        <v>1943</v>
      </c>
      <c r="D28" s="193"/>
      <c r="E28" s="194">
        <v>0.47</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404</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62" t="s">
        <v>314</v>
      </c>
      <c r="B29" s="163" t="s">
        <v>190</v>
      </c>
      <c r="C29" s="187" t="s">
        <v>191</v>
      </c>
      <c r="D29" s="164"/>
      <c r="E29" s="165"/>
      <c r="F29" s="166"/>
      <c r="G29" s="166">
        <f>SUMIF(AG30:AG48,"&lt;&gt;NOR",G30:G48)</f>
        <v>0</v>
      </c>
      <c r="H29" s="166"/>
      <c r="I29" s="166">
        <f>SUM(I30:I48)</f>
        <v>0</v>
      </c>
      <c r="J29" s="166"/>
      <c r="K29" s="166">
        <f>SUM(K30:K48)</f>
        <v>0</v>
      </c>
      <c r="L29" s="166"/>
      <c r="M29" s="166">
        <f>SUM(M30:M48)</f>
        <v>0</v>
      </c>
      <c r="N29" s="165"/>
      <c r="O29" s="165">
        <f>SUM(O30:O48)</f>
        <v>0</v>
      </c>
      <c r="P29" s="165"/>
      <c r="Q29" s="165">
        <f>SUM(Q30:Q48)</f>
        <v>0.26000000000000006</v>
      </c>
      <c r="R29" s="166"/>
      <c r="S29" s="166"/>
      <c r="T29" s="167"/>
      <c r="U29" s="161"/>
      <c r="V29" s="161">
        <f>SUM(V30:V48)</f>
        <v>14.76</v>
      </c>
      <c r="W29" s="161"/>
      <c r="X29" s="161"/>
      <c r="Y29" s="161"/>
      <c r="AG29" t="s">
        <v>315</v>
      </c>
    </row>
    <row r="30" spans="1:60" outlineLevel="1" x14ac:dyDescent="0.2">
      <c r="A30" s="172">
        <v>8</v>
      </c>
      <c r="B30" s="173" t="s">
        <v>1944</v>
      </c>
      <c r="C30" s="188" t="s">
        <v>1945</v>
      </c>
      <c r="D30" s="174" t="s">
        <v>478</v>
      </c>
      <c r="E30" s="175">
        <v>1.8</v>
      </c>
      <c r="F30" s="176"/>
      <c r="G30" s="177">
        <f>ROUND(E30*F30,2)</f>
        <v>0</v>
      </c>
      <c r="H30" s="176"/>
      <c r="I30" s="177">
        <f>ROUND(E30*H30,2)</f>
        <v>0</v>
      </c>
      <c r="J30" s="176"/>
      <c r="K30" s="177">
        <f>ROUND(E30*J30,2)</f>
        <v>0</v>
      </c>
      <c r="L30" s="177">
        <v>12</v>
      </c>
      <c r="M30" s="177">
        <f>G30*(1+L30/100)</f>
        <v>0</v>
      </c>
      <c r="N30" s="175">
        <v>4.8999999999999998E-4</v>
      </c>
      <c r="O30" s="175">
        <f>ROUND(E30*N30,2)</f>
        <v>0</v>
      </c>
      <c r="P30" s="175">
        <v>1.7999999999999999E-2</v>
      </c>
      <c r="Q30" s="175">
        <f>ROUND(E30*P30,2)</f>
        <v>0.03</v>
      </c>
      <c r="R30" s="177"/>
      <c r="S30" s="177" t="s">
        <v>361</v>
      </c>
      <c r="T30" s="178" t="s">
        <v>320</v>
      </c>
      <c r="U30" s="159">
        <v>0.34200000000000003</v>
      </c>
      <c r="V30" s="159">
        <f>ROUND(E30*U30,2)</f>
        <v>0.62</v>
      </c>
      <c r="W30" s="159"/>
      <c r="X30" s="159" t="s">
        <v>399</v>
      </c>
      <c r="Y30" s="159" t="s">
        <v>322</v>
      </c>
      <c r="Z30" s="148"/>
      <c r="AA30" s="148"/>
      <c r="AB30" s="148"/>
      <c r="AC30" s="148"/>
      <c r="AD30" s="148"/>
      <c r="AE30" s="148"/>
      <c r="AF30" s="148"/>
      <c r="AG30" s="148" t="s">
        <v>1926</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195" t="s">
        <v>1946</v>
      </c>
      <c r="D31" s="193"/>
      <c r="E31" s="194">
        <v>1.8</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404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0">
        <v>9</v>
      </c>
      <c r="B32" s="181" t="s">
        <v>1947</v>
      </c>
      <c r="C32" s="189" t="s">
        <v>1948</v>
      </c>
      <c r="D32" s="182" t="s">
        <v>442</v>
      </c>
      <c r="E32" s="183">
        <v>1</v>
      </c>
      <c r="F32" s="184"/>
      <c r="G32" s="185">
        <f t="shared" ref="G32:G37" si="0">ROUND(E32*F32,2)</f>
        <v>0</v>
      </c>
      <c r="H32" s="184"/>
      <c r="I32" s="185">
        <f t="shared" ref="I32:I37" si="1">ROUND(E32*H32,2)</f>
        <v>0</v>
      </c>
      <c r="J32" s="184"/>
      <c r="K32" s="185">
        <f t="shared" ref="K32:K37" si="2">ROUND(E32*J32,2)</f>
        <v>0</v>
      </c>
      <c r="L32" s="185">
        <v>12</v>
      </c>
      <c r="M32" s="185">
        <f t="shared" ref="M32:M37" si="3">G32*(1+L32/100)</f>
        <v>0</v>
      </c>
      <c r="N32" s="183">
        <v>4.8999999999999998E-4</v>
      </c>
      <c r="O32" s="183">
        <f t="shared" ref="O32:O37" si="4">ROUND(E32*N32,2)</f>
        <v>0</v>
      </c>
      <c r="P32" s="183">
        <v>1.4999999999999999E-2</v>
      </c>
      <c r="Q32" s="183">
        <f t="shared" ref="Q32:Q37" si="5">ROUND(E32*P32,2)</f>
        <v>0.02</v>
      </c>
      <c r="R32" s="185"/>
      <c r="S32" s="185" t="s">
        <v>361</v>
      </c>
      <c r="T32" s="186" t="s">
        <v>320</v>
      </c>
      <c r="U32" s="159">
        <v>0.54200000000000004</v>
      </c>
      <c r="V32" s="159">
        <f t="shared" ref="V32:V37" si="6">ROUND(E32*U32,2)</f>
        <v>0.54</v>
      </c>
      <c r="W32" s="159"/>
      <c r="X32" s="159" t="s">
        <v>399</v>
      </c>
      <c r="Y32" s="159" t="s">
        <v>322</v>
      </c>
      <c r="Z32" s="148"/>
      <c r="AA32" s="148"/>
      <c r="AB32" s="148"/>
      <c r="AC32" s="148"/>
      <c r="AD32" s="148"/>
      <c r="AE32" s="148"/>
      <c r="AF32" s="148"/>
      <c r="AG32" s="148" t="s">
        <v>1926</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0">
        <v>10</v>
      </c>
      <c r="B33" s="181" t="s">
        <v>1949</v>
      </c>
      <c r="C33" s="189" t="s">
        <v>1950</v>
      </c>
      <c r="D33" s="182" t="s">
        <v>442</v>
      </c>
      <c r="E33" s="183">
        <v>2</v>
      </c>
      <c r="F33" s="184"/>
      <c r="G33" s="185">
        <f t="shared" si="0"/>
        <v>0</v>
      </c>
      <c r="H33" s="184"/>
      <c r="I33" s="185">
        <f t="shared" si="1"/>
        <v>0</v>
      </c>
      <c r="J33" s="184"/>
      <c r="K33" s="185">
        <f t="shared" si="2"/>
        <v>0</v>
      </c>
      <c r="L33" s="185">
        <v>12</v>
      </c>
      <c r="M33" s="185">
        <f t="shared" si="3"/>
        <v>0</v>
      </c>
      <c r="N33" s="183">
        <v>9.1E-4</v>
      </c>
      <c r="O33" s="183">
        <f t="shared" si="4"/>
        <v>0</v>
      </c>
      <c r="P33" s="183">
        <v>4.9000000000000002E-2</v>
      </c>
      <c r="Q33" s="183">
        <f t="shared" si="5"/>
        <v>0.1</v>
      </c>
      <c r="R33" s="185"/>
      <c r="S33" s="185" t="s">
        <v>361</v>
      </c>
      <c r="T33" s="186" t="s">
        <v>320</v>
      </c>
      <c r="U33" s="159">
        <v>0.80300000000000005</v>
      </c>
      <c r="V33" s="159">
        <f t="shared" si="6"/>
        <v>1.61</v>
      </c>
      <c r="W33" s="159"/>
      <c r="X33" s="159" t="s">
        <v>399</v>
      </c>
      <c r="Y33" s="159" t="s">
        <v>322</v>
      </c>
      <c r="Z33" s="148"/>
      <c r="AA33" s="148"/>
      <c r="AB33" s="148"/>
      <c r="AC33" s="148"/>
      <c r="AD33" s="148"/>
      <c r="AE33" s="148"/>
      <c r="AF33" s="148"/>
      <c r="AG33" s="148" t="s">
        <v>1926</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0">
        <v>11</v>
      </c>
      <c r="B34" s="181" t="s">
        <v>1951</v>
      </c>
      <c r="C34" s="189" t="s">
        <v>1952</v>
      </c>
      <c r="D34" s="182" t="s">
        <v>442</v>
      </c>
      <c r="E34" s="183">
        <v>3</v>
      </c>
      <c r="F34" s="184"/>
      <c r="G34" s="185">
        <f t="shared" si="0"/>
        <v>0</v>
      </c>
      <c r="H34" s="184"/>
      <c r="I34" s="185">
        <f t="shared" si="1"/>
        <v>0</v>
      </c>
      <c r="J34" s="184"/>
      <c r="K34" s="185">
        <f t="shared" si="2"/>
        <v>0</v>
      </c>
      <c r="L34" s="185">
        <v>12</v>
      </c>
      <c r="M34" s="185">
        <f t="shared" si="3"/>
        <v>0</v>
      </c>
      <c r="N34" s="183">
        <v>0</v>
      </c>
      <c r="O34" s="183">
        <f t="shared" si="4"/>
        <v>0</v>
      </c>
      <c r="P34" s="183">
        <v>4.0000000000000001E-3</v>
      </c>
      <c r="Q34" s="183">
        <f t="shared" si="5"/>
        <v>0.01</v>
      </c>
      <c r="R34" s="185"/>
      <c r="S34" s="185" t="s">
        <v>361</v>
      </c>
      <c r="T34" s="186" t="s">
        <v>320</v>
      </c>
      <c r="U34" s="159">
        <v>0.16</v>
      </c>
      <c r="V34" s="159">
        <f t="shared" si="6"/>
        <v>0.48</v>
      </c>
      <c r="W34" s="159"/>
      <c r="X34" s="159" t="s">
        <v>399</v>
      </c>
      <c r="Y34" s="159" t="s">
        <v>322</v>
      </c>
      <c r="Z34" s="148"/>
      <c r="AA34" s="148"/>
      <c r="AB34" s="148"/>
      <c r="AC34" s="148"/>
      <c r="AD34" s="148"/>
      <c r="AE34" s="148"/>
      <c r="AF34" s="148"/>
      <c r="AG34" s="148" t="s">
        <v>1926</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0">
        <v>12</v>
      </c>
      <c r="B35" s="181" t="s">
        <v>1953</v>
      </c>
      <c r="C35" s="189" t="s">
        <v>1954</v>
      </c>
      <c r="D35" s="182" t="s">
        <v>442</v>
      </c>
      <c r="E35" s="183">
        <v>4</v>
      </c>
      <c r="F35" s="184"/>
      <c r="G35" s="185">
        <f t="shared" si="0"/>
        <v>0</v>
      </c>
      <c r="H35" s="184"/>
      <c r="I35" s="185">
        <f t="shared" si="1"/>
        <v>0</v>
      </c>
      <c r="J35" s="184"/>
      <c r="K35" s="185">
        <f t="shared" si="2"/>
        <v>0</v>
      </c>
      <c r="L35" s="185">
        <v>12</v>
      </c>
      <c r="M35" s="185">
        <f t="shared" si="3"/>
        <v>0</v>
      </c>
      <c r="N35" s="183">
        <v>0</v>
      </c>
      <c r="O35" s="183">
        <f t="shared" si="4"/>
        <v>0</v>
      </c>
      <c r="P35" s="183">
        <v>8.0000000000000002E-3</v>
      </c>
      <c r="Q35" s="183">
        <f t="shared" si="5"/>
        <v>0.03</v>
      </c>
      <c r="R35" s="185"/>
      <c r="S35" s="185" t="s">
        <v>361</v>
      </c>
      <c r="T35" s="186" t="s">
        <v>320</v>
      </c>
      <c r="U35" s="159">
        <v>0.24299999999999999</v>
      </c>
      <c r="V35" s="159">
        <f t="shared" si="6"/>
        <v>0.97</v>
      </c>
      <c r="W35" s="159"/>
      <c r="X35" s="159" t="s">
        <v>399</v>
      </c>
      <c r="Y35" s="159" t="s">
        <v>322</v>
      </c>
      <c r="Z35" s="148"/>
      <c r="AA35" s="148"/>
      <c r="AB35" s="148"/>
      <c r="AC35" s="148"/>
      <c r="AD35" s="148"/>
      <c r="AE35" s="148"/>
      <c r="AF35" s="148"/>
      <c r="AG35" s="148" t="s">
        <v>1926</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0">
        <v>13</v>
      </c>
      <c r="B36" s="181" t="s">
        <v>1955</v>
      </c>
      <c r="C36" s="189" t="s">
        <v>1956</v>
      </c>
      <c r="D36" s="182" t="s">
        <v>442</v>
      </c>
      <c r="E36" s="183">
        <v>1</v>
      </c>
      <c r="F36" s="184"/>
      <c r="G36" s="185">
        <f t="shared" si="0"/>
        <v>0</v>
      </c>
      <c r="H36" s="184"/>
      <c r="I36" s="185">
        <f t="shared" si="1"/>
        <v>0</v>
      </c>
      <c r="J36" s="184"/>
      <c r="K36" s="185">
        <f t="shared" si="2"/>
        <v>0</v>
      </c>
      <c r="L36" s="185">
        <v>12</v>
      </c>
      <c r="M36" s="185">
        <f t="shared" si="3"/>
        <v>0</v>
      </c>
      <c r="N36" s="183">
        <v>6.7000000000000002E-4</v>
      </c>
      <c r="O36" s="183">
        <f t="shared" si="4"/>
        <v>0</v>
      </c>
      <c r="P36" s="183">
        <v>1.2E-2</v>
      </c>
      <c r="Q36" s="183">
        <f t="shared" si="5"/>
        <v>0.01</v>
      </c>
      <c r="R36" s="185"/>
      <c r="S36" s="185" t="s">
        <v>361</v>
      </c>
      <c r="T36" s="186" t="s">
        <v>320</v>
      </c>
      <c r="U36" s="159">
        <v>0.61399999999999999</v>
      </c>
      <c r="V36" s="159">
        <f t="shared" si="6"/>
        <v>0.61</v>
      </c>
      <c r="W36" s="159"/>
      <c r="X36" s="159" t="s">
        <v>399</v>
      </c>
      <c r="Y36" s="159" t="s">
        <v>322</v>
      </c>
      <c r="Z36" s="148"/>
      <c r="AA36" s="148"/>
      <c r="AB36" s="148"/>
      <c r="AC36" s="148"/>
      <c r="AD36" s="148"/>
      <c r="AE36" s="148"/>
      <c r="AF36" s="148"/>
      <c r="AG36" s="148" t="s">
        <v>1926</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72">
        <v>14</v>
      </c>
      <c r="B37" s="173" t="s">
        <v>1957</v>
      </c>
      <c r="C37" s="188" t="s">
        <v>1958</v>
      </c>
      <c r="D37" s="174" t="s">
        <v>478</v>
      </c>
      <c r="E37" s="175">
        <v>1.2</v>
      </c>
      <c r="F37" s="176"/>
      <c r="G37" s="177">
        <f t="shared" si="0"/>
        <v>0</v>
      </c>
      <c r="H37" s="176"/>
      <c r="I37" s="177">
        <f t="shared" si="1"/>
        <v>0</v>
      </c>
      <c r="J37" s="176"/>
      <c r="K37" s="177">
        <f t="shared" si="2"/>
        <v>0</v>
      </c>
      <c r="L37" s="177">
        <v>12</v>
      </c>
      <c r="M37" s="177">
        <f t="shared" si="3"/>
        <v>0</v>
      </c>
      <c r="N37" s="175">
        <v>1.48E-3</v>
      </c>
      <c r="O37" s="175">
        <f t="shared" si="4"/>
        <v>0</v>
      </c>
      <c r="P37" s="175">
        <v>1.206E-2</v>
      </c>
      <c r="Q37" s="175">
        <f t="shared" si="5"/>
        <v>0.01</v>
      </c>
      <c r="R37" s="177"/>
      <c r="S37" s="177" t="s">
        <v>361</v>
      </c>
      <c r="T37" s="178" t="s">
        <v>320</v>
      </c>
      <c r="U37" s="159">
        <v>2.5499999999999998</v>
      </c>
      <c r="V37" s="159">
        <f t="shared" si="6"/>
        <v>3.06</v>
      </c>
      <c r="W37" s="159"/>
      <c r="X37" s="159" t="s">
        <v>399</v>
      </c>
      <c r="Y37" s="159" t="s">
        <v>322</v>
      </c>
      <c r="Z37" s="148"/>
      <c r="AA37" s="148"/>
      <c r="AB37" s="148"/>
      <c r="AC37" s="148"/>
      <c r="AD37" s="148"/>
      <c r="AE37" s="148"/>
      <c r="AF37" s="148"/>
      <c r="AG37" s="148" t="s">
        <v>1926</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5" t="s">
        <v>1959</v>
      </c>
      <c r="D38" s="193"/>
      <c r="E38" s="194">
        <v>1.2</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404</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72">
        <v>15</v>
      </c>
      <c r="B39" s="173" t="s">
        <v>1960</v>
      </c>
      <c r="C39" s="188" t="s">
        <v>1961</v>
      </c>
      <c r="D39" s="174" t="s">
        <v>478</v>
      </c>
      <c r="E39" s="175">
        <v>1.5</v>
      </c>
      <c r="F39" s="176"/>
      <c r="G39" s="177">
        <f>ROUND(E39*F39,2)</f>
        <v>0</v>
      </c>
      <c r="H39" s="176"/>
      <c r="I39" s="177">
        <f>ROUND(E39*H39,2)</f>
        <v>0</v>
      </c>
      <c r="J39" s="176"/>
      <c r="K39" s="177">
        <f>ROUND(E39*J39,2)</f>
        <v>0</v>
      </c>
      <c r="L39" s="177">
        <v>12</v>
      </c>
      <c r="M39" s="177">
        <f>G39*(1+L39/100)</f>
        <v>0</v>
      </c>
      <c r="N39" s="175">
        <v>1.6800000000000001E-3</v>
      </c>
      <c r="O39" s="175">
        <f>ROUND(E39*N39,2)</f>
        <v>0</v>
      </c>
      <c r="P39" s="175">
        <v>3.184E-2</v>
      </c>
      <c r="Q39" s="175">
        <f>ROUND(E39*P39,2)</f>
        <v>0.05</v>
      </c>
      <c r="R39" s="177"/>
      <c r="S39" s="177" t="s">
        <v>361</v>
      </c>
      <c r="T39" s="178" t="s">
        <v>320</v>
      </c>
      <c r="U39" s="159">
        <v>3.6</v>
      </c>
      <c r="V39" s="159">
        <f>ROUND(E39*U39,2)</f>
        <v>5.4</v>
      </c>
      <c r="W39" s="159"/>
      <c r="X39" s="159" t="s">
        <v>399</v>
      </c>
      <c r="Y39" s="159" t="s">
        <v>322</v>
      </c>
      <c r="Z39" s="148"/>
      <c r="AA39" s="148"/>
      <c r="AB39" s="148"/>
      <c r="AC39" s="148"/>
      <c r="AD39" s="148"/>
      <c r="AE39" s="148"/>
      <c r="AF39" s="148"/>
      <c r="AG39" s="148" t="s">
        <v>1926</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5" t="s">
        <v>1962</v>
      </c>
      <c r="D40" s="193"/>
      <c r="E40" s="194">
        <v>1.5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404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16</v>
      </c>
      <c r="B41" s="173" t="s">
        <v>737</v>
      </c>
      <c r="C41" s="188" t="s">
        <v>1963</v>
      </c>
      <c r="D41" s="174" t="s">
        <v>411</v>
      </c>
      <c r="E41" s="175">
        <v>0.59</v>
      </c>
      <c r="F41" s="176"/>
      <c r="G41" s="177">
        <f>ROUND(E41*F41,2)</f>
        <v>0</v>
      </c>
      <c r="H41" s="176"/>
      <c r="I41" s="177">
        <f>ROUND(E41*H41,2)</f>
        <v>0</v>
      </c>
      <c r="J41" s="176"/>
      <c r="K41" s="177">
        <f>ROUND(E41*J41,2)</f>
        <v>0</v>
      </c>
      <c r="L41" s="177">
        <v>12</v>
      </c>
      <c r="M41" s="177">
        <f>G41*(1+L41/100)</f>
        <v>0</v>
      </c>
      <c r="N41" s="175">
        <v>0</v>
      </c>
      <c r="O41" s="175">
        <f>ROUND(E41*N41,2)</f>
        <v>0</v>
      </c>
      <c r="P41" s="175">
        <v>0</v>
      </c>
      <c r="Q41" s="175">
        <f>ROUND(E41*P41,2)</f>
        <v>0</v>
      </c>
      <c r="R41" s="177"/>
      <c r="S41" s="177" t="s">
        <v>361</v>
      </c>
      <c r="T41" s="178" t="s">
        <v>320</v>
      </c>
      <c r="U41" s="159">
        <v>0.94199999999999995</v>
      </c>
      <c r="V41" s="159">
        <f>ROUND(E41*U41,2)</f>
        <v>0.56000000000000005</v>
      </c>
      <c r="W41" s="159"/>
      <c r="X41" s="159" t="s">
        <v>399</v>
      </c>
      <c r="Y41" s="159" t="s">
        <v>322</v>
      </c>
      <c r="Z41" s="148"/>
      <c r="AA41" s="148"/>
      <c r="AB41" s="148"/>
      <c r="AC41" s="148"/>
      <c r="AD41" s="148"/>
      <c r="AE41" s="148"/>
      <c r="AF41" s="148"/>
      <c r="AG41" s="148" t="s">
        <v>1926</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5" t="s">
        <v>1964</v>
      </c>
      <c r="D42" s="193"/>
      <c r="E42" s="194">
        <v>0.59</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404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72">
        <v>17</v>
      </c>
      <c r="B43" s="173" t="s">
        <v>739</v>
      </c>
      <c r="C43" s="188" t="s">
        <v>1965</v>
      </c>
      <c r="D43" s="174" t="s">
        <v>411</v>
      </c>
      <c r="E43" s="175">
        <v>5.9</v>
      </c>
      <c r="F43" s="176"/>
      <c r="G43" s="177">
        <f>ROUND(E43*F43,2)</f>
        <v>0</v>
      </c>
      <c r="H43" s="176"/>
      <c r="I43" s="177">
        <f>ROUND(E43*H43,2)</f>
        <v>0</v>
      </c>
      <c r="J43" s="176"/>
      <c r="K43" s="177">
        <f>ROUND(E43*J43,2)</f>
        <v>0</v>
      </c>
      <c r="L43" s="177">
        <v>12</v>
      </c>
      <c r="M43" s="177">
        <f>G43*(1+L43/100)</f>
        <v>0</v>
      </c>
      <c r="N43" s="175">
        <v>0</v>
      </c>
      <c r="O43" s="175">
        <f>ROUND(E43*N43,2)</f>
        <v>0</v>
      </c>
      <c r="P43" s="175">
        <v>0</v>
      </c>
      <c r="Q43" s="175">
        <f>ROUND(E43*P43,2)</f>
        <v>0</v>
      </c>
      <c r="R43" s="177"/>
      <c r="S43" s="177" t="s">
        <v>361</v>
      </c>
      <c r="T43" s="178" t="s">
        <v>320</v>
      </c>
      <c r="U43" s="159">
        <v>0.105</v>
      </c>
      <c r="V43" s="159">
        <f>ROUND(E43*U43,2)</f>
        <v>0.62</v>
      </c>
      <c r="W43" s="159"/>
      <c r="X43" s="159" t="s">
        <v>399</v>
      </c>
      <c r="Y43" s="159" t="s">
        <v>322</v>
      </c>
      <c r="Z43" s="148"/>
      <c r="AA43" s="148"/>
      <c r="AB43" s="148"/>
      <c r="AC43" s="148"/>
      <c r="AD43" s="148"/>
      <c r="AE43" s="148"/>
      <c r="AF43" s="148"/>
      <c r="AG43" s="148" t="s">
        <v>1926</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
      <c r="A44" s="155"/>
      <c r="B44" s="156"/>
      <c r="C44" s="195" t="s">
        <v>1966</v>
      </c>
      <c r="D44" s="193"/>
      <c r="E44" s="194">
        <v>5.9</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404</v>
      </c>
      <c r="AH44" s="148">
        <v>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0">
        <v>18</v>
      </c>
      <c r="B45" s="181" t="s">
        <v>1967</v>
      </c>
      <c r="C45" s="189" t="s">
        <v>1968</v>
      </c>
      <c r="D45" s="182" t="s">
        <v>411</v>
      </c>
      <c r="E45" s="183">
        <v>0.59</v>
      </c>
      <c r="F45" s="184"/>
      <c r="G45" s="185">
        <f>ROUND(E45*F45,2)</f>
        <v>0</v>
      </c>
      <c r="H45" s="184"/>
      <c r="I45" s="185">
        <f>ROUND(E45*H45,2)</f>
        <v>0</v>
      </c>
      <c r="J45" s="184"/>
      <c r="K45" s="185">
        <f>ROUND(E45*J45,2)</f>
        <v>0</v>
      </c>
      <c r="L45" s="185">
        <v>12</v>
      </c>
      <c r="M45" s="185">
        <f>G45*(1+L45/100)</f>
        <v>0</v>
      </c>
      <c r="N45" s="183">
        <v>0</v>
      </c>
      <c r="O45" s="183">
        <f>ROUND(E45*N45,2)</f>
        <v>0</v>
      </c>
      <c r="P45" s="183">
        <v>0</v>
      </c>
      <c r="Q45" s="183">
        <f>ROUND(E45*P45,2)</f>
        <v>0</v>
      </c>
      <c r="R45" s="185"/>
      <c r="S45" s="185" t="s">
        <v>361</v>
      </c>
      <c r="T45" s="186" t="s">
        <v>320</v>
      </c>
      <c r="U45" s="159">
        <v>0.49</v>
      </c>
      <c r="V45" s="159">
        <f>ROUND(E45*U45,2)</f>
        <v>0.28999999999999998</v>
      </c>
      <c r="W45" s="159"/>
      <c r="X45" s="159" t="s">
        <v>399</v>
      </c>
      <c r="Y45" s="159" t="s">
        <v>322</v>
      </c>
      <c r="Z45" s="148"/>
      <c r="AA45" s="148"/>
      <c r="AB45" s="148"/>
      <c r="AC45" s="148"/>
      <c r="AD45" s="148"/>
      <c r="AE45" s="148"/>
      <c r="AF45" s="148"/>
      <c r="AG45" s="148" t="s">
        <v>1926</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72">
        <v>19</v>
      </c>
      <c r="B46" s="173" t="s">
        <v>734</v>
      </c>
      <c r="C46" s="188" t="s">
        <v>1969</v>
      </c>
      <c r="D46" s="174" t="s">
        <v>411</v>
      </c>
      <c r="E46" s="175">
        <v>17.7</v>
      </c>
      <c r="F46" s="176"/>
      <c r="G46" s="177">
        <f>ROUND(E46*F46,2)</f>
        <v>0</v>
      </c>
      <c r="H46" s="176"/>
      <c r="I46" s="177">
        <f>ROUND(E46*H46,2)</f>
        <v>0</v>
      </c>
      <c r="J46" s="176"/>
      <c r="K46" s="177">
        <f>ROUND(E46*J46,2)</f>
        <v>0</v>
      </c>
      <c r="L46" s="177">
        <v>12</v>
      </c>
      <c r="M46" s="177">
        <f>G46*(1+L46/100)</f>
        <v>0</v>
      </c>
      <c r="N46" s="175">
        <v>0</v>
      </c>
      <c r="O46" s="175">
        <f>ROUND(E46*N46,2)</f>
        <v>0</v>
      </c>
      <c r="P46" s="175">
        <v>0</v>
      </c>
      <c r="Q46" s="175">
        <f>ROUND(E46*P46,2)</f>
        <v>0</v>
      </c>
      <c r="R46" s="177"/>
      <c r="S46" s="177" t="s">
        <v>361</v>
      </c>
      <c r="T46" s="178" t="s">
        <v>320</v>
      </c>
      <c r="U46" s="159">
        <v>0</v>
      </c>
      <c r="V46" s="159">
        <f>ROUND(E46*U46,2)</f>
        <v>0</v>
      </c>
      <c r="W46" s="159"/>
      <c r="X46" s="159" t="s">
        <v>399</v>
      </c>
      <c r="Y46" s="159" t="s">
        <v>322</v>
      </c>
      <c r="Z46" s="148"/>
      <c r="AA46" s="148"/>
      <c r="AB46" s="148"/>
      <c r="AC46" s="148"/>
      <c r="AD46" s="148"/>
      <c r="AE46" s="148"/>
      <c r="AF46" s="148"/>
      <c r="AG46" s="148" t="s">
        <v>1926</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5" t="s">
        <v>1970</v>
      </c>
      <c r="D47" s="193"/>
      <c r="E47" s="194">
        <v>17.7</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404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0">
        <v>20</v>
      </c>
      <c r="B48" s="181" t="s">
        <v>742</v>
      </c>
      <c r="C48" s="189" t="s">
        <v>1971</v>
      </c>
      <c r="D48" s="182" t="s">
        <v>411</v>
      </c>
      <c r="E48" s="183">
        <v>0.59</v>
      </c>
      <c r="F48" s="184"/>
      <c r="G48" s="185">
        <f>ROUND(E48*F48,2)</f>
        <v>0</v>
      </c>
      <c r="H48" s="184"/>
      <c r="I48" s="185">
        <f>ROUND(E48*H48,2)</f>
        <v>0</v>
      </c>
      <c r="J48" s="184"/>
      <c r="K48" s="185">
        <f>ROUND(E48*J48,2)</f>
        <v>0</v>
      </c>
      <c r="L48" s="185">
        <v>12</v>
      </c>
      <c r="M48" s="185">
        <f>G48*(1+L48/100)</f>
        <v>0</v>
      </c>
      <c r="N48" s="183">
        <v>0</v>
      </c>
      <c r="O48" s="183">
        <f>ROUND(E48*N48,2)</f>
        <v>0</v>
      </c>
      <c r="P48" s="183">
        <v>0</v>
      </c>
      <c r="Q48" s="183">
        <f>ROUND(E48*P48,2)</f>
        <v>0</v>
      </c>
      <c r="R48" s="185"/>
      <c r="S48" s="185" t="s">
        <v>361</v>
      </c>
      <c r="T48" s="186" t="s">
        <v>320</v>
      </c>
      <c r="U48" s="159">
        <v>0</v>
      </c>
      <c r="V48" s="159">
        <f>ROUND(E48*U48,2)</f>
        <v>0</v>
      </c>
      <c r="W48" s="159"/>
      <c r="X48" s="159" t="s">
        <v>399</v>
      </c>
      <c r="Y48" s="159" t="s">
        <v>322</v>
      </c>
      <c r="Z48" s="148"/>
      <c r="AA48" s="148"/>
      <c r="AB48" s="148"/>
      <c r="AC48" s="148"/>
      <c r="AD48" s="148"/>
      <c r="AE48" s="148"/>
      <c r="AF48" s="148"/>
      <c r="AG48" s="148" t="s">
        <v>1926</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x14ac:dyDescent="0.2">
      <c r="A49" s="162" t="s">
        <v>314</v>
      </c>
      <c r="B49" s="163" t="s">
        <v>198</v>
      </c>
      <c r="C49" s="187" t="s">
        <v>199</v>
      </c>
      <c r="D49" s="164"/>
      <c r="E49" s="165"/>
      <c r="F49" s="166"/>
      <c r="G49" s="166">
        <f>SUMIF(AG50:AG52,"&lt;&gt;NOR",G50:G52)</f>
        <v>0</v>
      </c>
      <c r="H49" s="166"/>
      <c r="I49" s="166">
        <f>SUM(I50:I52)</f>
        <v>0</v>
      </c>
      <c r="J49" s="166"/>
      <c r="K49" s="166">
        <f>SUM(K50:K52)</f>
        <v>0</v>
      </c>
      <c r="L49" s="166"/>
      <c r="M49" s="166">
        <f>SUM(M50:M52)</f>
        <v>0</v>
      </c>
      <c r="N49" s="165"/>
      <c r="O49" s="165">
        <f>SUM(O50:O52)</f>
        <v>0.06</v>
      </c>
      <c r="P49" s="165"/>
      <c r="Q49" s="165">
        <f>SUM(Q50:Q52)</f>
        <v>0</v>
      </c>
      <c r="R49" s="166"/>
      <c r="S49" s="166"/>
      <c r="T49" s="167"/>
      <c r="U49" s="161"/>
      <c r="V49" s="161">
        <f>SUM(V50:V52)</f>
        <v>9.4</v>
      </c>
      <c r="W49" s="161"/>
      <c r="X49" s="161"/>
      <c r="Y49" s="161"/>
      <c r="AG49" t="s">
        <v>315</v>
      </c>
    </row>
    <row r="50" spans="1:60" outlineLevel="1" x14ac:dyDescent="0.2">
      <c r="A50" s="180">
        <v>21</v>
      </c>
      <c r="B50" s="181" t="s">
        <v>1972</v>
      </c>
      <c r="C50" s="189" t="s">
        <v>1973</v>
      </c>
      <c r="D50" s="182" t="s">
        <v>442</v>
      </c>
      <c r="E50" s="183">
        <v>8</v>
      </c>
      <c r="F50" s="184"/>
      <c r="G50" s="185">
        <f>ROUND(E50*F50,2)</f>
        <v>0</v>
      </c>
      <c r="H50" s="184"/>
      <c r="I50" s="185">
        <f>ROUND(E50*H50,2)</f>
        <v>0</v>
      </c>
      <c r="J50" s="184"/>
      <c r="K50" s="185">
        <f>ROUND(E50*J50,2)</f>
        <v>0</v>
      </c>
      <c r="L50" s="185">
        <v>12</v>
      </c>
      <c r="M50" s="185">
        <f>G50*(1+L50/100)</f>
        <v>0</v>
      </c>
      <c r="N50" s="183">
        <v>1.0499999999999999E-3</v>
      </c>
      <c r="O50" s="183">
        <f>ROUND(E50*N50,2)</f>
        <v>0.01</v>
      </c>
      <c r="P50" s="183">
        <v>0</v>
      </c>
      <c r="Q50" s="183">
        <f>ROUND(E50*P50,2)</f>
        <v>0</v>
      </c>
      <c r="R50" s="185"/>
      <c r="S50" s="185" t="s">
        <v>361</v>
      </c>
      <c r="T50" s="186" t="s">
        <v>320</v>
      </c>
      <c r="U50" s="159">
        <v>0.5</v>
      </c>
      <c r="V50" s="159">
        <f>ROUND(E50*U50,2)</f>
        <v>4</v>
      </c>
      <c r="W50" s="159"/>
      <c r="X50" s="159" t="s">
        <v>399</v>
      </c>
      <c r="Y50" s="159" t="s">
        <v>322</v>
      </c>
      <c r="Z50" s="148"/>
      <c r="AA50" s="148"/>
      <c r="AB50" s="148"/>
      <c r="AC50" s="148"/>
      <c r="AD50" s="148"/>
      <c r="AE50" s="148"/>
      <c r="AF50" s="148"/>
      <c r="AG50" s="148" t="s">
        <v>1926</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0">
        <v>22</v>
      </c>
      <c r="B51" s="181" t="s">
        <v>1974</v>
      </c>
      <c r="C51" s="189" t="s">
        <v>1975</v>
      </c>
      <c r="D51" s="182" t="s">
        <v>442</v>
      </c>
      <c r="E51" s="183">
        <v>2</v>
      </c>
      <c r="F51" s="184"/>
      <c r="G51" s="185">
        <f>ROUND(E51*F51,2)</f>
        <v>0</v>
      </c>
      <c r="H51" s="184"/>
      <c r="I51" s="185">
        <f>ROUND(E51*H51,2)</f>
        <v>0</v>
      </c>
      <c r="J51" s="184"/>
      <c r="K51" s="185">
        <f>ROUND(E51*J51,2)</f>
        <v>0</v>
      </c>
      <c r="L51" s="185">
        <v>12</v>
      </c>
      <c r="M51" s="185">
        <f>G51*(1+L51/100)</f>
        <v>0</v>
      </c>
      <c r="N51" s="183">
        <v>3.0500000000000002E-3</v>
      </c>
      <c r="O51" s="183">
        <f>ROUND(E51*N51,2)</f>
        <v>0.01</v>
      </c>
      <c r="P51" s="183">
        <v>0</v>
      </c>
      <c r="Q51" s="183">
        <f>ROUND(E51*P51,2)</f>
        <v>0</v>
      </c>
      <c r="R51" s="185"/>
      <c r="S51" s="185" t="s">
        <v>361</v>
      </c>
      <c r="T51" s="186" t="s">
        <v>320</v>
      </c>
      <c r="U51" s="159">
        <v>0.5</v>
      </c>
      <c r="V51" s="159">
        <f>ROUND(E51*U51,2)</f>
        <v>1</v>
      </c>
      <c r="W51" s="159"/>
      <c r="X51" s="159" t="s">
        <v>399</v>
      </c>
      <c r="Y51" s="159" t="s">
        <v>322</v>
      </c>
      <c r="Z51" s="148"/>
      <c r="AA51" s="148"/>
      <c r="AB51" s="148"/>
      <c r="AC51" s="148"/>
      <c r="AD51" s="148"/>
      <c r="AE51" s="148"/>
      <c r="AF51" s="148"/>
      <c r="AG51" s="148" t="s">
        <v>1926</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0">
        <v>23</v>
      </c>
      <c r="B52" s="181" t="s">
        <v>1976</v>
      </c>
      <c r="C52" s="189" t="s">
        <v>1977</v>
      </c>
      <c r="D52" s="182" t="s">
        <v>442</v>
      </c>
      <c r="E52" s="183">
        <v>8</v>
      </c>
      <c r="F52" s="184"/>
      <c r="G52" s="185">
        <f>ROUND(E52*F52,2)</f>
        <v>0</v>
      </c>
      <c r="H52" s="184"/>
      <c r="I52" s="185">
        <f>ROUND(E52*H52,2)</f>
        <v>0</v>
      </c>
      <c r="J52" s="184"/>
      <c r="K52" s="185">
        <f>ROUND(E52*J52,2)</f>
        <v>0</v>
      </c>
      <c r="L52" s="185">
        <v>12</v>
      </c>
      <c r="M52" s="185">
        <f>G52*(1+L52/100)</f>
        <v>0</v>
      </c>
      <c r="N52" s="183">
        <v>5.0499999999999998E-3</v>
      </c>
      <c r="O52" s="183">
        <f>ROUND(E52*N52,2)</f>
        <v>0.04</v>
      </c>
      <c r="P52" s="183">
        <v>0</v>
      </c>
      <c r="Q52" s="183">
        <f>ROUND(E52*P52,2)</f>
        <v>0</v>
      </c>
      <c r="R52" s="185"/>
      <c r="S52" s="185" t="s">
        <v>361</v>
      </c>
      <c r="T52" s="186" t="s">
        <v>320</v>
      </c>
      <c r="U52" s="159">
        <v>0.55000000000000004</v>
      </c>
      <c r="V52" s="159">
        <f>ROUND(E52*U52,2)</f>
        <v>4.4000000000000004</v>
      </c>
      <c r="W52" s="159"/>
      <c r="X52" s="159" t="s">
        <v>399</v>
      </c>
      <c r="Y52" s="159" t="s">
        <v>322</v>
      </c>
      <c r="Z52" s="148"/>
      <c r="AA52" s="148"/>
      <c r="AB52" s="148"/>
      <c r="AC52" s="148"/>
      <c r="AD52" s="148"/>
      <c r="AE52" s="148"/>
      <c r="AF52" s="148"/>
      <c r="AG52" s="148" t="s">
        <v>1926</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x14ac:dyDescent="0.2">
      <c r="A53" s="162" t="s">
        <v>314</v>
      </c>
      <c r="B53" s="163" t="s">
        <v>200</v>
      </c>
      <c r="C53" s="187" t="s">
        <v>201</v>
      </c>
      <c r="D53" s="164"/>
      <c r="E53" s="165"/>
      <c r="F53" s="166"/>
      <c r="G53" s="166">
        <f>SUMIF(AG54:AG88,"&lt;&gt;NOR",G54:G88)</f>
        <v>0</v>
      </c>
      <c r="H53" s="166"/>
      <c r="I53" s="166">
        <f>SUM(I54:I88)</f>
        <v>0</v>
      </c>
      <c r="J53" s="166"/>
      <c r="K53" s="166">
        <f>SUM(K54:K88)</f>
        <v>0</v>
      </c>
      <c r="L53" s="166"/>
      <c r="M53" s="166">
        <f>SUM(M54:M88)</f>
        <v>0</v>
      </c>
      <c r="N53" s="165"/>
      <c r="O53" s="165">
        <f>SUM(O54:O88)</f>
        <v>0.13</v>
      </c>
      <c r="P53" s="165"/>
      <c r="Q53" s="165">
        <f>SUM(Q54:Q88)</f>
        <v>0</v>
      </c>
      <c r="R53" s="166"/>
      <c r="S53" s="166"/>
      <c r="T53" s="167"/>
      <c r="U53" s="161"/>
      <c r="V53" s="161">
        <f>SUM(V54:V88)</f>
        <v>89.919999999999987</v>
      </c>
      <c r="W53" s="161"/>
      <c r="X53" s="161"/>
      <c r="Y53" s="161"/>
      <c r="AG53" t="s">
        <v>315</v>
      </c>
    </row>
    <row r="54" spans="1:60" outlineLevel="1" x14ac:dyDescent="0.2">
      <c r="A54" s="172">
        <v>24</v>
      </c>
      <c r="B54" s="173" t="s">
        <v>1978</v>
      </c>
      <c r="C54" s="188" t="s">
        <v>1979</v>
      </c>
      <c r="D54" s="174" t="s">
        <v>478</v>
      </c>
      <c r="E54" s="175">
        <v>24.96</v>
      </c>
      <c r="F54" s="176"/>
      <c r="G54" s="177">
        <f>ROUND(E54*F54,2)</f>
        <v>0</v>
      </c>
      <c r="H54" s="176"/>
      <c r="I54" s="177">
        <f>ROUND(E54*H54,2)</f>
        <v>0</v>
      </c>
      <c r="J54" s="176"/>
      <c r="K54" s="177">
        <f>ROUND(E54*J54,2)</f>
        <v>0</v>
      </c>
      <c r="L54" s="177">
        <v>12</v>
      </c>
      <c r="M54" s="177">
        <f>G54*(1+L54/100)</f>
        <v>0</v>
      </c>
      <c r="N54" s="175">
        <v>3.4000000000000002E-4</v>
      </c>
      <c r="O54" s="175">
        <f>ROUND(E54*N54,2)</f>
        <v>0.01</v>
      </c>
      <c r="P54" s="175">
        <v>0</v>
      </c>
      <c r="Q54" s="175">
        <f>ROUND(E54*P54,2)</f>
        <v>0</v>
      </c>
      <c r="R54" s="177"/>
      <c r="S54" s="177" t="s">
        <v>361</v>
      </c>
      <c r="T54" s="178" t="s">
        <v>320</v>
      </c>
      <c r="U54" s="159">
        <v>0.32</v>
      </c>
      <c r="V54" s="159">
        <f>ROUND(E54*U54,2)</f>
        <v>7.99</v>
      </c>
      <c r="W54" s="159"/>
      <c r="X54" s="159" t="s">
        <v>399</v>
      </c>
      <c r="Y54" s="159" t="s">
        <v>322</v>
      </c>
      <c r="Z54" s="148"/>
      <c r="AA54" s="148"/>
      <c r="AB54" s="148"/>
      <c r="AC54" s="148"/>
      <c r="AD54" s="148"/>
      <c r="AE54" s="148"/>
      <c r="AF54" s="148"/>
      <c r="AG54" s="148" t="s">
        <v>1926</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5" t="s">
        <v>1980</v>
      </c>
      <c r="D55" s="193"/>
      <c r="E55" s="194">
        <v>20.8</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404</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
      <c r="A56" s="155"/>
      <c r="B56" s="156"/>
      <c r="C56" s="195" t="s">
        <v>1981</v>
      </c>
      <c r="D56" s="193"/>
      <c r="E56" s="194">
        <v>4.16</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404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25</v>
      </c>
      <c r="B57" s="173" t="s">
        <v>1982</v>
      </c>
      <c r="C57" s="188" t="s">
        <v>1983</v>
      </c>
      <c r="D57" s="174" t="s">
        <v>478</v>
      </c>
      <c r="E57" s="175">
        <v>4.2</v>
      </c>
      <c r="F57" s="176"/>
      <c r="G57" s="177">
        <f>ROUND(E57*F57,2)</f>
        <v>0</v>
      </c>
      <c r="H57" s="176"/>
      <c r="I57" s="177">
        <f>ROUND(E57*H57,2)</f>
        <v>0</v>
      </c>
      <c r="J57" s="176"/>
      <c r="K57" s="177">
        <f>ROUND(E57*J57,2)</f>
        <v>0</v>
      </c>
      <c r="L57" s="177">
        <v>12</v>
      </c>
      <c r="M57" s="177">
        <f>G57*(1+L57/100)</f>
        <v>0</v>
      </c>
      <c r="N57" s="175">
        <v>3.8000000000000002E-4</v>
      </c>
      <c r="O57" s="175">
        <f>ROUND(E57*N57,2)</f>
        <v>0</v>
      </c>
      <c r="P57" s="175">
        <v>0</v>
      </c>
      <c r="Q57" s="175">
        <f>ROUND(E57*P57,2)</f>
        <v>0</v>
      </c>
      <c r="R57" s="177"/>
      <c r="S57" s="177" t="s">
        <v>361</v>
      </c>
      <c r="T57" s="178" t="s">
        <v>320</v>
      </c>
      <c r="U57" s="159">
        <v>0.32</v>
      </c>
      <c r="V57" s="159">
        <f>ROUND(E57*U57,2)</f>
        <v>1.34</v>
      </c>
      <c r="W57" s="159"/>
      <c r="X57" s="159" t="s">
        <v>399</v>
      </c>
      <c r="Y57" s="159" t="s">
        <v>322</v>
      </c>
      <c r="Z57" s="148"/>
      <c r="AA57" s="148"/>
      <c r="AB57" s="148"/>
      <c r="AC57" s="148"/>
      <c r="AD57" s="148"/>
      <c r="AE57" s="148"/>
      <c r="AF57" s="148"/>
      <c r="AG57" s="148" t="s">
        <v>1926</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5" t="s">
        <v>1984</v>
      </c>
      <c r="D58" s="193"/>
      <c r="E58" s="194">
        <v>3.5</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404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3" x14ac:dyDescent="0.2">
      <c r="A59" s="155"/>
      <c r="B59" s="156"/>
      <c r="C59" s="195" t="s">
        <v>1985</v>
      </c>
      <c r="D59" s="193"/>
      <c r="E59" s="194">
        <v>0.7</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404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72">
        <v>26</v>
      </c>
      <c r="B60" s="173" t="s">
        <v>1986</v>
      </c>
      <c r="C60" s="188" t="s">
        <v>1987</v>
      </c>
      <c r="D60" s="174" t="s">
        <v>478</v>
      </c>
      <c r="E60" s="175">
        <v>13.92</v>
      </c>
      <c r="F60" s="176"/>
      <c r="G60" s="177">
        <f>ROUND(E60*F60,2)</f>
        <v>0</v>
      </c>
      <c r="H60" s="176"/>
      <c r="I60" s="177">
        <f>ROUND(E60*H60,2)</f>
        <v>0</v>
      </c>
      <c r="J60" s="176"/>
      <c r="K60" s="177">
        <f>ROUND(E60*J60,2)</f>
        <v>0</v>
      </c>
      <c r="L60" s="177">
        <v>12</v>
      </c>
      <c r="M60" s="177">
        <f>G60*(1+L60/100)</f>
        <v>0</v>
      </c>
      <c r="N60" s="175">
        <v>4.6999999999999999E-4</v>
      </c>
      <c r="O60" s="175">
        <f>ROUND(E60*N60,2)</f>
        <v>0.01</v>
      </c>
      <c r="P60" s="175">
        <v>0</v>
      </c>
      <c r="Q60" s="175">
        <f>ROUND(E60*P60,2)</f>
        <v>0</v>
      </c>
      <c r="R60" s="177"/>
      <c r="S60" s="177" t="s">
        <v>361</v>
      </c>
      <c r="T60" s="178" t="s">
        <v>320</v>
      </c>
      <c r="U60" s="159">
        <v>0.35899999999999999</v>
      </c>
      <c r="V60" s="159">
        <f>ROUND(E60*U60,2)</f>
        <v>5</v>
      </c>
      <c r="W60" s="159"/>
      <c r="X60" s="159" t="s">
        <v>399</v>
      </c>
      <c r="Y60" s="159" t="s">
        <v>322</v>
      </c>
      <c r="Z60" s="148"/>
      <c r="AA60" s="148"/>
      <c r="AB60" s="148"/>
      <c r="AC60" s="148"/>
      <c r="AD60" s="148"/>
      <c r="AE60" s="148"/>
      <c r="AF60" s="148"/>
      <c r="AG60" s="148" t="s">
        <v>1926</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195" t="s">
        <v>1988</v>
      </c>
      <c r="D61" s="193"/>
      <c r="E61" s="194">
        <v>11.6</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404</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195" t="s">
        <v>1989</v>
      </c>
      <c r="D62" s="193"/>
      <c r="E62" s="194">
        <v>2.3199999999999998</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404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72">
        <v>27</v>
      </c>
      <c r="B63" s="173" t="s">
        <v>1990</v>
      </c>
      <c r="C63" s="188" t="s">
        <v>1991</v>
      </c>
      <c r="D63" s="174" t="s">
        <v>478</v>
      </c>
      <c r="E63" s="175">
        <v>7.08</v>
      </c>
      <c r="F63" s="176"/>
      <c r="G63" s="177">
        <f>ROUND(E63*F63,2)</f>
        <v>0</v>
      </c>
      <c r="H63" s="176"/>
      <c r="I63" s="177">
        <f>ROUND(E63*H63,2)</f>
        <v>0</v>
      </c>
      <c r="J63" s="176"/>
      <c r="K63" s="177">
        <f>ROUND(E63*J63,2)</f>
        <v>0</v>
      </c>
      <c r="L63" s="177">
        <v>12</v>
      </c>
      <c r="M63" s="177">
        <f>G63*(1+L63/100)</f>
        <v>0</v>
      </c>
      <c r="N63" s="175">
        <v>1.5200000000000001E-3</v>
      </c>
      <c r="O63" s="175">
        <f>ROUND(E63*N63,2)</f>
        <v>0.01</v>
      </c>
      <c r="P63" s="175">
        <v>0</v>
      </c>
      <c r="Q63" s="175">
        <f>ROUND(E63*P63,2)</f>
        <v>0</v>
      </c>
      <c r="R63" s="177"/>
      <c r="S63" s="177" t="s">
        <v>361</v>
      </c>
      <c r="T63" s="178" t="s">
        <v>320</v>
      </c>
      <c r="U63" s="159">
        <v>1.173</v>
      </c>
      <c r="V63" s="159">
        <f>ROUND(E63*U63,2)</f>
        <v>8.3000000000000007</v>
      </c>
      <c r="W63" s="159"/>
      <c r="X63" s="159" t="s">
        <v>399</v>
      </c>
      <c r="Y63" s="159" t="s">
        <v>322</v>
      </c>
      <c r="Z63" s="148"/>
      <c r="AA63" s="148"/>
      <c r="AB63" s="148"/>
      <c r="AC63" s="148"/>
      <c r="AD63" s="148"/>
      <c r="AE63" s="148"/>
      <c r="AF63" s="148"/>
      <c r="AG63" s="148" t="s">
        <v>1926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195" t="s">
        <v>1992</v>
      </c>
      <c r="D64" s="193"/>
      <c r="E64" s="194">
        <v>5.9</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404</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195" t="s">
        <v>1993</v>
      </c>
      <c r="D65" s="193"/>
      <c r="E65" s="194">
        <v>1.18</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404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72">
        <v>28</v>
      </c>
      <c r="B66" s="173" t="s">
        <v>1994</v>
      </c>
      <c r="C66" s="188" t="s">
        <v>1995</v>
      </c>
      <c r="D66" s="174" t="s">
        <v>478</v>
      </c>
      <c r="E66" s="175">
        <v>13.8</v>
      </c>
      <c r="F66" s="176"/>
      <c r="G66" s="177">
        <f>ROUND(E66*F66,2)</f>
        <v>0</v>
      </c>
      <c r="H66" s="176"/>
      <c r="I66" s="177">
        <f>ROUND(E66*H66,2)</f>
        <v>0</v>
      </c>
      <c r="J66" s="176"/>
      <c r="K66" s="177">
        <f>ROUND(E66*J66,2)</f>
        <v>0</v>
      </c>
      <c r="L66" s="177">
        <v>12</v>
      </c>
      <c r="M66" s="177">
        <f>G66*(1+L66/100)</f>
        <v>0</v>
      </c>
      <c r="N66" s="175">
        <v>5.1999999999999995E-4</v>
      </c>
      <c r="O66" s="175">
        <f>ROUND(E66*N66,2)</f>
        <v>0.01</v>
      </c>
      <c r="P66" s="175">
        <v>0</v>
      </c>
      <c r="Q66" s="175">
        <f>ROUND(E66*P66,2)</f>
        <v>0</v>
      </c>
      <c r="R66" s="177"/>
      <c r="S66" s="177" t="s">
        <v>361</v>
      </c>
      <c r="T66" s="178" t="s">
        <v>320</v>
      </c>
      <c r="U66" s="159">
        <v>0.52900000000000003</v>
      </c>
      <c r="V66" s="159">
        <f>ROUND(E66*U66,2)</f>
        <v>7.3</v>
      </c>
      <c r="W66" s="159"/>
      <c r="X66" s="159" t="s">
        <v>399</v>
      </c>
      <c r="Y66" s="159" t="s">
        <v>322</v>
      </c>
      <c r="Z66" s="148"/>
      <c r="AA66" s="148"/>
      <c r="AB66" s="148"/>
      <c r="AC66" s="148"/>
      <c r="AD66" s="148"/>
      <c r="AE66" s="148"/>
      <c r="AF66" s="148"/>
      <c r="AG66" s="148" t="s">
        <v>1926</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195" t="s">
        <v>1996</v>
      </c>
      <c r="D67" s="193"/>
      <c r="E67" s="194">
        <v>11.5</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404</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3" x14ac:dyDescent="0.2">
      <c r="A68" s="155"/>
      <c r="B68" s="156"/>
      <c r="C68" s="195" t="s">
        <v>1997</v>
      </c>
      <c r="D68" s="193"/>
      <c r="E68" s="194">
        <v>2.2999999999999998</v>
      </c>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404</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72">
        <v>29</v>
      </c>
      <c r="B69" s="173" t="s">
        <v>1998</v>
      </c>
      <c r="C69" s="188" t="s">
        <v>1999</v>
      </c>
      <c r="D69" s="174" t="s">
        <v>478</v>
      </c>
      <c r="E69" s="175">
        <v>9</v>
      </c>
      <c r="F69" s="176"/>
      <c r="G69" s="177">
        <f>ROUND(E69*F69,2)</f>
        <v>0</v>
      </c>
      <c r="H69" s="176"/>
      <c r="I69" s="177">
        <f>ROUND(E69*H69,2)</f>
        <v>0</v>
      </c>
      <c r="J69" s="176"/>
      <c r="K69" s="177">
        <f>ROUND(E69*J69,2)</f>
        <v>0</v>
      </c>
      <c r="L69" s="177">
        <v>12</v>
      </c>
      <c r="M69" s="177">
        <f>G69*(1+L69/100)</f>
        <v>0</v>
      </c>
      <c r="N69" s="175">
        <v>7.7999999999999999E-4</v>
      </c>
      <c r="O69" s="175">
        <f>ROUND(E69*N69,2)</f>
        <v>0.01</v>
      </c>
      <c r="P69" s="175">
        <v>0</v>
      </c>
      <c r="Q69" s="175">
        <f>ROUND(E69*P69,2)</f>
        <v>0</v>
      </c>
      <c r="R69" s="177"/>
      <c r="S69" s="177" t="s">
        <v>361</v>
      </c>
      <c r="T69" s="178" t="s">
        <v>320</v>
      </c>
      <c r="U69" s="159">
        <v>0.81899999999999995</v>
      </c>
      <c r="V69" s="159">
        <f>ROUND(E69*U69,2)</f>
        <v>7.37</v>
      </c>
      <c r="W69" s="159"/>
      <c r="X69" s="159" t="s">
        <v>399</v>
      </c>
      <c r="Y69" s="159" t="s">
        <v>322</v>
      </c>
      <c r="Z69" s="148"/>
      <c r="AA69" s="148"/>
      <c r="AB69" s="148"/>
      <c r="AC69" s="148"/>
      <c r="AD69" s="148"/>
      <c r="AE69" s="148"/>
      <c r="AF69" s="148"/>
      <c r="AG69" s="148" t="s">
        <v>1926</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5" t="s">
        <v>2000</v>
      </c>
      <c r="D70" s="193"/>
      <c r="E70" s="194">
        <v>7.5</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404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
      <c r="A71" s="155"/>
      <c r="B71" s="156"/>
      <c r="C71" s="195" t="s">
        <v>2001</v>
      </c>
      <c r="D71" s="193"/>
      <c r="E71" s="194">
        <v>1.5</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404</v>
      </c>
      <c r="AH71" s="148">
        <v>0</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2">
        <v>30</v>
      </c>
      <c r="B72" s="173" t="s">
        <v>2002</v>
      </c>
      <c r="C72" s="188" t="s">
        <v>2003</v>
      </c>
      <c r="D72" s="174" t="s">
        <v>478</v>
      </c>
      <c r="E72" s="175">
        <v>13.92</v>
      </c>
      <c r="F72" s="176"/>
      <c r="G72" s="177">
        <f>ROUND(E72*F72,2)</f>
        <v>0</v>
      </c>
      <c r="H72" s="176"/>
      <c r="I72" s="177">
        <f>ROUND(E72*H72,2)</f>
        <v>0</v>
      </c>
      <c r="J72" s="176"/>
      <c r="K72" s="177">
        <f>ROUND(E72*J72,2)</f>
        <v>0</v>
      </c>
      <c r="L72" s="177">
        <v>12</v>
      </c>
      <c r="M72" s="177">
        <f>G72*(1+L72/100)</f>
        <v>0</v>
      </c>
      <c r="N72" s="175">
        <v>1.31E-3</v>
      </c>
      <c r="O72" s="175">
        <f>ROUND(E72*N72,2)</f>
        <v>0.02</v>
      </c>
      <c r="P72" s="175">
        <v>0</v>
      </c>
      <c r="Q72" s="175">
        <f>ROUND(E72*P72,2)</f>
        <v>0</v>
      </c>
      <c r="R72" s="177"/>
      <c r="S72" s="177" t="s">
        <v>361</v>
      </c>
      <c r="T72" s="178" t="s">
        <v>320</v>
      </c>
      <c r="U72" s="159">
        <v>0.79700000000000004</v>
      </c>
      <c r="V72" s="159">
        <f>ROUND(E72*U72,2)</f>
        <v>11.09</v>
      </c>
      <c r="W72" s="159"/>
      <c r="X72" s="159" t="s">
        <v>399</v>
      </c>
      <c r="Y72" s="159" t="s">
        <v>322</v>
      </c>
      <c r="Z72" s="148"/>
      <c r="AA72" s="148"/>
      <c r="AB72" s="148"/>
      <c r="AC72" s="148"/>
      <c r="AD72" s="148"/>
      <c r="AE72" s="148"/>
      <c r="AF72" s="148"/>
      <c r="AG72" s="148" t="s">
        <v>1926</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5" t="s">
        <v>2004</v>
      </c>
      <c r="D73" s="193"/>
      <c r="E73" s="194">
        <v>11.6</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404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
      <c r="A74" s="155"/>
      <c r="B74" s="156"/>
      <c r="C74" s="195" t="s">
        <v>1989</v>
      </c>
      <c r="D74" s="193"/>
      <c r="E74" s="194">
        <v>2.3199999999999998</v>
      </c>
      <c r="F74" s="159"/>
      <c r="G74" s="159"/>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404</v>
      </c>
      <c r="AH74" s="148">
        <v>0</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2">
        <v>31</v>
      </c>
      <c r="B75" s="173" t="s">
        <v>2005</v>
      </c>
      <c r="C75" s="188" t="s">
        <v>2006</v>
      </c>
      <c r="D75" s="174" t="s">
        <v>478</v>
      </c>
      <c r="E75" s="175">
        <v>12.6</v>
      </c>
      <c r="F75" s="176"/>
      <c r="G75" s="177">
        <f>ROUND(E75*F75,2)</f>
        <v>0</v>
      </c>
      <c r="H75" s="176"/>
      <c r="I75" s="177">
        <f>ROUND(E75*H75,2)</f>
        <v>0</v>
      </c>
      <c r="J75" s="176"/>
      <c r="K75" s="177">
        <f>ROUND(E75*J75,2)</f>
        <v>0</v>
      </c>
      <c r="L75" s="177">
        <v>12</v>
      </c>
      <c r="M75" s="177">
        <f>G75*(1+L75/100)</f>
        <v>0</v>
      </c>
      <c r="N75" s="175">
        <v>8.3000000000000001E-4</v>
      </c>
      <c r="O75" s="175">
        <f>ROUND(E75*N75,2)</f>
        <v>0.01</v>
      </c>
      <c r="P75" s="175">
        <v>0</v>
      </c>
      <c r="Q75" s="175">
        <f>ROUND(E75*P75,2)</f>
        <v>0</v>
      </c>
      <c r="R75" s="177"/>
      <c r="S75" s="177" t="s">
        <v>361</v>
      </c>
      <c r="T75" s="178" t="s">
        <v>320</v>
      </c>
      <c r="U75" s="159">
        <v>0.66820000000000002</v>
      </c>
      <c r="V75" s="159">
        <f>ROUND(E75*U75,2)</f>
        <v>8.42</v>
      </c>
      <c r="W75" s="159"/>
      <c r="X75" s="159" t="s">
        <v>399</v>
      </c>
      <c r="Y75" s="159" t="s">
        <v>322</v>
      </c>
      <c r="Z75" s="148"/>
      <c r="AA75" s="148"/>
      <c r="AB75" s="148"/>
      <c r="AC75" s="148"/>
      <c r="AD75" s="148"/>
      <c r="AE75" s="148"/>
      <c r="AF75" s="148"/>
      <c r="AG75" s="148" t="s">
        <v>1926</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5" t="s">
        <v>2007</v>
      </c>
      <c r="D76" s="193"/>
      <c r="E76" s="194">
        <v>10.5</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404</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5" t="s">
        <v>2008</v>
      </c>
      <c r="D77" s="193"/>
      <c r="E77" s="194">
        <v>2.1</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404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2">
        <v>32</v>
      </c>
      <c r="B78" s="173" t="s">
        <v>2009</v>
      </c>
      <c r="C78" s="188" t="s">
        <v>2010</v>
      </c>
      <c r="D78" s="174" t="s">
        <v>478</v>
      </c>
      <c r="E78" s="175">
        <v>25.2</v>
      </c>
      <c r="F78" s="176"/>
      <c r="G78" s="177">
        <f>ROUND(E78*F78,2)</f>
        <v>0</v>
      </c>
      <c r="H78" s="176"/>
      <c r="I78" s="177">
        <f>ROUND(E78*H78,2)</f>
        <v>0</v>
      </c>
      <c r="J78" s="176"/>
      <c r="K78" s="177">
        <f>ROUND(E78*J78,2)</f>
        <v>0</v>
      </c>
      <c r="L78" s="177">
        <v>12</v>
      </c>
      <c r="M78" s="177">
        <f>G78*(1+L78/100)</f>
        <v>0</v>
      </c>
      <c r="N78" s="175">
        <v>1.4599999999999999E-3</v>
      </c>
      <c r="O78" s="175">
        <f>ROUND(E78*N78,2)</f>
        <v>0.04</v>
      </c>
      <c r="P78" s="175">
        <v>0</v>
      </c>
      <c r="Q78" s="175">
        <f>ROUND(E78*P78,2)</f>
        <v>0</v>
      </c>
      <c r="R78" s="177"/>
      <c r="S78" s="177" t="s">
        <v>361</v>
      </c>
      <c r="T78" s="178" t="s">
        <v>320</v>
      </c>
      <c r="U78" s="159">
        <v>0.79669999999999996</v>
      </c>
      <c r="V78" s="159">
        <f>ROUND(E78*U78,2)</f>
        <v>20.079999999999998</v>
      </c>
      <c r="W78" s="159"/>
      <c r="X78" s="159" t="s">
        <v>399</v>
      </c>
      <c r="Y78" s="159" t="s">
        <v>322</v>
      </c>
      <c r="Z78" s="148"/>
      <c r="AA78" s="148"/>
      <c r="AB78" s="148"/>
      <c r="AC78" s="148"/>
      <c r="AD78" s="148"/>
      <c r="AE78" s="148"/>
      <c r="AF78" s="148"/>
      <c r="AG78" s="148" t="s">
        <v>1926</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195" t="s">
        <v>2011</v>
      </c>
      <c r="D79" s="193"/>
      <c r="E79" s="194">
        <v>21</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404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3" x14ac:dyDescent="0.2">
      <c r="A80" s="155"/>
      <c r="B80" s="156"/>
      <c r="C80" s="195" t="s">
        <v>2012</v>
      </c>
      <c r="D80" s="193"/>
      <c r="E80" s="194">
        <v>4.2</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404</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33</v>
      </c>
      <c r="B81" s="173" t="s">
        <v>2013</v>
      </c>
      <c r="C81" s="188" t="s">
        <v>2014</v>
      </c>
      <c r="D81" s="174" t="s">
        <v>478</v>
      </c>
      <c r="E81" s="175">
        <v>2.52</v>
      </c>
      <c r="F81" s="176"/>
      <c r="G81" s="177">
        <f>ROUND(E81*F81,2)</f>
        <v>0</v>
      </c>
      <c r="H81" s="176"/>
      <c r="I81" s="177">
        <f>ROUND(E81*H81,2)</f>
        <v>0</v>
      </c>
      <c r="J81" s="176"/>
      <c r="K81" s="177">
        <f>ROUND(E81*J81,2)</f>
        <v>0</v>
      </c>
      <c r="L81" s="177">
        <v>12</v>
      </c>
      <c r="M81" s="177">
        <f>G81*(1+L81/100)</f>
        <v>0</v>
      </c>
      <c r="N81" s="175">
        <v>2.5200000000000001E-3</v>
      </c>
      <c r="O81" s="175">
        <f>ROUND(E81*N81,2)</f>
        <v>0.01</v>
      </c>
      <c r="P81" s="175">
        <v>0</v>
      </c>
      <c r="Q81" s="175">
        <f>ROUND(E81*P81,2)</f>
        <v>0</v>
      </c>
      <c r="R81" s="177"/>
      <c r="S81" s="177" t="s">
        <v>361</v>
      </c>
      <c r="T81" s="178" t="s">
        <v>320</v>
      </c>
      <c r="U81" s="159">
        <v>0.8</v>
      </c>
      <c r="V81" s="159">
        <f>ROUND(E81*U81,2)</f>
        <v>2.02</v>
      </c>
      <c r="W81" s="159"/>
      <c r="X81" s="159" t="s">
        <v>399</v>
      </c>
      <c r="Y81" s="159" t="s">
        <v>322</v>
      </c>
      <c r="Z81" s="148"/>
      <c r="AA81" s="148"/>
      <c r="AB81" s="148"/>
      <c r="AC81" s="148"/>
      <c r="AD81" s="148"/>
      <c r="AE81" s="148"/>
      <c r="AF81" s="148"/>
      <c r="AG81" s="148" t="s">
        <v>1926</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195" t="s">
        <v>2015</v>
      </c>
      <c r="D82" s="193"/>
      <c r="E82" s="194">
        <v>2.1</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404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
      <c r="A83" s="155"/>
      <c r="B83" s="156"/>
      <c r="C83" s="195" t="s">
        <v>2016</v>
      </c>
      <c r="D83" s="193"/>
      <c r="E83" s="194">
        <v>0.42</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404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2">
        <v>34</v>
      </c>
      <c r="B84" s="173" t="s">
        <v>2017</v>
      </c>
      <c r="C84" s="188" t="s">
        <v>2018</v>
      </c>
      <c r="D84" s="174" t="s">
        <v>478</v>
      </c>
      <c r="E84" s="175">
        <v>127.2</v>
      </c>
      <c r="F84" s="176"/>
      <c r="G84" s="177">
        <f>ROUND(E84*F84,2)</f>
        <v>0</v>
      </c>
      <c r="H84" s="176"/>
      <c r="I84" s="177">
        <f>ROUND(E84*H84,2)</f>
        <v>0</v>
      </c>
      <c r="J84" s="176"/>
      <c r="K84" s="177">
        <f>ROUND(E84*J84,2)</f>
        <v>0</v>
      </c>
      <c r="L84" s="177">
        <v>12</v>
      </c>
      <c r="M84" s="177">
        <f>G84*(1+L84/100)</f>
        <v>0</v>
      </c>
      <c r="N84" s="175">
        <v>0</v>
      </c>
      <c r="O84" s="175">
        <f>ROUND(E84*N84,2)</f>
        <v>0</v>
      </c>
      <c r="P84" s="175">
        <v>0</v>
      </c>
      <c r="Q84" s="175">
        <f>ROUND(E84*P84,2)</f>
        <v>0</v>
      </c>
      <c r="R84" s="177"/>
      <c r="S84" s="177" t="s">
        <v>361</v>
      </c>
      <c r="T84" s="178" t="s">
        <v>320</v>
      </c>
      <c r="U84" s="159">
        <v>7.9000000000000001E-2</v>
      </c>
      <c r="V84" s="159">
        <f>ROUND(E84*U84,2)</f>
        <v>10.050000000000001</v>
      </c>
      <c r="W84" s="159"/>
      <c r="X84" s="159" t="s">
        <v>399</v>
      </c>
      <c r="Y84" s="159" t="s">
        <v>322</v>
      </c>
      <c r="Z84" s="148"/>
      <c r="AA84" s="148"/>
      <c r="AB84" s="148"/>
      <c r="AC84" s="148"/>
      <c r="AD84" s="148"/>
      <c r="AE84" s="148"/>
      <c r="AF84" s="148"/>
      <c r="AG84" s="148" t="s">
        <v>1926</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2" x14ac:dyDescent="0.2">
      <c r="A85" s="155"/>
      <c r="B85" s="156"/>
      <c r="C85" s="195" t="s">
        <v>2019</v>
      </c>
      <c r="D85" s="193"/>
      <c r="E85" s="194">
        <v>127.2</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404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0">
        <v>35</v>
      </c>
      <c r="B86" s="181" t="s">
        <v>2020</v>
      </c>
      <c r="C86" s="189" t="s">
        <v>2021</v>
      </c>
      <c r="D86" s="182" t="s">
        <v>442</v>
      </c>
      <c r="E86" s="183">
        <v>1</v>
      </c>
      <c r="F86" s="184"/>
      <c r="G86" s="185">
        <f>ROUND(E86*F86,2)</f>
        <v>0</v>
      </c>
      <c r="H86" s="184"/>
      <c r="I86" s="185">
        <f>ROUND(E86*H86,2)</f>
        <v>0</v>
      </c>
      <c r="J86" s="184"/>
      <c r="K86" s="185">
        <f>ROUND(E86*J86,2)</f>
        <v>0</v>
      </c>
      <c r="L86" s="185">
        <v>12</v>
      </c>
      <c r="M86" s="185">
        <f>G86*(1+L86/100)</f>
        <v>0</v>
      </c>
      <c r="N86" s="183">
        <v>1.2999999999999999E-4</v>
      </c>
      <c r="O86" s="183">
        <f>ROUND(E86*N86,2)</f>
        <v>0</v>
      </c>
      <c r="P86" s="183">
        <v>0</v>
      </c>
      <c r="Q86" s="183">
        <f>ROUND(E86*P86,2)</f>
        <v>0</v>
      </c>
      <c r="R86" s="185"/>
      <c r="S86" s="185" t="s">
        <v>361</v>
      </c>
      <c r="T86" s="186" t="s">
        <v>320</v>
      </c>
      <c r="U86" s="159">
        <v>0.33300000000000002</v>
      </c>
      <c r="V86" s="159">
        <f>ROUND(E86*U86,2)</f>
        <v>0.33</v>
      </c>
      <c r="W86" s="159"/>
      <c r="X86" s="159" t="s">
        <v>399</v>
      </c>
      <c r="Y86" s="159" t="s">
        <v>322</v>
      </c>
      <c r="Z86" s="148"/>
      <c r="AA86" s="148"/>
      <c r="AB86" s="148"/>
      <c r="AC86" s="148"/>
      <c r="AD86" s="148"/>
      <c r="AE86" s="148"/>
      <c r="AF86" s="148"/>
      <c r="AG86" s="148" t="s">
        <v>1926</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0">
        <v>36</v>
      </c>
      <c r="B87" s="181" t="s">
        <v>2022</v>
      </c>
      <c r="C87" s="189" t="s">
        <v>2023</v>
      </c>
      <c r="D87" s="182" t="s">
        <v>442</v>
      </c>
      <c r="E87" s="183">
        <v>1</v>
      </c>
      <c r="F87" s="184"/>
      <c r="G87" s="185">
        <f>ROUND(E87*F87,2)</f>
        <v>0</v>
      </c>
      <c r="H87" s="184"/>
      <c r="I87" s="185">
        <f>ROUND(E87*H87,2)</f>
        <v>0</v>
      </c>
      <c r="J87" s="184"/>
      <c r="K87" s="185">
        <f>ROUND(E87*J87,2)</f>
        <v>0</v>
      </c>
      <c r="L87" s="185">
        <v>12</v>
      </c>
      <c r="M87" s="185">
        <f>G87*(1+L87/100)</f>
        <v>0</v>
      </c>
      <c r="N87" s="183">
        <v>2.7E-4</v>
      </c>
      <c r="O87" s="183">
        <f>ROUND(E87*N87,2)</f>
        <v>0</v>
      </c>
      <c r="P87" s="183">
        <v>0</v>
      </c>
      <c r="Q87" s="183">
        <f>ROUND(E87*P87,2)</f>
        <v>0</v>
      </c>
      <c r="R87" s="185"/>
      <c r="S87" s="185" t="s">
        <v>361</v>
      </c>
      <c r="T87" s="186" t="s">
        <v>320</v>
      </c>
      <c r="U87" s="159">
        <v>0.33300000000000002</v>
      </c>
      <c r="V87" s="159">
        <f>ROUND(E87*U87,2)</f>
        <v>0.33</v>
      </c>
      <c r="W87" s="159"/>
      <c r="X87" s="159" t="s">
        <v>399</v>
      </c>
      <c r="Y87" s="159" t="s">
        <v>322</v>
      </c>
      <c r="Z87" s="148"/>
      <c r="AA87" s="148"/>
      <c r="AB87" s="148"/>
      <c r="AC87" s="148"/>
      <c r="AD87" s="148"/>
      <c r="AE87" s="148"/>
      <c r="AF87" s="148"/>
      <c r="AG87" s="148" t="s">
        <v>1926</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0">
        <v>37</v>
      </c>
      <c r="B88" s="181" t="s">
        <v>2024</v>
      </c>
      <c r="C88" s="189" t="s">
        <v>2025</v>
      </c>
      <c r="D88" s="182" t="s">
        <v>411</v>
      </c>
      <c r="E88" s="183">
        <v>0.2</v>
      </c>
      <c r="F88" s="184"/>
      <c r="G88" s="185">
        <f>ROUND(E88*F88,2)</f>
        <v>0</v>
      </c>
      <c r="H88" s="184"/>
      <c r="I88" s="185">
        <f>ROUND(E88*H88,2)</f>
        <v>0</v>
      </c>
      <c r="J88" s="184"/>
      <c r="K88" s="185">
        <f>ROUND(E88*J88,2)</f>
        <v>0</v>
      </c>
      <c r="L88" s="185">
        <v>12</v>
      </c>
      <c r="M88" s="185">
        <f>G88*(1+L88/100)</f>
        <v>0</v>
      </c>
      <c r="N88" s="183">
        <v>0</v>
      </c>
      <c r="O88" s="183">
        <f>ROUND(E88*N88,2)</f>
        <v>0</v>
      </c>
      <c r="P88" s="183">
        <v>0</v>
      </c>
      <c r="Q88" s="183">
        <f>ROUND(E88*P88,2)</f>
        <v>0</v>
      </c>
      <c r="R88" s="185"/>
      <c r="S88" s="185" t="s">
        <v>361</v>
      </c>
      <c r="T88" s="186" t="s">
        <v>320</v>
      </c>
      <c r="U88" s="159">
        <v>1.5229999999999999</v>
      </c>
      <c r="V88" s="159">
        <f>ROUND(E88*U88,2)</f>
        <v>0.3</v>
      </c>
      <c r="W88" s="159"/>
      <c r="X88" s="159" t="s">
        <v>399</v>
      </c>
      <c r="Y88" s="159" t="s">
        <v>322</v>
      </c>
      <c r="Z88" s="148"/>
      <c r="AA88" s="148"/>
      <c r="AB88" s="148"/>
      <c r="AC88" s="148"/>
      <c r="AD88" s="148"/>
      <c r="AE88" s="148"/>
      <c r="AF88" s="148"/>
      <c r="AG88" s="148" t="s">
        <v>1926</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x14ac:dyDescent="0.2">
      <c r="A89" s="162" t="s">
        <v>314</v>
      </c>
      <c r="B89" s="163" t="s">
        <v>204</v>
      </c>
      <c r="C89" s="187" t="s">
        <v>205</v>
      </c>
      <c r="D89" s="164"/>
      <c r="E89" s="165"/>
      <c r="F89" s="166"/>
      <c r="G89" s="166">
        <f>SUMIF(AG90:AG119,"&lt;&gt;NOR",G90:G119)</f>
        <v>0</v>
      </c>
      <c r="H89" s="166"/>
      <c r="I89" s="166">
        <f>SUM(I90:I119)</f>
        <v>0</v>
      </c>
      <c r="J89" s="166"/>
      <c r="K89" s="166">
        <f>SUM(K90:K119)</f>
        <v>0</v>
      </c>
      <c r="L89" s="166"/>
      <c r="M89" s="166">
        <f>SUM(M90:M119)</f>
        <v>0</v>
      </c>
      <c r="N89" s="165"/>
      <c r="O89" s="165">
        <f>SUM(O90:O119)</f>
        <v>0.31</v>
      </c>
      <c r="P89" s="165"/>
      <c r="Q89" s="165">
        <f>SUM(Q90:Q119)</f>
        <v>0</v>
      </c>
      <c r="R89" s="166"/>
      <c r="S89" s="166"/>
      <c r="T89" s="167"/>
      <c r="U89" s="161"/>
      <c r="V89" s="161">
        <f>SUM(V90:V119)</f>
        <v>37.849999999999994</v>
      </c>
      <c r="W89" s="161"/>
      <c r="X89" s="161"/>
      <c r="Y89" s="161"/>
      <c r="AG89" t="s">
        <v>315</v>
      </c>
    </row>
    <row r="90" spans="1:60" outlineLevel="1" x14ac:dyDescent="0.2">
      <c r="A90" s="172">
        <v>38</v>
      </c>
      <c r="B90" s="173" t="s">
        <v>150</v>
      </c>
      <c r="C90" s="188" t="s">
        <v>2026</v>
      </c>
      <c r="D90" s="174" t="s">
        <v>2027</v>
      </c>
      <c r="E90" s="175">
        <v>2</v>
      </c>
      <c r="F90" s="176"/>
      <c r="G90" s="177">
        <f>ROUND(E90*F90,2)</f>
        <v>0</v>
      </c>
      <c r="H90" s="176"/>
      <c r="I90" s="177">
        <f>ROUND(E90*H90,2)</f>
        <v>0</v>
      </c>
      <c r="J90" s="176"/>
      <c r="K90" s="177">
        <f>ROUND(E90*J90,2)</f>
        <v>0</v>
      </c>
      <c r="L90" s="177">
        <v>12</v>
      </c>
      <c r="M90" s="177">
        <f>G90*(1+L90/100)</f>
        <v>0</v>
      </c>
      <c r="N90" s="175">
        <v>1.3010000000000001E-2</v>
      </c>
      <c r="O90" s="175">
        <f>ROUND(E90*N90,2)</f>
        <v>0.03</v>
      </c>
      <c r="P90" s="175">
        <v>0</v>
      </c>
      <c r="Q90" s="175">
        <f>ROUND(E90*P90,2)</f>
        <v>0</v>
      </c>
      <c r="R90" s="177"/>
      <c r="S90" s="177" t="s">
        <v>361</v>
      </c>
      <c r="T90" s="178" t="s">
        <v>320</v>
      </c>
      <c r="U90" s="159">
        <v>0.84</v>
      </c>
      <c r="V90" s="159">
        <f>ROUND(E90*U90,2)</f>
        <v>1.68</v>
      </c>
      <c r="W90" s="159"/>
      <c r="X90" s="159" t="s">
        <v>399</v>
      </c>
      <c r="Y90" s="159" t="s">
        <v>322</v>
      </c>
      <c r="Z90" s="148"/>
      <c r="AA90" s="148"/>
      <c r="AB90" s="148"/>
      <c r="AC90" s="148"/>
      <c r="AD90" s="148"/>
      <c r="AE90" s="148"/>
      <c r="AF90" s="148"/>
      <c r="AG90" s="148" t="s">
        <v>1926</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2" x14ac:dyDescent="0.2">
      <c r="A91" s="155"/>
      <c r="B91" s="156"/>
      <c r="C91" s="263" t="s">
        <v>2028</v>
      </c>
      <c r="D91" s="264"/>
      <c r="E91" s="264"/>
      <c r="F91" s="264"/>
      <c r="G91" s="264"/>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325</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0">
        <v>39</v>
      </c>
      <c r="B92" s="181" t="s">
        <v>2029</v>
      </c>
      <c r="C92" s="189" t="s">
        <v>2030</v>
      </c>
      <c r="D92" s="182" t="s">
        <v>2027</v>
      </c>
      <c r="E92" s="183">
        <v>2</v>
      </c>
      <c r="F92" s="184"/>
      <c r="G92" s="185">
        <f t="shared" ref="G92:G97" si="7">ROUND(E92*F92,2)</f>
        <v>0</v>
      </c>
      <c r="H92" s="184"/>
      <c r="I92" s="185">
        <f t="shared" ref="I92:I97" si="8">ROUND(E92*H92,2)</f>
        <v>0</v>
      </c>
      <c r="J92" s="184"/>
      <c r="K92" s="185">
        <f t="shared" ref="K92:K97" si="9">ROUND(E92*J92,2)</f>
        <v>0</v>
      </c>
      <c r="L92" s="185">
        <v>12</v>
      </c>
      <c r="M92" s="185">
        <f t="shared" ref="M92:M97" si="10">G92*(1+L92/100)</f>
        <v>0</v>
      </c>
      <c r="N92" s="183">
        <v>7.0000000000000001E-3</v>
      </c>
      <c r="O92" s="183">
        <f t="shared" ref="O92:O97" si="11">ROUND(E92*N92,2)</f>
        <v>0.01</v>
      </c>
      <c r="P92" s="183">
        <v>0</v>
      </c>
      <c r="Q92" s="183">
        <f t="shared" ref="Q92:Q97" si="12">ROUND(E92*P92,2)</f>
        <v>0</v>
      </c>
      <c r="R92" s="185"/>
      <c r="S92" s="185" t="s">
        <v>361</v>
      </c>
      <c r="T92" s="186" t="s">
        <v>320</v>
      </c>
      <c r="U92" s="159">
        <v>1.1890000000000001</v>
      </c>
      <c r="V92" s="159">
        <f t="shared" ref="V92:V97" si="13">ROUND(E92*U92,2)</f>
        <v>2.38</v>
      </c>
      <c r="W92" s="159"/>
      <c r="X92" s="159" t="s">
        <v>399</v>
      </c>
      <c r="Y92" s="159" t="s">
        <v>322</v>
      </c>
      <c r="Z92" s="148"/>
      <c r="AA92" s="148"/>
      <c r="AB92" s="148"/>
      <c r="AC92" s="148"/>
      <c r="AD92" s="148"/>
      <c r="AE92" s="148"/>
      <c r="AF92" s="148"/>
      <c r="AG92" s="148" t="s">
        <v>1926</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80">
        <v>40</v>
      </c>
      <c r="B93" s="181" t="s">
        <v>2031</v>
      </c>
      <c r="C93" s="189" t="s">
        <v>2032</v>
      </c>
      <c r="D93" s="182" t="s">
        <v>442</v>
      </c>
      <c r="E93" s="183">
        <v>4</v>
      </c>
      <c r="F93" s="184"/>
      <c r="G93" s="185">
        <f t="shared" si="7"/>
        <v>0</v>
      </c>
      <c r="H93" s="184"/>
      <c r="I93" s="185">
        <f t="shared" si="8"/>
        <v>0</v>
      </c>
      <c r="J93" s="184"/>
      <c r="K93" s="185">
        <f t="shared" si="9"/>
        <v>0</v>
      </c>
      <c r="L93" s="185">
        <v>12</v>
      </c>
      <c r="M93" s="185">
        <f t="shared" si="10"/>
        <v>0</v>
      </c>
      <c r="N93" s="183">
        <v>0</v>
      </c>
      <c r="O93" s="183">
        <f t="shared" si="11"/>
        <v>0</v>
      </c>
      <c r="P93" s="183">
        <v>0</v>
      </c>
      <c r="Q93" s="183">
        <f t="shared" si="12"/>
        <v>0</v>
      </c>
      <c r="R93" s="185"/>
      <c r="S93" s="185" t="s">
        <v>361</v>
      </c>
      <c r="T93" s="186" t="s">
        <v>320</v>
      </c>
      <c r="U93" s="159">
        <v>0</v>
      </c>
      <c r="V93" s="159">
        <f t="shared" si="13"/>
        <v>0</v>
      </c>
      <c r="W93" s="159"/>
      <c r="X93" s="159" t="s">
        <v>1147</v>
      </c>
      <c r="Y93" s="159" t="s">
        <v>322</v>
      </c>
      <c r="Z93" s="148"/>
      <c r="AA93" s="148"/>
      <c r="AB93" s="148"/>
      <c r="AC93" s="148"/>
      <c r="AD93" s="148"/>
      <c r="AE93" s="148"/>
      <c r="AF93" s="148"/>
      <c r="AG93" s="148" t="s">
        <v>2033</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
      <c r="A94" s="180">
        <v>41</v>
      </c>
      <c r="B94" s="181" t="s">
        <v>2034</v>
      </c>
      <c r="C94" s="189" t="s">
        <v>2035</v>
      </c>
      <c r="D94" s="182" t="s">
        <v>442</v>
      </c>
      <c r="E94" s="183">
        <v>4</v>
      </c>
      <c r="F94" s="184"/>
      <c r="G94" s="185">
        <f t="shared" si="7"/>
        <v>0</v>
      </c>
      <c r="H94" s="184"/>
      <c r="I94" s="185">
        <f t="shared" si="8"/>
        <v>0</v>
      </c>
      <c r="J94" s="184"/>
      <c r="K94" s="185">
        <f t="shared" si="9"/>
        <v>0</v>
      </c>
      <c r="L94" s="185">
        <v>12</v>
      </c>
      <c r="M94" s="185">
        <f t="shared" si="10"/>
        <v>0</v>
      </c>
      <c r="N94" s="183">
        <v>1E-4</v>
      </c>
      <c r="O94" s="183">
        <f t="shared" si="11"/>
        <v>0</v>
      </c>
      <c r="P94" s="183">
        <v>0</v>
      </c>
      <c r="Q94" s="183">
        <f t="shared" si="12"/>
        <v>0</v>
      </c>
      <c r="R94" s="185"/>
      <c r="S94" s="185" t="s">
        <v>361</v>
      </c>
      <c r="T94" s="186" t="s">
        <v>320</v>
      </c>
      <c r="U94" s="159">
        <v>0.246</v>
      </c>
      <c r="V94" s="159">
        <f t="shared" si="13"/>
        <v>0.98</v>
      </c>
      <c r="W94" s="159"/>
      <c r="X94" s="159" t="s">
        <v>399</v>
      </c>
      <c r="Y94" s="159" t="s">
        <v>322</v>
      </c>
      <c r="Z94" s="148"/>
      <c r="AA94" s="148"/>
      <c r="AB94" s="148"/>
      <c r="AC94" s="148"/>
      <c r="AD94" s="148"/>
      <c r="AE94" s="148"/>
      <c r="AF94" s="148"/>
      <c r="AG94" s="148" t="s">
        <v>1926</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80">
        <v>42</v>
      </c>
      <c r="B95" s="181" t="s">
        <v>2036</v>
      </c>
      <c r="C95" s="189" t="s">
        <v>2037</v>
      </c>
      <c r="D95" s="182" t="s">
        <v>2027</v>
      </c>
      <c r="E95" s="183">
        <v>3</v>
      </c>
      <c r="F95" s="184"/>
      <c r="G95" s="185">
        <f t="shared" si="7"/>
        <v>0</v>
      </c>
      <c r="H95" s="184"/>
      <c r="I95" s="185">
        <f t="shared" si="8"/>
        <v>0</v>
      </c>
      <c r="J95" s="184"/>
      <c r="K95" s="185">
        <f t="shared" si="9"/>
        <v>0</v>
      </c>
      <c r="L95" s="185">
        <v>12</v>
      </c>
      <c r="M95" s="185">
        <f t="shared" si="10"/>
        <v>0</v>
      </c>
      <c r="N95" s="183">
        <v>1.772E-2</v>
      </c>
      <c r="O95" s="183">
        <f t="shared" si="11"/>
        <v>0.05</v>
      </c>
      <c r="P95" s="183">
        <v>0</v>
      </c>
      <c r="Q95" s="183">
        <f t="shared" si="12"/>
        <v>0</v>
      </c>
      <c r="R95" s="185"/>
      <c r="S95" s="185" t="s">
        <v>361</v>
      </c>
      <c r="T95" s="186" t="s">
        <v>320</v>
      </c>
      <c r="U95" s="159">
        <v>0.97299999999999998</v>
      </c>
      <c r="V95" s="159">
        <f t="shared" si="13"/>
        <v>2.92</v>
      </c>
      <c r="W95" s="159"/>
      <c r="X95" s="159" t="s">
        <v>399</v>
      </c>
      <c r="Y95" s="159" t="s">
        <v>322</v>
      </c>
      <c r="Z95" s="148"/>
      <c r="AA95" s="148"/>
      <c r="AB95" s="148"/>
      <c r="AC95" s="148"/>
      <c r="AD95" s="148"/>
      <c r="AE95" s="148"/>
      <c r="AF95" s="148"/>
      <c r="AG95" s="148" t="s">
        <v>1926</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0">
        <v>43</v>
      </c>
      <c r="B96" s="181" t="s">
        <v>2038</v>
      </c>
      <c r="C96" s="189" t="s">
        <v>2039</v>
      </c>
      <c r="D96" s="182" t="s">
        <v>2027</v>
      </c>
      <c r="E96" s="183">
        <v>1</v>
      </c>
      <c r="F96" s="184"/>
      <c r="G96" s="185">
        <f t="shared" si="7"/>
        <v>0</v>
      </c>
      <c r="H96" s="184"/>
      <c r="I96" s="185">
        <f t="shared" si="8"/>
        <v>0</v>
      </c>
      <c r="J96" s="184"/>
      <c r="K96" s="185">
        <f t="shared" si="9"/>
        <v>0</v>
      </c>
      <c r="L96" s="185">
        <v>12</v>
      </c>
      <c r="M96" s="185">
        <f t="shared" si="10"/>
        <v>0</v>
      </c>
      <c r="N96" s="183">
        <v>1.0880000000000001E-2</v>
      </c>
      <c r="O96" s="183">
        <f t="shared" si="11"/>
        <v>0.01</v>
      </c>
      <c r="P96" s="183">
        <v>0</v>
      </c>
      <c r="Q96" s="183">
        <f t="shared" si="12"/>
        <v>0</v>
      </c>
      <c r="R96" s="185"/>
      <c r="S96" s="185" t="s">
        <v>361</v>
      </c>
      <c r="T96" s="186" t="s">
        <v>320</v>
      </c>
      <c r="U96" s="159">
        <v>1.25</v>
      </c>
      <c r="V96" s="159">
        <f t="shared" si="13"/>
        <v>1.25</v>
      </c>
      <c r="W96" s="159"/>
      <c r="X96" s="159" t="s">
        <v>399</v>
      </c>
      <c r="Y96" s="159" t="s">
        <v>322</v>
      </c>
      <c r="Z96" s="148"/>
      <c r="AA96" s="148"/>
      <c r="AB96" s="148"/>
      <c r="AC96" s="148"/>
      <c r="AD96" s="148"/>
      <c r="AE96" s="148"/>
      <c r="AF96" s="148"/>
      <c r="AG96" s="148" t="s">
        <v>1926</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72">
        <v>44</v>
      </c>
      <c r="B97" s="173" t="s">
        <v>2040</v>
      </c>
      <c r="C97" s="188" t="s">
        <v>2041</v>
      </c>
      <c r="D97" s="174" t="s">
        <v>442</v>
      </c>
      <c r="E97" s="175">
        <v>4</v>
      </c>
      <c r="F97" s="176"/>
      <c r="G97" s="177">
        <f t="shared" si="7"/>
        <v>0</v>
      </c>
      <c r="H97" s="176"/>
      <c r="I97" s="177">
        <f t="shared" si="8"/>
        <v>0</v>
      </c>
      <c r="J97" s="176"/>
      <c r="K97" s="177">
        <f t="shared" si="9"/>
        <v>0</v>
      </c>
      <c r="L97" s="177">
        <v>12</v>
      </c>
      <c r="M97" s="177">
        <f t="shared" si="10"/>
        <v>0</v>
      </c>
      <c r="N97" s="175">
        <v>1.66E-2</v>
      </c>
      <c r="O97" s="175">
        <f t="shared" si="11"/>
        <v>7.0000000000000007E-2</v>
      </c>
      <c r="P97" s="175">
        <v>0</v>
      </c>
      <c r="Q97" s="175">
        <f t="shared" si="12"/>
        <v>0</v>
      </c>
      <c r="R97" s="177"/>
      <c r="S97" s="177" t="s">
        <v>361</v>
      </c>
      <c r="T97" s="178" t="s">
        <v>320</v>
      </c>
      <c r="U97" s="159">
        <v>0</v>
      </c>
      <c r="V97" s="159">
        <f t="shared" si="13"/>
        <v>0</v>
      </c>
      <c r="W97" s="159"/>
      <c r="X97" s="159" t="s">
        <v>1147</v>
      </c>
      <c r="Y97" s="159" t="s">
        <v>322</v>
      </c>
      <c r="Z97" s="148"/>
      <c r="AA97" s="148"/>
      <c r="AB97" s="148"/>
      <c r="AC97" s="148"/>
      <c r="AD97" s="148"/>
      <c r="AE97" s="148"/>
      <c r="AF97" s="148"/>
      <c r="AG97" s="148" t="s">
        <v>2033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2.5" outlineLevel="2" x14ac:dyDescent="0.2">
      <c r="A98" s="155"/>
      <c r="B98" s="156"/>
      <c r="C98" s="263" t="s">
        <v>2042</v>
      </c>
      <c r="D98" s="264"/>
      <c r="E98" s="264"/>
      <c r="F98" s="264"/>
      <c r="G98" s="264"/>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325</v>
      </c>
      <c r="AH98" s="148"/>
      <c r="AI98" s="148"/>
      <c r="AJ98" s="148"/>
      <c r="AK98" s="148"/>
      <c r="AL98" s="148"/>
      <c r="AM98" s="148"/>
      <c r="AN98" s="148"/>
      <c r="AO98" s="148"/>
      <c r="AP98" s="148"/>
      <c r="AQ98" s="148"/>
      <c r="AR98" s="148"/>
      <c r="AS98" s="148"/>
      <c r="AT98" s="148"/>
      <c r="AU98" s="148"/>
      <c r="AV98" s="148"/>
      <c r="AW98" s="148"/>
      <c r="AX98" s="148"/>
      <c r="AY98" s="148"/>
      <c r="AZ98" s="148"/>
      <c r="BA98" s="179" t="str">
        <f>C98</f>
        <v>Navržen systém s max. objemem 6 litrů, minimální objem splachované vody bude přenastaven na 2 litry, odpovídá hodnocení EU Water Label</v>
      </c>
      <c r="BB98" s="148"/>
      <c r="BC98" s="148"/>
      <c r="BD98" s="148"/>
      <c r="BE98" s="148"/>
      <c r="BF98" s="148"/>
      <c r="BG98" s="148"/>
      <c r="BH98" s="148"/>
    </row>
    <row r="99" spans="1:60" outlineLevel="1" x14ac:dyDescent="0.2">
      <c r="A99" s="180">
        <v>45</v>
      </c>
      <c r="B99" s="181" t="s">
        <v>2043</v>
      </c>
      <c r="C99" s="189" t="s">
        <v>2044</v>
      </c>
      <c r="D99" s="182" t="s">
        <v>2027</v>
      </c>
      <c r="E99" s="183">
        <v>4</v>
      </c>
      <c r="F99" s="184"/>
      <c r="G99" s="185">
        <f>ROUND(E99*F99,2)</f>
        <v>0</v>
      </c>
      <c r="H99" s="184"/>
      <c r="I99" s="185">
        <f>ROUND(E99*H99,2)</f>
        <v>0</v>
      </c>
      <c r="J99" s="184"/>
      <c r="K99" s="185">
        <f>ROUND(E99*J99,2)</f>
        <v>0</v>
      </c>
      <c r="L99" s="185">
        <v>12</v>
      </c>
      <c r="M99" s="185">
        <f>G99*(1+L99/100)</f>
        <v>0</v>
      </c>
      <c r="N99" s="183">
        <v>0</v>
      </c>
      <c r="O99" s="183">
        <f>ROUND(E99*N99,2)</f>
        <v>0</v>
      </c>
      <c r="P99" s="183">
        <v>0</v>
      </c>
      <c r="Q99" s="183">
        <f>ROUND(E99*P99,2)</f>
        <v>0</v>
      </c>
      <c r="R99" s="185"/>
      <c r="S99" s="185" t="s">
        <v>361</v>
      </c>
      <c r="T99" s="186" t="s">
        <v>320</v>
      </c>
      <c r="U99" s="159">
        <v>1.9</v>
      </c>
      <c r="V99" s="159">
        <f>ROUND(E99*U99,2)</f>
        <v>7.6</v>
      </c>
      <c r="W99" s="159"/>
      <c r="X99" s="159" t="s">
        <v>399</v>
      </c>
      <c r="Y99" s="159" t="s">
        <v>322</v>
      </c>
      <c r="Z99" s="148"/>
      <c r="AA99" s="148"/>
      <c r="AB99" s="148"/>
      <c r="AC99" s="148"/>
      <c r="AD99" s="148"/>
      <c r="AE99" s="148"/>
      <c r="AF99" s="148"/>
      <c r="AG99" s="148" t="s">
        <v>1926</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
      <c r="A100" s="180">
        <v>46</v>
      </c>
      <c r="B100" s="181" t="s">
        <v>2045</v>
      </c>
      <c r="C100" s="189" t="s">
        <v>2046</v>
      </c>
      <c r="D100" s="182" t="s">
        <v>442</v>
      </c>
      <c r="E100" s="183">
        <v>4</v>
      </c>
      <c r="F100" s="184"/>
      <c r="G100" s="185">
        <f>ROUND(E100*F100,2)</f>
        <v>0</v>
      </c>
      <c r="H100" s="184"/>
      <c r="I100" s="185">
        <f>ROUND(E100*H100,2)</f>
        <v>0</v>
      </c>
      <c r="J100" s="184"/>
      <c r="K100" s="185">
        <f>ROUND(E100*J100,2)</f>
        <v>0</v>
      </c>
      <c r="L100" s="185">
        <v>12</v>
      </c>
      <c r="M100" s="185">
        <f>G100*(1+L100/100)</f>
        <v>0</v>
      </c>
      <c r="N100" s="183">
        <v>3.2000000000000003E-4</v>
      </c>
      <c r="O100" s="183">
        <f>ROUND(E100*N100,2)</f>
        <v>0</v>
      </c>
      <c r="P100" s="183">
        <v>0</v>
      </c>
      <c r="Q100" s="183">
        <f>ROUND(E100*P100,2)</f>
        <v>0</v>
      </c>
      <c r="R100" s="185"/>
      <c r="S100" s="185" t="s">
        <v>361</v>
      </c>
      <c r="T100" s="186" t="s">
        <v>320</v>
      </c>
      <c r="U100" s="159">
        <v>0</v>
      </c>
      <c r="V100" s="159">
        <f>ROUND(E100*U100,2)</f>
        <v>0</v>
      </c>
      <c r="W100" s="159"/>
      <c r="X100" s="159" t="s">
        <v>1147</v>
      </c>
      <c r="Y100" s="159" t="s">
        <v>322</v>
      </c>
      <c r="Z100" s="148"/>
      <c r="AA100" s="148"/>
      <c r="AB100" s="148"/>
      <c r="AC100" s="148"/>
      <c r="AD100" s="148"/>
      <c r="AE100" s="148"/>
      <c r="AF100" s="148"/>
      <c r="AG100" s="148" t="s">
        <v>2033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72">
        <v>47</v>
      </c>
      <c r="B101" s="173" t="s">
        <v>156</v>
      </c>
      <c r="C101" s="188" t="s">
        <v>2047</v>
      </c>
      <c r="D101" s="174" t="s">
        <v>442</v>
      </c>
      <c r="E101" s="175">
        <v>1</v>
      </c>
      <c r="F101" s="176"/>
      <c r="G101" s="177">
        <f>ROUND(E101*F101,2)</f>
        <v>0</v>
      </c>
      <c r="H101" s="176"/>
      <c r="I101" s="177">
        <f>ROUND(E101*H101,2)</f>
        <v>0</v>
      </c>
      <c r="J101" s="176"/>
      <c r="K101" s="177">
        <f>ROUND(E101*J101,2)</f>
        <v>0</v>
      </c>
      <c r="L101" s="177">
        <v>12</v>
      </c>
      <c r="M101" s="177">
        <f>G101*(1+L101/100)</f>
        <v>0</v>
      </c>
      <c r="N101" s="175">
        <v>5.3999999999999999E-2</v>
      </c>
      <c r="O101" s="175">
        <f>ROUND(E101*N101,2)</f>
        <v>0.05</v>
      </c>
      <c r="P101" s="175">
        <v>0</v>
      </c>
      <c r="Q101" s="175">
        <f>ROUND(E101*P101,2)</f>
        <v>0</v>
      </c>
      <c r="R101" s="177"/>
      <c r="S101" s="177" t="s">
        <v>361</v>
      </c>
      <c r="T101" s="178" t="s">
        <v>320</v>
      </c>
      <c r="U101" s="159">
        <v>0</v>
      </c>
      <c r="V101" s="159">
        <f>ROUND(E101*U101,2)</f>
        <v>0</v>
      </c>
      <c r="W101" s="159"/>
      <c r="X101" s="159" t="s">
        <v>1147</v>
      </c>
      <c r="Y101" s="159" t="s">
        <v>322</v>
      </c>
      <c r="Z101" s="148"/>
      <c r="AA101" s="148"/>
      <c r="AB101" s="148"/>
      <c r="AC101" s="148"/>
      <c r="AD101" s="148"/>
      <c r="AE101" s="148"/>
      <c r="AF101" s="148"/>
      <c r="AG101" s="148" t="s">
        <v>2033</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263" t="s">
        <v>2028</v>
      </c>
      <c r="D102" s="264"/>
      <c r="E102" s="264"/>
      <c r="F102" s="264"/>
      <c r="G102" s="264"/>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325</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72">
        <v>48</v>
      </c>
      <c r="B103" s="173" t="s">
        <v>158</v>
      </c>
      <c r="C103" s="188" t="s">
        <v>2048</v>
      </c>
      <c r="D103" s="174" t="s">
        <v>442</v>
      </c>
      <c r="E103" s="175">
        <v>1</v>
      </c>
      <c r="F103" s="176"/>
      <c r="G103" s="177">
        <f>ROUND(E103*F103,2)</f>
        <v>0</v>
      </c>
      <c r="H103" s="176"/>
      <c r="I103" s="177">
        <f>ROUND(E103*H103,2)</f>
        <v>0</v>
      </c>
      <c r="J103" s="176"/>
      <c r="K103" s="177">
        <f>ROUND(E103*J103,2)</f>
        <v>0</v>
      </c>
      <c r="L103" s="177">
        <v>12</v>
      </c>
      <c r="M103" s="177">
        <f>G103*(1+L103/100)</f>
        <v>0</v>
      </c>
      <c r="N103" s="175">
        <v>5.3999999999999999E-2</v>
      </c>
      <c r="O103" s="175">
        <f>ROUND(E103*N103,2)</f>
        <v>0.05</v>
      </c>
      <c r="P103" s="175">
        <v>0</v>
      </c>
      <c r="Q103" s="175">
        <f>ROUND(E103*P103,2)</f>
        <v>0</v>
      </c>
      <c r="R103" s="177"/>
      <c r="S103" s="177" t="s">
        <v>361</v>
      </c>
      <c r="T103" s="178" t="s">
        <v>320</v>
      </c>
      <c r="U103" s="159">
        <v>0</v>
      </c>
      <c r="V103" s="159">
        <f>ROUND(E103*U103,2)</f>
        <v>0</v>
      </c>
      <c r="W103" s="159"/>
      <c r="X103" s="159" t="s">
        <v>1147</v>
      </c>
      <c r="Y103" s="159" t="s">
        <v>322</v>
      </c>
      <c r="Z103" s="148"/>
      <c r="AA103" s="148"/>
      <c r="AB103" s="148"/>
      <c r="AC103" s="148"/>
      <c r="AD103" s="148"/>
      <c r="AE103" s="148"/>
      <c r="AF103" s="148"/>
      <c r="AG103" s="148" t="s">
        <v>2033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263" t="s">
        <v>2028</v>
      </c>
      <c r="D104" s="264"/>
      <c r="E104" s="264"/>
      <c r="F104" s="264"/>
      <c r="G104" s="264"/>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325</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2">
        <v>49</v>
      </c>
      <c r="B105" s="173" t="s">
        <v>162</v>
      </c>
      <c r="C105" s="188" t="s">
        <v>2049</v>
      </c>
      <c r="D105" s="174" t="s">
        <v>442</v>
      </c>
      <c r="E105" s="175">
        <v>1</v>
      </c>
      <c r="F105" s="176"/>
      <c r="G105" s="177">
        <f>ROUND(E105*F105,2)</f>
        <v>0</v>
      </c>
      <c r="H105" s="176"/>
      <c r="I105" s="177">
        <f>ROUND(E105*H105,2)</f>
        <v>0</v>
      </c>
      <c r="J105" s="176"/>
      <c r="K105" s="177">
        <f>ROUND(E105*J105,2)</f>
        <v>0</v>
      </c>
      <c r="L105" s="177">
        <v>12</v>
      </c>
      <c r="M105" s="177">
        <f>G105*(1+L105/100)</f>
        <v>0</v>
      </c>
      <c r="N105" s="175">
        <v>1.6E-2</v>
      </c>
      <c r="O105" s="175">
        <f>ROUND(E105*N105,2)</f>
        <v>0.02</v>
      </c>
      <c r="P105" s="175">
        <v>0</v>
      </c>
      <c r="Q105" s="175">
        <f>ROUND(E105*P105,2)</f>
        <v>0</v>
      </c>
      <c r="R105" s="177"/>
      <c r="S105" s="177" t="s">
        <v>361</v>
      </c>
      <c r="T105" s="178" t="s">
        <v>320</v>
      </c>
      <c r="U105" s="159">
        <v>0</v>
      </c>
      <c r="V105" s="159">
        <f>ROUND(E105*U105,2)</f>
        <v>0</v>
      </c>
      <c r="W105" s="159"/>
      <c r="X105" s="159" t="s">
        <v>1147</v>
      </c>
      <c r="Y105" s="159" t="s">
        <v>322</v>
      </c>
      <c r="Z105" s="148"/>
      <c r="AA105" s="148"/>
      <c r="AB105" s="148"/>
      <c r="AC105" s="148"/>
      <c r="AD105" s="148"/>
      <c r="AE105" s="148"/>
      <c r="AF105" s="148"/>
      <c r="AG105" s="148" t="s">
        <v>2033</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263" t="s">
        <v>2028</v>
      </c>
      <c r="D106" s="264"/>
      <c r="E106" s="264"/>
      <c r="F106" s="264"/>
      <c r="G106" s="264"/>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325</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2">
        <v>50</v>
      </c>
      <c r="B107" s="173" t="s">
        <v>169</v>
      </c>
      <c r="C107" s="188" t="s">
        <v>2050</v>
      </c>
      <c r="D107" s="174" t="s">
        <v>442</v>
      </c>
      <c r="E107" s="175">
        <v>1</v>
      </c>
      <c r="F107" s="176"/>
      <c r="G107" s="177">
        <f>ROUND(E107*F107,2)</f>
        <v>0</v>
      </c>
      <c r="H107" s="176"/>
      <c r="I107" s="177">
        <f>ROUND(E107*H107,2)</f>
        <v>0</v>
      </c>
      <c r="J107" s="176"/>
      <c r="K107" s="177">
        <f>ROUND(E107*J107,2)</f>
        <v>0</v>
      </c>
      <c r="L107" s="177">
        <v>12</v>
      </c>
      <c r="M107" s="177">
        <f>G107*(1+L107/100)</f>
        <v>0</v>
      </c>
      <c r="N107" s="175">
        <v>1.6E-2</v>
      </c>
      <c r="O107" s="175">
        <f>ROUND(E107*N107,2)</f>
        <v>0.02</v>
      </c>
      <c r="P107" s="175">
        <v>0</v>
      </c>
      <c r="Q107" s="175">
        <f>ROUND(E107*P107,2)</f>
        <v>0</v>
      </c>
      <c r="R107" s="177"/>
      <c r="S107" s="177" t="s">
        <v>361</v>
      </c>
      <c r="T107" s="178" t="s">
        <v>320</v>
      </c>
      <c r="U107" s="159">
        <v>0</v>
      </c>
      <c r="V107" s="159">
        <f>ROUND(E107*U107,2)</f>
        <v>0</v>
      </c>
      <c r="W107" s="159"/>
      <c r="X107" s="159" t="s">
        <v>1147</v>
      </c>
      <c r="Y107" s="159" t="s">
        <v>322</v>
      </c>
      <c r="Z107" s="148"/>
      <c r="AA107" s="148"/>
      <c r="AB107" s="148"/>
      <c r="AC107" s="148"/>
      <c r="AD107" s="148"/>
      <c r="AE107" s="148"/>
      <c r="AF107" s="148"/>
      <c r="AG107" s="148" t="s">
        <v>2033</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263" t="s">
        <v>2028</v>
      </c>
      <c r="D108" s="264"/>
      <c r="E108" s="264"/>
      <c r="F108" s="264"/>
      <c r="G108" s="264"/>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325</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0">
        <v>51</v>
      </c>
      <c r="B109" s="181" t="s">
        <v>2051</v>
      </c>
      <c r="C109" s="189" t="s">
        <v>2052</v>
      </c>
      <c r="D109" s="182" t="s">
        <v>442</v>
      </c>
      <c r="E109" s="183">
        <v>2</v>
      </c>
      <c r="F109" s="184"/>
      <c r="G109" s="185">
        <f t="shared" ref="G109:G114" si="14">ROUND(E109*F109,2)</f>
        <v>0</v>
      </c>
      <c r="H109" s="184"/>
      <c r="I109" s="185">
        <f t="shared" ref="I109:I114" si="15">ROUND(E109*H109,2)</f>
        <v>0</v>
      </c>
      <c r="J109" s="184"/>
      <c r="K109" s="185">
        <f t="shared" ref="K109:K114" si="16">ROUND(E109*J109,2)</f>
        <v>0</v>
      </c>
      <c r="L109" s="185">
        <v>12</v>
      </c>
      <c r="M109" s="185">
        <f t="shared" ref="M109:M114" si="17">G109*(1+L109/100)</f>
        <v>0</v>
      </c>
      <c r="N109" s="183">
        <v>5.2999999999999998E-4</v>
      </c>
      <c r="O109" s="183">
        <f t="shared" ref="O109:O114" si="18">ROUND(E109*N109,2)</f>
        <v>0</v>
      </c>
      <c r="P109" s="183">
        <v>0</v>
      </c>
      <c r="Q109" s="183">
        <f t="shared" ref="Q109:Q114" si="19">ROUND(E109*P109,2)</f>
        <v>0</v>
      </c>
      <c r="R109" s="185"/>
      <c r="S109" s="185" t="s">
        <v>361</v>
      </c>
      <c r="T109" s="186" t="s">
        <v>320</v>
      </c>
      <c r="U109" s="159">
        <v>0.246</v>
      </c>
      <c r="V109" s="159">
        <f t="shared" ref="V109:V114" si="20">ROUND(E109*U109,2)</f>
        <v>0.49</v>
      </c>
      <c r="W109" s="159"/>
      <c r="X109" s="159" t="s">
        <v>399</v>
      </c>
      <c r="Y109" s="159" t="s">
        <v>322</v>
      </c>
      <c r="Z109" s="148"/>
      <c r="AA109" s="148"/>
      <c r="AB109" s="148"/>
      <c r="AC109" s="148"/>
      <c r="AD109" s="148"/>
      <c r="AE109" s="148"/>
      <c r="AF109" s="148"/>
      <c r="AG109" s="148" t="s">
        <v>1926</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0">
        <v>52</v>
      </c>
      <c r="B110" s="181" t="s">
        <v>2053</v>
      </c>
      <c r="C110" s="189" t="s">
        <v>2054</v>
      </c>
      <c r="D110" s="182" t="s">
        <v>442</v>
      </c>
      <c r="E110" s="183">
        <v>2</v>
      </c>
      <c r="F110" s="184"/>
      <c r="G110" s="185">
        <f t="shared" si="14"/>
        <v>0</v>
      </c>
      <c r="H110" s="184"/>
      <c r="I110" s="185">
        <f t="shared" si="15"/>
        <v>0</v>
      </c>
      <c r="J110" s="184"/>
      <c r="K110" s="185">
        <f t="shared" si="16"/>
        <v>0</v>
      </c>
      <c r="L110" s="185">
        <v>12</v>
      </c>
      <c r="M110" s="185">
        <f t="shared" si="17"/>
        <v>0</v>
      </c>
      <c r="N110" s="183">
        <v>1.57E-3</v>
      </c>
      <c r="O110" s="183">
        <f t="shared" si="18"/>
        <v>0</v>
      </c>
      <c r="P110" s="183">
        <v>0</v>
      </c>
      <c r="Q110" s="183">
        <f t="shared" si="19"/>
        <v>0</v>
      </c>
      <c r="R110" s="185"/>
      <c r="S110" s="185" t="s">
        <v>361</v>
      </c>
      <c r="T110" s="186" t="s">
        <v>320</v>
      </c>
      <c r="U110" s="159">
        <v>8.7904699999999991</v>
      </c>
      <c r="V110" s="159">
        <f t="shared" si="20"/>
        <v>17.579999999999998</v>
      </c>
      <c r="W110" s="159"/>
      <c r="X110" s="159" t="s">
        <v>399</v>
      </c>
      <c r="Y110" s="159" t="s">
        <v>322</v>
      </c>
      <c r="Z110" s="148"/>
      <c r="AA110" s="148"/>
      <c r="AB110" s="148"/>
      <c r="AC110" s="148"/>
      <c r="AD110" s="148"/>
      <c r="AE110" s="148"/>
      <c r="AF110" s="148"/>
      <c r="AG110" s="148" t="s">
        <v>1926</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0">
        <v>53</v>
      </c>
      <c r="B111" s="181" t="s">
        <v>2055</v>
      </c>
      <c r="C111" s="189" t="s">
        <v>2056</v>
      </c>
      <c r="D111" s="182" t="s">
        <v>442</v>
      </c>
      <c r="E111" s="183">
        <v>8</v>
      </c>
      <c r="F111" s="184"/>
      <c r="G111" s="185">
        <f t="shared" si="14"/>
        <v>0</v>
      </c>
      <c r="H111" s="184"/>
      <c r="I111" s="185">
        <f t="shared" si="15"/>
        <v>0</v>
      </c>
      <c r="J111" s="184"/>
      <c r="K111" s="185">
        <f t="shared" si="16"/>
        <v>0</v>
      </c>
      <c r="L111" s="185">
        <v>12</v>
      </c>
      <c r="M111" s="185">
        <f t="shared" si="17"/>
        <v>0</v>
      </c>
      <c r="N111" s="183">
        <v>2.7999999999999998E-4</v>
      </c>
      <c r="O111" s="183">
        <f t="shared" si="18"/>
        <v>0</v>
      </c>
      <c r="P111" s="183">
        <v>0</v>
      </c>
      <c r="Q111" s="183">
        <f t="shared" si="19"/>
        <v>0</v>
      </c>
      <c r="R111" s="185"/>
      <c r="S111" s="185" t="s">
        <v>361</v>
      </c>
      <c r="T111" s="186" t="s">
        <v>320</v>
      </c>
      <c r="U111" s="159">
        <v>0</v>
      </c>
      <c r="V111" s="159">
        <f t="shared" si="20"/>
        <v>0</v>
      </c>
      <c r="W111" s="159"/>
      <c r="X111" s="159" t="s">
        <v>1147</v>
      </c>
      <c r="Y111" s="159" t="s">
        <v>322</v>
      </c>
      <c r="Z111" s="148"/>
      <c r="AA111" s="148"/>
      <c r="AB111" s="148"/>
      <c r="AC111" s="148"/>
      <c r="AD111" s="148"/>
      <c r="AE111" s="148"/>
      <c r="AF111" s="148"/>
      <c r="AG111" s="148" t="s">
        <v>2033</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2.5" outlineLevel="1" x14ac:dyDescent="0.2">
      <c r="A112" s="180">
        <v>54</v>
      </c>
      <c r="B112" s="181" t="s">
        <v>2057</v>
      </c>
      <c r="C112" s="189" t="s">
        <v>2058</v>
      </c>
      <c r="D112" s="182" t="s">
        <v>442</v>
      </c>
      <c r="E112" s="183">
        <v>2</v>
      </c>
      <c r="F112" s="184"/>
      <c r="G112" s="185">
        <f t="shared" si="14"/>
        <v>0</v>
      </c>
      <c r="H112" s="184"/>
      <c r="I112" s="185">
        <f t="shared" si="15"/>
        <v>0</v>
      </c>
      <c r="J112" s="184"/>
      <c r="K112" s="185">
        <f t="shared" si="16"/>
        <v>0</v>
      </c>
      <c r="L112" s="185">
        <v>12</v>
      </c>
      <c r="M112" s="185">
        <f t="shared" si="17"/>
        <v>0</v>
      </c>
      <c r="N112" s="183">
        <v>5.0000000000000001E-4</v>
      </c>
      <c r="O112" s="183">
        <f t="shared" si="18"/>
        <v>0</v>
      </c>
      <c r="P112" s="183">
        <v>0</v>
      </c>
      <c r="Q112" s="183">
        <f t="shared" si="19"/>
        <v>0</v>
      </c>
      <c r="R112" s="185"/>
      <c r="S112" s="185" t="s">
        <v>361</v>
      </c>
      <c r="T112" s="186" t="s">
        <v>320</v>
      </c>
      <c r="U112" s="159">
        <v>0.246</v>
      </c>
      <c r="V112" s="159">
        <f t="shared" si="20"/>
        <v>0.49</v>
      </c>
      <c r="W112" s="159"/>
      <c r="X112" s="159" t="s">
        <v>399</v>
      </c>
      <c r="Y112" s="159" t="s">
        <v>322</v>
      </c>
      <c r="Z112" s="148"/>
      <c r="AA112" s="148"/>
      <c r="AB112" s="148"/>
      <c r="AC112" s="148"/>
      <c r="AD112" s="148"/>
      <c r="AE112" s="148"/>
      <c r="AF112" s="148"/>
      <c r="AG112" s="148" t="s">
        <v>1926</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0">
        <v>55</v>
      </c>
      <c r="B113" s="181" t="s">
        <v>2059</v>
      </c>
      <c r="C113" s="189" t="s">
        <v>2060</v>
      </c>
      <c r="D113" s="182" t="s">
        <v>442</v>
      </c>
      <c r="E113" s="183">
        <v>3</v>
      </c>
      <c r="F113" s="184"/>
      <c r="G113" s="185">
        <f t="shared" si="14"/>
        <v>0</v>
      </c>
      <c r="H113" s="184"/>
      <c r="I113" s="185">
        <f t="shared" si="15"/>
        <v>0</v>
      </c>
      <c r="J113" s="184"/>
      <c r="K113" s="185">
        <f t="shared" si="16"/>
        <v>0</v>
      </c>
      <c r="L113" s="185">
        <v>12</v>
      </c>
      <c r="M113" s="185">
        <f t="shared" si="17"/>
        <v>0</v>
      </c>
      <c r="N113" s="183">
        <v>3.8000000000000002E-4</v>
      </c>
      <c r="O113" s="183">
        <f t="shared" si="18"/>
        <v>0</v>
      </c>
      <c r="P113" s="183">
        <v>0</v>
      </c>
      <c r="Q113" s="183">
        <f t="shared" si="19"/>
        <v>0</v>
      </c>
      <c r="R113" s="185"/>
      <c r="S113" s="185" t="s">
        <v>361</v>
      </c>
      <c r="T113" s="186" t="s">
        <v>320</v>
      </c>
      <c r="U113" s="159">
        <v>0</v>
      </c>
      <c r="V113" s="159">
        <f t="shared" si="20"/>
        <v>0</v>
      </c>
      <c r="W113" s="159"/>
      <c r="X113" s="159" t="s">
        <v>1147</v>
      </c>
      <c r="Y113" s="159" t="s">
        <v>322</v>
      </c>
      <c r="Z113" s="148"/>
      <c r="AA113" s="148"/>
      <c r="AB113" s="148"/>
      <c r="AC113" s="148"/>
      <c r="AD113" s="148"/>
      <c r="AE113" s="148"/>
      <c r="AF113" s="148"/>
      <c r="AG113" s="148" t="s">
        <v>2033</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72">
        <v>56</v>
      </c>
      <c r="B114" s="173" t="s">
        <v>2061</v>
      </c>
      <c r="C114" s="188" t="s">
        <v>2062</v>
      </c>
      <c r="D114" s="174" t="s">
        <v>442</v>
      </c>
      <c r="E114" s="175">
        <v>4</v>
      </c>
      <c r="F114" s="176"/>
      <c r="G114" s="177">
        <f t="shared" si="14"/>
        <v>0</v>
      </c>
      <c r="H114" s="176"/>
      <c r="I114" s="177">
        <f t="shared" si="15"/>
        <v>0</v>
      </c>
      <c r="J114" s="176"/>
      <c r="K114" s="177">
        <f t="shared" si="16"/>
        <v>0</v>
      </c>
      <c r="L114" s="177">
        <v>12</v>
      </c>
      <c r="M114" s="177">
        <f t="shared" si="17"/>
        <v>0</v>
      </c>
      <c r="N114" s="175">
        <v>5.0000000000000001E-4</v>
      </c>
      <c r="O114" s="175">
        <f t="shared" si="18"/>
        <v>0</v>
      </c>
      <c r="P114" s="175">
        <v>0</v>
      </c>
      <c r="Q114" s="175">
        <f t="shared" si="19"/>
        <v>0</v>
      </c>
      <c r="R114" s="177"/>
      <c r="S114" s="177" t="s">
        <v>361</v>
      </c>
      <c r="T114" s="178" t="s">
        <v>320</v>
      </c>
      <c r="U114" s="159">
        <v>0.37</v>
      </c>
      <c r="V114" s="159">
        <f t="shared" si="20"/>
        <v>1.48</v>
      </c>
      <c r="W114" s="159"/>
      <c r="X114" s="159" t="s">
        <v>399</v>
      </c>
      <c r="Y114" s="159" t="s">
        <v>322</v>
      </c>
      <c r="Z114" s="148"/>
      <c r="AA114" s="148"/>
      <c r="AB114" s="148"/>
      <c r="AC114" s="148"/>
      <c r="AD114" s="148"/>
      <c r="AE114" s="148"/>
      <c r="AF114" s="148"/>
      <c r="AG114" s="148" t="s">
        <v>1926</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263" t="s">
        <v>2028</v>
      </c>
      <c r="D115" s="264"/>
      <c r="E115" s="264"/>
      <c r="F115" s="264"/>
      <c r="G115" s="264"/>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325</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
      <c r="A116" s="180">
        <v>57</v>
      </c>
      <c r="B116" s="181" t="s">
        <v>2063</v>
      </c>
      <c r="C116" s="189" t="s">
        <v>2064</v>
      </c>
      <c r="D116" s="182" t="s">
        <v>442</v>
      </c>
      <c r="E116" s="183">
        <v>1</v>
      </c>
      <c r="F116" s="184"/>
      <c r="G116" s="185">
        <f>ROUND(E116*F116,2)</f>
        <v>0</v>
      </c>
      <c r="H116" s="184"/>
      <c r="I116" s="185">
        <f>ROUND(E116*H116,2)</f>
        <v>0</v>
      </c>
      <c r="J116" s="184"/>
      <c r="K116" s="185">
        <f>ROUND(E116*J116,2)</f>
        <v>0</v>
      </c>
      <c r="L116" s="185">
        <v>12</v>
      </c>
      <c r="M116" s="185">
        <f>G116*(1+L116/100)</f>
        <v>0</v>
      </c>
      <c r="N116" s="183">
        <v>5.0000000000000001E-4</v>
      </c>
      <c r="O116" s="183">
        <f>ROUND(E116*N116,2)</f>
        <v>0</v>
      </c>
      <c r="P116" s="183">
        <v>0</v>
      </c>
      <c r="Q116" s="183">
        <f>ROUND(E116*P116,2)</f>
        <v>0</v>
      </c>
      <c r="R116" s="185"/>
      <c r="S116" s="185" t="s">
        <v>361</v>
      </c>
      <c r="T116" s="186" t="s">
        <v>320</v>
      </c>
      <c r="U116" s="159">
        <v>0.37</v>
      </c>
      <c r="V116" s="159">
        <f>ROUND(E116*U116,2)</f>
        <v>0.37</v>
      </c>
      <c r="W116" s="159"/>
      <c r="X116" s="159" t="s">
        <v>399</v>
      </c>
      <c r="Y116" s="159" t="s">
        <v>322</v>
      </c>
      <c r="Z116" s="148"/>
      <c r="AA116" s="148"/>
      <c r="AB116" s="148"/>
      <c r="AC116" s="148"/>
      <c r="AD116" s="148"/>
      <c r="AE116" s="148"/>
      <c r="AF116" s="148"/>
      <c r="AG116" s="148" t="s">
        <v>1926</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58</v>
      </c>
      <c r="B117" s="173" t="s">
        <v>2065</v>
      </c>
      <c r="C117" s="188" t="s">
        <v>2066</v>
      </c>
      <c r="D117" s="174" t="s">
        <v>2027</v>
      </c>
      <c r="E117" s="175">
        <v>1</v>
      </c>
      <c r="F117" s="176"/>
      <c r="G117" s="177">
        <f>ROUND(E117*F117,2)</f>
        <v>0</v>
      </c>
      <c r="H117" s="176"/>
      <c r="I117" s="177">
        <f>ROUND(E117*H117,2)</f>
        <v>0</v>
      </c>
      <c r="J117" s="176"/>
      <c r="K117" s="177">
        <f>ROUND(E117*J117,2)</f>
        <v>0</v>
      </c>
      <c r="L117" s="177">
        <v>12</v>
      </c>
      <c r="M117" s="177">
        <f>G117*(1+L117/100)</f>
        <v>0</v>
      </c>
      <c r="N117" s="175">
        <v>0</v>
      </c>
      <c r="O117" s="175">
        <f>ROUND(E117*N117,2)</f>
        <v>0</v>
      </c>
      <c r="P117" s="175">
        <v>0</v>
      </c>
      <c r="Q117" s="175">
        <f>ROUND(E117*P117,2)</f>
        <v>0</v>
      </c>
      <c r="R117" s="177"/>
      <c r="S117" s="177" t="s">
        <v>361</v>
      </c>
      <c r="T117" s="178" t="s">
        <v>320</v>
      </c>
      <c r="U117" s="159">
        <v>0</v>
      </c>
      <c r="V117" s="159">
        <f>ROUND(E117*U117,2)</f>
        <v>0</v>
      </c>
      <c r="W117" s="159"/>
      <c r="X117" s="159" t="s">
        <v>399</v>
      </c>
      <c r="Y117" s="159" t="s">
        <v>322</v>
      </c>
      <c r="Z117" s="148"/>
      <c r="AA117" s="148"/>
      <c r="AB117" s="148"/>
      <c r="AC117" s="148"/>
      <c r="AD117" s="148"/>
      <c r="AE117" s="148"/>
      <c r="AF117" s="148"/>
      <c r="AG117" s="148" t="s">
        <v>1926</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263" t="s">
        <v>2028</v>
      </c>
      <c r="D118" s="264"/>
      <c r="E118" s="264"/>
      <c r="F118" s="264"/>
      <c r="G118" s="264"/>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325</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0">
        <v>59</v>
      </c>
      <c r="B119" s="181" t="s">
        <v>2067</v>
      </c>
      <c r="C119" s="189" t="s">
        <v>2068</v>
      </c>
      <c r="D119" s="182" t="s">
        <v>411</v>
      </c>
      <c r="E119" s="183">
        <v>0.4</v>
      </c>
      <c r="F119" s="184"/>
      <c r="G119" s="185">
        <f>ROUND(E119*F119,2)</f>
        <v>0</v>
      </c>
      <c r="H119" s="184"/>
      <c r="I119" s="185">
        <f>ROUND(E119*H119,2)</f>
        <v>0</v>
      </c>
      <c r="J119" s="184"/>
      <c r="K119" s="185">
        <f>ROUND(E119*J119,2)</f>
        <v>0</v>
      </c>
      <c r="L119" s="185">
        <v>12</v>
      </c>
      <c r="M119" s="185">
        <f>G119*(1+L119/100)</f>
        <v>0</v>
      </c>
      <c r="N119" s="183">
        <v>0</v>
      </c>
      <c r="O119" s="183">
        <f>ROUND(E119*N119,2)</f>
        <v>0</v>
      </c>
      <c r="P119" s="183">
        <v>0</v>
      </c>
      <c r="Q119" s="183">
        <f>ROUND(E119*P119,2)</f>
        <v>0</v>
      </c>
      <c r="R119" s="185"/>
      <c r="S119" s="185" t="s">
        <v>361</v>
      </c>
      <c r="T119" s="186" t="s">
        <v>320</v>
      </c>
      <c r="U119" s="159">
        <v>1.573</v>
      </c>
      <c r="V119" s="159">
        <f>ROUND(E119*U119,2)</f>
        <v>0.63</v>
      </c>
      <c r="W119" s="159"/>
      <c r="X119" s="159" t="s">
        <v>399</v>
      </c>
      <c r="Y119" s="159" t="s">
        <v>322</v>
      </c>
      <c r="Z119" s="148"/>
      <c r="AA119" s="148"/>
      <c r="AB119" s="148"/>
      <c r="AC119" s="148"/>
      <c r="AD119" s="148"/>
      <c r="AE119" s="148"/>
      <c r="AF119" s="148"/>
      <c r="AG119" s="148" t="s">
        <v>1926</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x14ac:dyDescent="0.2">
      <c r="A120" s="162" t="s">
        <v>314</v>
      </c>
      <c r="B120" s="163" t="s">
        <v>278</v>
      </c>
      <c r="C120" s="187" t="s">
        <v>279</v>
      </c>
      <c r="D120" s="164"/>
      <c r="E120" s="165"/>
      <c r="F120" s="166"/>
      <c r="G120" s="166">
        <f>SUMIF(AG121:AG123,"&lt;&gt;NOR",G121:G123)</f>
        <v>0</v>
      </c>
      <c r="H120" s="166"/>
      <c r="I120" s="166">
        <f>SUM(I121:I123)</f>
        <v>0</v>
      </c>
      <c r="J120" s="166"/>
      <c r="K120" s="166">
        <f>SUM(K121:K123)</f>
        <v>0</v>
      </c>
      <c r="L120" s="166"/>
      <c r="M120" s="166">
        <f>SUM(M121:M123)</f>
        <v>0</v>
      </c>
      <c r="N120" s="165"/>
      <c r="O120" s="165">
        <f>SUM(O121:O123)</f>
        <v>0</v>
      </c>
      <c r="P120" s="165"/>
      <c r="Q120" s="165">
        <f>SUM(Q121:Q123)</f>
        <v>0</v>
      </c>
      <c r="R120" s="166"/>
      <c r="S120" s="166"/>
      <c r="T120" s="167"/>
      <c r="U120" s="161"/>
      <c r="V120" s="161">
        <f>SUM(V121:V123)</f>
        <v>0.22</v>
      </c>
      <c r="W120" s="161"/>
      <c r="X120" s="161"/>
      <c r="Y120" s="161"/>
      <c r="AG120" t="s">
        <v>315</v>
      </c>
    </row>
    <row r="121" spans="1:60" outlineLevel="1" x14ac:dyDescent="0.2">
      <c r="A121" s="180">
        <v>60</v>
      </c>
      <c r="B121" s="181" t="s">
        <v>2069</v>
      </c>
      <c r="C121" s="189" t="s">
        <v>2070</v>
      </c>
      <c r="D121" s="182" t="s">
        <v>427</v>
      </c>
      <c r="E121" s="183">
        <v>0.3276</v>
      </c>
      <c r="F121" s="184"/>
      <c r="G121" s="185">
        <f>ROUND(E121*F121,2)</f>
        <v>0</v>
      </c>
      <c r="H121" s="184"/>
      <c r="I121" s="185">
        <f>ROUND(E121*H121,2)</f>
        <v>0</v>
      </c>
      <c r="J121" s="184"/>
      <c r="K121" s="185">
        <f>ROUND(E121*J121,2)</f>
        <v>0</v>
      </c>
      <c r="L121" s="185">
        <v>12</v>
      </c>
      <c r="M121" s="185">
        <f>G121*(1+L121/100)</f>
        <v>0</v>
      </c>
      <c r="N121" s="183">
        <v>0</v>
      </c>
      <c r="O121" s="183">
        <f>ROUND(E121*N121,2)</f>
        <v>0</v>
      </c>
      <c r="P121" s="183">
        <v>0</v>
      </c>
      <c r="Q121" s="183">
        <f>ROUND(E121*P121,2)</f>
        <v>0</v>
      </c>
      <c r="R121" s="185"/>
      <c r="S121" s="185" t="s">
        <v>361</v>
      </c>
      <c r="T121" s="186" t="s">
        <v>320</v>
      </c>
      <c r="U121" s="159">
        <v>0.66300000000000003</v>
      </c>
      <c r="V121" s="159">
        <f>ROUND(E121*U121,2)</f>
        <v>0.22</v>
      </c>
      <c r="W121" s="159"/>
      <c r="X121" s="159" t="s">
        <v>399</v>
      </c>
      <c r="Y121" s="159" t="s">
        <v>322</v>
      </c>
      <c r="Z121" s="148"/>
      <c r="AA121" s="148"/>
      <c r="AB121" s="148"/>
      <c r="AC121" s="148"/>
      <c r="AD121" s="148"/>
      <c r="AE121" s="148"/>
      <c r="AF121" s="148"/>
      <c r="AG121" s="148" t="s">
        <v>1926</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
      <c r="A122" s="172">
        <v>61</v>
      </c>
      <c r="B122" s="173" t="s">
        <v>2071</v>
      </c>
      <c r="C122" s="188" t="s">
        <v>2072</v>
      </c>
      <c r="D122" s="174" t="s">
        <v>427</v>
      </c>
      <c r="E122" s="175">
        <v>9.8279999999999994</v>
      </c>
      <c r="F122" s="176"/>
      <c r="G122" s="177">
        <f>ROUND(E122*F122,2)</f>
        <v>0</v>
      </c>
      <c r="H122" s="176"/>
      <c r="I122" s="177">
        <f>ROUND(E122*H122,2)</f>
        <v>0</v>
      </c>
      <c r="J122" s="176"/>
      <c r="K122" s="177">
        <f>ROUND(E122*J122,2)</f>
        <v>0</v>
      </c>
      <c r="L122" s="177">
        <v>12</v>
      </c>
      <c r="M122" s="177">
        <f>G122*(1+L122/100)</f>
        <v>0</v>
      </c>
      <c r="N122" s="175">
        <v>0</v>
      </c>
      <c r="O122" s="175">
        <f>ROUND(E122*N122,2)</f>
        <v>0</v>
      </c>
      <c r="P122" s="175">
        <v>0</v>
      </c>
      <c r="Q122" s="175">
        <f>ROUND(E122*P122,2)</f>
        <v>0</v>
      </c>
      <c r="R122" s="177"/>
      <c r="S122" s="177" t="s">
        <v>361</v>
      </c>
      <c r="T122" s="178" t="s">
        <v>320</v>
      </c>
      <c r="U122" s="159">
        <v>0</v>
      </c>
      <c r="V122" s="159">
        <f>ROUND(E122*U122,2)</f>
        <v>0</v>
      </c>
      <c r="W122" s="159"/>
      <c r="X122" s="159" t="s">
        <v>399</v>
      </c>
      <c r="Y122" s="159" t="s">
        <v>322</v>
      </c>
      <c r="Z122" s="148"/>
      <c r="AA122" s="148"/>
      <c r="AB122" s="148"/>
      <c r="AC122" s="148"/>
      <c r="AD122" s="148"/>
      <c r="AE122" s="148"/>
      <c r="AF122" s="148"/>
      <c r="AG122" s="148" t="s">
        <v>1926</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5" t="s">
        <v>2073</v>
      </c>
      <c r="D123" s="193"/>
      <c r="E123" s="194">
        <v>9.83</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404</v>
      </c>
      <c r="AH123" s="148">
        <v>0</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x14ac:dyDescent="0.2">
      <c r="A124" s="3"/>
      <c r="B124" s="4"/>
      <c r="C124" s="190"/>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300</v>
      </c>
    </row>
    <row r="125" spans="1:60" x14ac:dyDescent="0.2">
      <c r="A125" s="151"/>
      <c r="B125" s="152" t="s">
        <v>29</v>
      </c>
      <c r="C125" s="191"/>
      <c r="D125" s="153"/>
      <c r="E125" s="154"/>
      <c r="F125" s="154"/>
      <c r="G125" s="171">
        <f>G8+G17+G20+G23+G29+G49+G53+G89+G120</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392</v>
      </c>
    </row>
    <row r="126" spans="1:60" x14ac:dyDescent="0.2">
      <c r="C126" s="192"/>
      <c r="D126" s="10"/>
      <c r="AG126" t="s">
        <v>394</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Coqr07N379oJbg0uPVPNM5uTB2JHfhbeNnK3HIQz8Ht8tJwoE8dgC5kaLeBHmPbw/M4lRdRg4fUGSnWMzOLYg==" saltValue="e6EmYJufMVaKJOgnuK+Uag==" spinCount="100000" sheet="1" formatRows="0"/>
  <mergeCells count="12">
    <mergeCell ref="C118:G118"/>
    <mergeCell ref="A1:G1"/>
    <mergeCell ref="C2:G2"/>
    <mergeCell ref="C3:G3"/>
    <mergeCell ref="C4:G4"/>
    <mergeCell ref="C91:G91"/>
    <mergeCell ref="C98:G98"/>
    <mergeCell ref="C102:G102"/>
    <mergeCell ref="C104:G104"/>
    <mergeCell ref="C106:G106"/>
    <mergeCell ref="C108:G108"/>
    <mergeCell ref="C115:G11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72</v>
      </c>
      <c r="C4" s="269" t="s">
        <v>73</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171</v>
      </c>
      <c r="C8" s="187" t="s">
        <v>172</v>
      </c>
      <c r="D8" s="164"/>
      <c r="E8" s="165"/>
      <c r="F8" s="166"/>
      <c r="G8" s="166">
        <f>SUMIF(AG9:AG11,"&lt;&gt;NOR",G9:G11)</f>
        <v>0</v>
      </c>
      <c r="H8" s="166"/>
      <c r="I8" s="166">
        <f>SUM(I9:I11)</f>
        <v>0</v>
      </c>
      <c r="J8" s="166"/>
      <c r="K8" s="166">
        <f>SUM(K9:K11)</f>
        <v>0</v>
      </c>
      <c r="L8" s="166"/>
      <c r="M8" s="166">
        <f>SUM(M9:M11)</f>
        <v>0</v>
      </c>
      <c r="N8" s="165"/>
      <c r="O8" s="165">
        <f>SUM(O9:O11)</f>
        <v>0.04</v>
      </c>
      <c r="P8" s="165"/>
      <c r="Q8" s="165">
        <f>SUM(Q9:Q11)</f>
        <v>0</v>
      </c>
      <c r="R8" s="166"/>
      <c r="S8" s="166"/>
      <c r="T8" s="167"/>
      <c r="U8" s="161"/>
      <c r="V8" s="161">
        <f>SUM(V9:V11)</f>
        <v>0.28999999999999998</v>
      </c>
      <c r="W8" s="161"/>
      <c r="X8" s="161"/>
      <c r="Y8" s="161"/>
      <c r="AG8" t="s">
        <v>315</v>
      </c>
    </row>
    <row r="9" spans="1:60" outlineLevel="1" x14ac:dyDescent="0.2">
      <c r="A9" s="172">
        <v>1</v>
      </c>
      <c r="B9" s="173" t="s">
        <v>1938</v>
      </c>
      <c r="C9" s="188" t="s">
        <v>1939</v>
      </c>
      <c r="D9" s="174" t="s">
        <v>379</v>
      </c>
      <c r="E9" s="175">
        <v>0.40949999999999998</v>
      </c>
      <c r="F9" s="176"/>
      <c r="G9" s="177">
        <f>ROUND(E9*F9,2)</f>
        <v>0</v>
      </c>
      <c r="H9" s="176"/>
      <c r="I9" s="177">
        <f>ROUND(E9*H9,2)</f>
        <v>0</v>
      </c>
      <c r="J9" s="176"/>
      <c r="K9" s="177">
        <f>ROUND(E9*J9,2)</f>
        <v>0</v>
      </c>
      <c r="L9" s="177">
        <v>12</v>
      </c>
      <c r="M9" s="177">
        <f>G9*(1+L9/100)</f>
        <v>0</v>
      </c>
      <c r="N9" s="175">
        <v>0.10712000000000001</v>
      </c>
      <c r="O9" s="175">
        <f>ROUND(E9*N9,2)</f>
        <v>0.04</v>
      </c>
      <c r="P9" s="175">
        <v>0</v>
      </c>
      <c r="Q9" s="175">
        <f>ROUND(E9*P9,2)</f>
        <v>0</v>
      </c>
      <c r="R9" s="177"/>
      <c r="S9" s="177" t="s">
        <v>361</v>
      </c>
      <c r="T9" s="178" t="s">
        <v>320</v>
      </c>
      <c r="U9" s="159">
        <v>0.69998000000000005</v>
      </c>
      <c r="V9" s="159">
        <f>ROUND(E9*U9,2)</f>
        <v>0.28999999999999998</v>
      </c>
      <c r="W9" s="159"/>
      <c r="X9" s="159" t="s">
        <v>399</v>
      </c>
      <c r="Y9" s="159" t="s">
        <v>322</v>
      </c>
      <c r="Z9" s="148"/>
      <c r="AA9" s="148"/>
      <c r="AB9" s="148"/>
      <c r="AC9" s="148"/>
      <c r="AD9" s="148"/>
      <c r="AE9" s="148"/>
      <c r="AF9" s="148"/>
      <c r="AG9" s="148" t="s">
        <v>1926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5" t="s">
        <v>2074</v>
      </c>
      <c r="D10" s="193"/>
      <c r="E10" s="194">
        <v>0.12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404</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5" t="s">
        <v>2075</v>
      </c>
      <c r="D11" s="193"/>
      <c r="E11" s="194">
        <v>0.28999999999999998</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404</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x14ac:dyDescent="0.2">
      <c r="A12" s="162" t="s">
        <v>314</v>
      </c>
      <c r="B12" s="163" t="s">
        <v>192</v>
      </c>
      <c r="C12" s="187" t="s">
        <v>193</v>
      </c>
      <c r="D12" s="164"/>
      <c r="E12" s="165"/>
      <c r="F12" s="166"/>
      <c r="G12" s="166">
        <f>SUMIF(AG13:AG24,"&lt;&gt;NOR",G13:G24)</f>
        <v>0</v>
      </c>
      <c r="H12" s="166"/>
      <c r="I12" s="166">
        <f>SUM(I13:I24)</f>
        <v>0</v>
      </c>
      <c r="J12" s="166"/>
      <c r="K12" s="166">
        <f>SUM(K13:K24)</f>
        <v>0</v>
      </c>
      <c r="L12" s="166"/>
      <c r="M12" s="166">
        <f>SUM(M13:M24)</f>
        <v>0</v>
      </c>
      <c r="N12" s="165"/>
      <c r="O12" s="165">
        <f>SUM(O13:O24)</f>
        <v>0.01</v>
      </c>
      <c r="P12" s="165"/>
      <c r="Q12" s="165">
        <f>SUM(Q13:Q24)</f>
        <v>0.09</v>
      </c>
      <c r="R12" s="166"/>
      <c r="S12" s="166"/>
      <c r="T12" s="167"/>
      <c r="U12" s="161"/>
      <c r="V12" s="161">
        <f>SUM(V13:V24)</f>
        <v>11.260000000000002</v>
      </c>
      <c r="W12" s="161"/>
      <c r="X12" s="161"/>
      <c r="Y12" s="161"/>
      <c r="AG12" t="s">
        <v>315</v>
      </c>
    </row>
    <row r="13" spans="1:60" outlineLevel="1" x14ac:dyDescent="0.2">
      <c r="A13" s="180">
        <v>2</v>
      </c>
      <c r="B13" s="181" t="s">
        <v>2076</v>
      </c>
      <c r="C13" s="189" t="s">
        <v>2077</v>
      </c>
      <c r="D13" s="182" t="s">
        <v>478</v>
      </c>
      <c r="E13" s="183">
        <v>0.8</v>
      </c>
      <c r="F13" s="184"/>
      <c r="G13" s="185">
        <f>ROUND(E13*F13,2)</f>
        <v>0</v>
      </c>
      <c r="H13" s="184"/>
      <c r="I13" s="185">
        <f>ROUND(E13*H13,2)</f>
        <v>0</v>
      </c>
      <c r="J13" s="184"/>
      <c r="K13" s="185">
        <f>ROUND(E13*J13,2)</f>
        <v>0</v>
      </c>
      <c r="L13" s="185">
        <v>12</v>
      </c>
      <c r="M13" s="185">
        <f>G13*(1+L13/100)</f>
        <v>0</v>
      </c>
      <c r="N13" s="183">
        <v>4.8999999999999998E-4</v>
      </c>
      <c r="O13" s="183">
        <f>ROUND(E13*N13,2)</f>
        <v>0</v>
      </c>
      <c r="P13" s="183">
        <v>1.2999999999999999E-2</v>
      </c>
      <c r="Q13" s="183">
        <f>ROUND(E13*P13,2)</f>
        <v>0.01</v>
      </c>
      <c r="R13" s="185"/>
      <c r="S13" s="185" t="s">
        <v>361</v>
      </c>
      <c r="T13" s="186" t="s">
        <v>320</v>
      </c>
      <c r="U13" s="159">
        <v>0.30099999999999999</v>
      </c>
      <c r="V13" s="159">
        <f>ROUND(E13*U13,2)</f>
        <v>0.24</v>
      </c>
      <c r="W13" s="159"/>
      <c r="X13" s="159" t="s">
        <v>399</v>
      </c>
      <c r="Y13" s="159" t="s">
        <v>322</v>
      </c>
      <c r="Z13" s="148"/>
      <c r="AA13" s="148"/>
      <c r="AB13" s="148"/>
      <c r="AC13" s="148"/>
      <c r="AD13" s="148"/>
      <c r="AE13" s="148"/>
      <c r="AF13" s="148"/>
      <c r="AG13" s="148" t="s">
        <v>1926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0">
        <v>3</v>
      </c>
      <c r="B14" s="181" t="s">
        <v>1951</v>
      </c>
      <c r="C14" s="189" t="s">
        <v>1952</v>
      </c>
      <c r="D14" s="182" t="s">
        <v>442</v>
      </c>
      <c r="E14" s="183">
        <v>2</v>
      </c>
      <c r="F14" s="184"/>
      <c r="G14" s="185">
        <f>ROUND(E14*F14,2)</f>
        <v>0</v>
      </c>
      <c r="H14" s="184"/>
      <c r="I14" s="185">
        <f>ROUND(E14*H14,2)</f>
        <v>0</v>
      </c>
      <c r="J14" s="184"/>
      <c r="K14" s="185">
        <f>ROUND(E14*J14,2)</f>
        <v>0</v>
      </c>
      <c r="L14" s="185">
        <v>12</v>
      </c>
      <c r="M14" s="185">
        <f>G14*(1+L14/100)</f>
        <v>0</v>
      </c>
      <c r="N14" s="183">
        <v>0</v>
      </c>
      <c r="O14" s="183">
        <f>ROUND(E14*N14,2)</f>
        <v>0</v>
      </c>
      <c r="P14" s="183">
        <v>4.0000000000000001E-3</v>
      </c>
      <c r="Q14" s="183">
        <f>ROUND(E14*P14,2)</f>
        <v>0.01</v>
      </c>
      <c r="R14" s="185"/>
      <c r="S14" s="185" t="s">
        <v>361</v>
      </c>
      <c r="T14" s="186" t="s">
        <v>320</v>
      </c>
      <c r="U14" s="159">
        <v>0.16</v>
      </c>
      <c r="V14" s="159">
        <f>ROUND(E14*U14,2)</f>
        <v>0.32</v>
      </c>
      <c r="W14" s="159"/>
      <c r="X14" s="159" t="s">
        <v>399</v>
      </c>
      <c r="Y14" s="159" t="s">
        <v>322</v>
      </c>
      <c r="Z14" s="148"/>
      <c r="AA14" s="148"/>
      <c r="AB14" s="148"/>
      <c r="AC14" s="148"/>
      <c r="AD14" s="148"/>
      <c r="AE14" s="148"/>
      <c r="AF14" s="148"/>
      <c r="AG14" s="148" t="s">
        <v>1926</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0">
        <v>4</v>
      </c>
      <c r="B15" s="181" t="s">
        <v>1953</v>
      </c>
      <c r="C15" s="189" t="s">
        <v>1954</v>
      </c>
      <c r="D15" s="182" t="s">
        <v>442</v>
      </c>
      <c r="E15" s="183">
        <v>3</v>
      </c>
      <c r="F15" s="184"/>
      <c r="G15" s="185">
        <f>ROUND(E15*F15,2)</f>
        <v>0</v>
      </c>
      <c r="H15" s="184"/>
      <c r="I15" s="185">
        <f>ROUND(E15*H15,2)</f>
        <v>0</v>
      </c>
      <c r="J15" s="184"/>
      <c r="K15" s="185">
        <f>ROUND(E15*J15,2)</f>
        <v>0</v>
      </c>
      <c r="L15" s="185">
        <v>12</v>
      </c>
      <c r="M15" s="185">
        <f>G15*(1+L15/100)</f>
        <v>0</v>
      </c>
      <c r="N15" s="183">
        <v>0</v>
      </c>
      <c r="O15" s="183">
        <f>ROUND(E15*N15,2)</f>
        <v>0</v>
      </c>
      <c r="P15" s="183">
        <v>8.0000000000000002E-3</v>
      </c>
      <c r="Q15" s="183">
        <f>ROUND(E15*P15,2)</f>
        <v>0.02</v>
      </c>
      <c r="R15" s="185"/>
      <c r="S15" s="185" t="s">
        <v>361</v>
      </c>
      <c r="T15" s="186" t="s">
        <v>320</v>
      </c>
      <c r="U15" s="159">
        <v>0.24299999999999999</v>
      </c>
      <c r="V15" s="159">
        <f>ROUND(E15*U15,2)</f>
        <v>0.73</v>
      </c>
      <c r="W15" s="159"/>
      <c r="X15" s="159" t="s">
        <v>399</v>
      </c>
      <c r="Y15" s="159" t="s">
        <v>322</v>
      </c>
      <c r="Z15" s="148"/>
      <c r="AA15" s="148"/>
      <c r="AB15" s="148"/>
      <c r="AC15" s="148"/>
      <c r="AD15" s="148"/>
      <c r="AE15" s="148"/>
      <c r="AF15" s="148"/>
      <c r="AG15" s="148" t="s">
        <v>1926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2">
        <v>5</v>
      </c>
      <c r="B16" s="173" t="s">
        <v>2078</v>
      </c>
      <c r="C16" s="188" t="s">
        <v>2079</v>
      </c>
      <c r="D16" s="174" t="s">
        <v>478</v>
      </c>
      <c r="E16" s="175">
        <v>3.6</v>
      </c>
      <c r="F16" s="176"/>
      <c r="G16" s="177">
        <f>ROUND(E16*F16,2)</f>
        <v>0</v>
      </c>
      <c r="H16" s="176"/>
      <c r="I16" s="177">
        <f>ROUND(E16*H16,2)</f>
        <v>0</v>
      </c>
      <c r="J16" s="176"/>
      <c r="K16" s="177">
        <f>ROUND(E16*J16,2)</f>
        <v>0</v>
      </c>
      <c r="L16" s="177">
        <v>12</v>
      </c>
      <c r="M16" s="177">
        <f>G16*(1+L16/100)</f>
        <v>0</v>
      </c>
      <c r="N16" s="175">
        <v>1.58E-3</v>
      </c>
      <c r="O16" s="175">
        <f>ROUND(E16*N16,2)</f>
        <v>0.01</v>
      </c>
      <c r="P16" s="175">
        <v>1.256E-2</v>
      </c>
      <c r="Q16" s="175">
        <f>ROUND(E16*P16,2)</f>
        <v>0.05</v>
      </c>
      <c r="R16" s="177"/>
      <c r="S16" s="177" t="s">
        <v>361</v>
      </c>
      <c r="T16" s="178" t="s">
        <v>320</v>
      </c>
      <c r="U16" s="159">
        <v>2.7</v>
      </c>
      <c r="V16" s="159">
        <f>ROUND(E16*U16,2)</f>
        <v>9.7200000000000006</v>
      </c>
      <c r="W16" s="159"/>
      <c r="X16" s="159" t="s">
        <v>399</v>
      </c>
      <c r="Y16" s="159" t="s">
        <v>322</v>
      </c>
      <c r="Z16" s="148"/>
      <c r="AA16" s="148"/>
      <c r="AB16" s="148"/>
      <c r="AC16" s="148"/>
      <c r="AD16" s="148"/>
      <c r="AE16" s="148"/>
      <c r="AF16" s="148"/>
      <c r="AG16" s="148" t="s">
        <v>1926</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195" t="s">
        <v>2080</v>
      </c>
      <c r="D17" s="193"/>
      <c r="E17" s="194">
        <v>3.6</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404</v>
      </c>
      <c r="AH17" s="148">
        <v>0</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0">
        <v>6</v>
      </c>
      <c r="B18" s="181" t="s">
        <v>737</v>
      </c>
      <c r="C18" s="189" t="s">
        <v>1963</v>
      </c>
      <c r="D18" s="182" t="s">
        <v>411</v>
      </c>
      <c r="E18" s="183">
        <v>0.1</v>
      </c>
      <c r="F18" s="184"/>
      <c r="G18" s="185">
        <f>ROUND(E18*F18,2)</f>
        <v>0</v>
      </c>
      <c r="H18" s="184"/>
      <c r="I18" s="185">
        <f>ROUND(E18*H18,2)</f>
        <v>0</v>
      </c>
      <c r="J18" s="184"/>
      <c r="K18" s="185">
        <f>ROUND(E18*J18,2)</f>
        <v>0</v>
      </c>
      <c r="L18" s="185">
        <v>12</v>
      </c>
      <c r="M18" s="185">
        <f>G18*(1+L18/100)</f>
        <v>0</v>
      </c>
      <c r="N18" s="183">
        <v>0</v>
      </c>
      <c r="O18" s="183">
        <f>ROUND(E18*N18,2)</f>
        <v>0</v>
      </c>
      <c r="P18" s="183">
        <v>0</v>
      </c>
      <c r="Q18" s="183">
        <f>ROUND(E18*P18,2)</f>
        <v>0</v>
      </c>
      <c r="R18" s="185"/>
      <c r="S18" s="185" t="s">
        <v>361</v>
      </c>
      <c r="T18" s="186" t="s">
        <v>320</v>
      </c>
      <c r="U18" s="159">
        <v>0.94199999999999995</v>
      </c>
      <c r="V18" s="159">
        <f>ROUND(E18*U18,2)</f>
        <v>0.09</v>
      </c>
      <c r="W18" s="159"/>
      <c r="X18" s="159" t="s">
        <v>399</v>
      </c>
      <c r="Y18" s="159" t="s">
        <v>322</v>
      </c>
      <c r="Z18" s="148"/>
      <c r="AA18" s="148"/>
      <c r="AB18" s="148"/>
      <c r="AC18" s="148"/>
      <c r="AD18" s="148"/>
      <c r="AE18" s="148"/>
      <c r="AF18" s="148"/>
      <c r="AG18" s="148" t="s">
        <v>1926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72">
        <v>7</v>
      </c>
      <c r="B19" s="173" t="s">
        <v>739</v>
      </c>
      <c r="C19" s="188" t="s">
        <v>1965</v>
      </c>
      <c r="D19" s="174" t="s">
        <v>411</v>
      </c>
      <c r="E19" s="175">
        <v>1</v>
      </c>
      <c r="F19" s="176"/>
      <c r="G19" s="177">
        <f>ROUND(E19*F19,2)</f>
        <v>0</v>
      </c>
      <c r="H19" s="176"/>
      <c r="I19" s="177">
        <f>ROUND(E19*H19,2)</f>
        <v>0</v>
      </c>
      <c r="J19" s="176"/>
      <c r="K19" s="177">
        <f>ROUND(E19*J19,2)</f>
        <v>0</v>
      </c>
      <c r="L19" s="177">
        <v>12</v>
      </c>
      <c r="M19" s="177">
        <f>G19*(1+L19/100)</f>
        <v>0</v>
      </c>
      <c r="N19" s="175">
        <v>0</v>
      </c>
      <c r="O19" s="175">
        <f>ROUND(E19*N19,2)</f>
        <v>0</v>
      </c>
      <c r="P19" s="175">
        <v>0</v>
      </c>
      <c r="Q19" s="175">
        <f>ROUND(E19*P19,2)</f>
        <v>0</v>
      </c>
      <c r="R19" s="177"/>
      <c r="S19" s="177" t="s">
        <v>361</v>
      </c>
      <c r="T19" s="178" t="s">
        <v>320</v>
      </c>
      <c r="U19" s="159">
        <v>0.105</v>
      </c>
      <c r="V19" s="159">
        <f>ROUND(E19*U19,2)</f>
        <v>0.11</v>
      </c>
      <c r="W19" s="159"/>
      <c r="X19" s="159" t="s">
        <v>399</v>
      </c>
      <c r="Y19" s="159" t="s">
        <v>322</v>
      </c>
      <c r="Z19" s="148"/>
      <c r="AA19" s="148"/>
      <c r="AB19" s="148"/>
      <c r="AC19" s="148"/>
      <c r="AD19" s="148"/>
      <c r="AE19" s="148"/>
      <c r="AF19" s="148"/>
      <c r="AG19" s="148" t="s">
        <v>1926</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5" t="s">
        <v>2081</v>
      </c>
      <c r="D20" s="193"/>
      <c r="E20" s="194">
        <v>1</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404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0">
        <v>8</v>
      </c>
      <c r="B21" s="181" t="s">
        <v>1967</v>
      </c>
      <c r="C21" s="189" t="s">
        <v>1968</v>
      </c>
      <c r="D21" s="182" t="s">
        <v>411</v>
      </c>
      <c r="E21" s="183">
        <v>0.1</v>
      </c>
      <c r="F21" s="184"/>
      <c r="G21" s="185">
        <f>ROUND(E21*F21,2)</f>
        <v>0</v>
      </c>
      <c r="H21" s="184"/>
      <c r="I21" s="185">
        <f>ROUND(E21*H21,2)</f>
        <v>0</v>
      </c>
      <c r="J21" s="184"/>
      <c r="K21" s="185">
        <f>ROUND(E21*J21,2)</f>
        <v>0</v>
      </c>
      <c r="L21" s="185">
        <v>12</v>
      </c>
      <c r="M21" s="185">
        <f>G21*(1+L21/100)</f>
        <v>0</v>
      </c>
      <c r="N21" s="183">
        <v>0</v>
      </c>
      <c r="O21" s="183">
        <f>ROUND(E21*N21,2)</f>
        <v>0</v>
      </c>
      <c r="P21" s="183">
        <v>0</v>
      </c>
      <c r="Q21" s="183">
        <f>ROUND(E21*P21,2)</f>
        <v>0</v>
      </c>
      <c r="R21" s="185"/>
      <c r="S21" s="185" t="s">
        <v>361</v>
      </c>
      <c r="T21" s="186" t="s">
        <v>320</v>
      </c>
      <c r="U21" s="159">
        <v>0.49</v>
      </c>
      <c r="V21" s="159">
        <f>ROUND(E21*U21,2)</f>
        <v>0.05</v>
      </c>
      <c r="W21" s="159"/>
      <c r="X21" s="159" t="s">
        <v>399</v>
      </c>
      <c r="Y21" s="159" t="s">
        <v>322</v>
      </c>
      <c r="Z21" s="148"/>
      <c r="AA21" s="148"/>
      <c r="AB21" s="148"/>
      <c r="AC21" s="148"/>
      <c r="AD21" s="148"/>
      <c r="AE21" s="148"/>
      <c r="AF21" s="148"/>
      <c r="AG21" s="148" t="s">
        <v>1926</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9</v>
      </c>
      <c r="B22" s="173" t="s">
        <v>734</v>
      </c>
      <c r="C22" s="188" t="s">
        <v>1969</v>
      </c>
      <c r="D22" s="174" t="s">
        <v>411</v>
      </c>
      <c r="E22" s="175">
        <v>3</v>
      </c>
      <c r="F22" s="176"/>
      <c r="G22" s="177">
        <f>ROUND(E22*F22,2)</f>
        <v>0</v>
      </c>
      <c r="H22" s="176"/>
      <c r="I22" s="177">
        <f>ROUND(E22*H22,2)</f>
        <v>0</v>
      </c>
      <c r="J22" s="176"/>
      <c r="K22" s="177">
        <f>ROUND(E22*J22,2)</f>
        <v>0</v>
      </c>
      <c r="L22" s="177">
        <v>12</v>
      </c>
      <c r="M22" s="177">
        <f>G22*(1+L22/100)</f>
        <v>0</v>
      </c>
      <c r="N22" s="175">
        <v>0</v>
      </c>
      <c r="O22" s="175">
        <f>ROUND(E22*N22,2)</f>
        <v>0</v>
      </c>
      <c r="P22" s="175">
        <v>0</v>
      </c>
      <c r="Q22" s="175">
        <f>ROUND(E22*P22,2)</f>
        <v>0</v>
      </c>
      <c r="R22" s="177"/>
      <c r="S22" s="177" t="s">
        <v>361</v>
      </c>
      <c r="T22" s="178" t="s">
        <v>320</v>
      </c>
      <c r="U22" s="159">
        <v>0</v>
      </c>
      <c r="V22" s="159">
        <f>ROUND(E22*U22,2)</f>
        <v>0</v>
      </c>
      <c r="W22" s="159"/>
      <c r="X22" s="159" t="s">
        <v>399</v>
      </c>
      <c r="Y22" s="159" t="s">
        <v>322</v>
      </c>
      <c r="Z22" s="148"/>
      <c r="AA22" s="148"/>
      <c r="AB22" s="148"/>
      <c r="AC22" s="148"/>
      <c r="AD22" s="148"/>
      <c r="AE22" s="148"/>
      <c r="AF22" s="148"/>
      <c r="AG22" s="148" t="s">
        <v>1926</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5" t="s">
        <v>2082</v>
      </c>
      <c r="D23" s="193"/>
      <c r="E23" s="194">
        <v>3</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404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0">
        <v>10</v>
      </c>
      <c r="B24" s="181" t="s">
        <v>742</v>
      </c>
      <c r="C24" s="189" t="s">
        <v>1971</v>
      </c>
      <c r="D24" s="182" t="s">
        <v>411</v>
      </c>
      <c r="E24" s="183">
        <v>0.1</v>
      </c>
      <c r="F24" s="184"/>
      <c r="G24" s="185">
        <f>ROUND(E24*F24,2)</f>
        <v>0</v>
      </c>
      <c r="H24" s="184"/>
      <c r="I24" s="185">
        <f>ROUND(E24*H24,2)</f>
        <v>0</v>
      </c>
      <c r="J24" s="184"/>
      <c r="K24" s="185">
        <f>ROUND(E24*J24,2)</f>
        <v>0</v>
      </c>
      <c r="L24" s="185">
        <v>12</v>
      </c>
      <c r="M24" s="185">
        <f>G24*(1+L24/100)</f>
        <v>0</v>
      </c>
      <c r="N24" s="183">
        <v>0</v>
      </c>
      <c r="O24" s="183">
        <f>ROUND(E24*N24,2)</f>
        <v>0</v>
      </c>
      <c r="P24" s="183">
        <v>0</v>
      </c>
      <c r="Q24" s="183">
        <f>ROUND(E24*P24,2)</f>
        <v>0</v>
      </c>
      <c r="R24" s="185"/>
      <c r="S24" s="185" t="s">
        <v>361</v>
      </c>
      <c r="T24" s="186" t="s">
        <v>320</v>
      </c>
      <c r="U24" s="159">
        <v>0</v>
      </c>
      <c r="V24" s="159">
        <f>ROUND(E24*U24,2)</f>
        <v>0</v>
      </c>
      <c r="W24" s="159"/>
      <c r="X24" s="159" t="s">
        <v>399</v>
      </c>
      <c r="Y24" s="159" t="s">
        <v>322</v>
      </c>
      <c r="Z24" s="148"/>
      <c r="AA24" s="148"/>
      <c r="AB24" s="148"/>
      <c r="AC24" s="148"/>
      <c r="AD24" s="148"/>
      <c r="AE24" s="148"/>
      <c r="AF24" s="148"/>
      <c r="AG24" s="148" t="s">
        <v>1926</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x14ac:dyDescent="0.2">
      <c r="A25" s="162" t="s">
        <v>314</v>
      </c>
      <c r="B25" s="163" t="s">
        <v>198</v>
      </c>
      <c r="C25" s="187" t="s">
        <v>199</v>
      </c>
      <c r="D25" s="164"/>
      <c r="E25" s="165"/>
      <c r="F25" s="166"/>
      <c r="G25" s="166">
        <f>SUMIF(AG26:AG27,"&lt;&gt;NOR",G26:G27)</f>
        <v>0</v>
      </c>
      <c r="H25" s="166"/>
      <c r="I25" s="166">
        <f>SUM(I26:I27)</f>
        <v>0</v>
      </c>
      <c r="J25" s="166"/>
      <c r="K25" s="166">
        <f>SUM(K26:K27)</f>
        <v>0</v>
      </c>
      <c r="L25" s="166"/>
      <c r="M25" s="166">
        <f>SUM(M26:M27)</f>
        <v>0</v>
      </c>
      <c r="N25" s="165"/>
      <c r="O25" s="165">
        <f>SUM(O26:O27)</f>
        <v>0.03</v>
      </c>
      <c r="P25" s="165"/>
      <c r="Q25" s="165">
        <f>SUM(Q26:Q27)</f>
        <v>0</v>
      </c>
      <c r="R25" s="166"/>
      <c r="S25" s="166"/>
      <c r="T25" s="167"/>
      <c r="U25" s="161"/>
      <c r="V25" s="161">
        <f>SUM(V26:V27)</f>
        <v>12</v>
      </c>
      <c r="W25" s="161"/>
      <c r="X25" s="161"/>
      <c r="Y25" s="161"/>
      <c r="AG25" t="s">
        <v>315</v>
      </c>
    </row>
    <row r="26" spans="1:60" outlineLevel="1" x14ac:dyDescent="0.2">
      <c r="A26" s="172">
        <v>11</v>
      </c>
      <c r="B26" s="173" t="s">
        <v>1972</v>
      </c>
      <c r="C26" s="188" t="s">
        <v>1973</v>
      </c>
      <c r="D26" s="174" t="s">
        <v>442</v>
      </c>
      <c r="E26" s="175">
        <v>24</v>
      </c>
      <c r="F26" s="176"/>
      <c r="G26" s="177">
        <f>ROUND(E26*F26,2)</f>
        <v>0</v>
      </c>
      <c r="H26" s="176"/>
      <c r="I26" s="177">
        <f>ROUND(E26*H26,2)</f>
        <v>0</v>
      </c>
      <c r="J26" s="176"/>
      <c r="K26" s="177">
        <f>ROUND(E26*J26,2)</f>
        <v>0</v>
      </c>
      <c r="L26" s="177">
        <v>12</v>
      </c>
      <c r="M26" s="177">
        <f>G26*(1+L26/100)</f>
        <v>0</v>
      </c>
      <c r="N26" s="175">
        <v>1.0499999999999999E-3</v>
      </c>
      <c r="O26" s="175">
        <f>ROUND(E26*N26,2)</f>
        <v>0.03</v>
      </c>
      <c r="P26" s="175">
        <v>0</v>
      </c>
      <c r="Q26" s="175">
        <f>ROUND(E26*P26,2)</f>
        <v>0</v>
      </c>
      <c r="R26" s="177"/>
      <c r="S26" s="177" t="s">
        <v>361</v>
      </c>
      <c r="T26" s="178" t="s">
        <v>320</v>
      </c>
      <c r="U26" s="159">
        <v>0.5</v>
      </c>
      <c r="V26" s="159">
        <f>ROUND(E26*U26,2)</f>
        <v>12</v>
      </c>
      <c r="W26" s="159"/>
      <c r="X26" s="159" t="s">
        <v>399</v>
      </c>
      <c r="Y26" s="159" t="s">
        <v>322</v>
      </c>
      <c r="Z26" s="148"/>
      <c r="AA26" s="148"/>
      <c r="AB26" s="148"/>
      <c r="AC26" s="148"/>
      <c r="AD26" s="148"/>
      <c r="AE26" s="148"/>
      <c r="AF26" s="148"/>
      <c r="AG26" s="148" t="s">
        <v>1926</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195" t="s">
        <v>2083</v>
      </c>
      <c r="D27" s="193"/>
      <c r="E27" s="194">
        <v>24</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404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x14ac:dyDescent="0.2">
      <c r="A28" s="162" t="s">
        <v>314</v>
      </c>
      <c r="B28" s="163" t="s">
        <v>202</v>
      </c>
      <c r="C28" s="187" t="s">
        <v>203</v>
      </c>
      <c r="D28" s="164"/>
      <c r="E28" s="165"/>
      <c r="F28" s="166"/>
      <c r="G28" s="166">
        <f>SUMIF(AG29:AG46,"&lt;&gt;NOR",G29:G46)</f>
        <v>0</v>
      </c>
      <c r="H28" s="166"/>
      <c r="I28" s="166">
        <f>SUM(I29:I46)</f>
        <v>0</v>
      </c>
      <c r="J28" s="166"/>
      <c r="K28" s="166">
        <f>SUM(K29:K46)</f>
        <v>0</v>
      </c>
      <c r="L28" s="166"/>
      <c r="M28" s="166">
        <f>SUM(M29:M46)</f>
        <v>0</v>
      </c>
      <c r="N28" s="165"/>
      <c r="O28" s="165">
        <f>SUM(O29:O46)</f>
        <v>8.9999999999999983E-2</v>
      </c>
      <c r="P28" s="165"/>
      <c r="Q28" s="165">
        <f>SUM(Q29:Q46)</f>
        <v>0</v>
      </c>
      <c r="R28" s="166"/>
      <c r="S28" s="166"/>
      <c r="T28" s="167"/>
      <c r="U28" s="161"/>
      <c r="V28" s="161">
        <f>SUM(V29:V46)</f>
        <v>112.06999999999998</v>
      </c>
      <c r="W28" s="161"/>
      <c r="X28" s="161"/>
      <c r="Y28" s="161"/>
      <c r="AG28" t="s">
        <v>315</v>
      </c>
    </row>
    <row r="29" spans="1:60" outlineLevel="1" x14ac:dyDescent="0.2">
      <c r="A29" s="172">
        <v>12</v>
      </c>
      <c r="B29" s="173" t="s">
        <v>2084</v>
      </c>
      <c r="C29" s="188" t="s">
        <v>2085</v>
      </c>
      <c r="D29" s="174" t="s">
        <v>478</v>
      </c>
      <c r="E29" s="175">
        <v>146.63999999999999</v>
      </c>
      <c r="F29" s="176"/>
      <c r="G29" s="177">
        <f>ROUND(E29*F29,2)</f>
        <v>0</v>
      </c>
      <c r="H29" s="176"/>
      <c r="I29" s="177">
        <f>ROUND(E29*H29,2)</f>
        <v>0</v>
      </c>
      <c r="J29" s="176"/>
      <c r="K29" s="177">
        <f>ROUND(E29*J29,2)</f>
        <v>0</v>
      </c>
      <c r="L29" s="177">
        <v>12</v>
      </c>
      <c r="M29" s="177">
        <f>G29*(1+L29/100)</f>
        <v>0</v>
      </c>
      <c r="N29" s="175">
        <v>1.4999999999999999E-4</v>
      </c>
      <c r="O29" s="175">
        <f>ROUND(E29*N29,2)</f>
        <v>0.02</v>
      </c>
      <c r="P29" s="175">
        <v>0</v>
      </c>
      <c r="Q29" s="175">
        <f>ROUND(E29*P29,2)</f>
        <v>0</v>
      </c>
      <c r="R29" s="177"/>
      <c r="S29" s="177" t="s">
        <v>361</v>
      </c>
      <c r="T29" s="178" t="s">
        <v>320</v>
      </c>
      <c r="U29" s="159">
        <v>0</v>
      </c>
      <c r="V29" s="159">
        <f>ROUND(E29*U29,2)</f>
        <v>0</v>
      </c>
      <c r="W29" s="159"/>
      <c r="X29" s="159" t="s">
        <v>1147</v>
      </c>
      <c r="Y29" s="159" t="s">
        <v>322</v>
      </c>
      <c r="Z29" s="148"/>
      <c r="AA29" s="148"/>
      <c r="AB29" s="148"/>
      <c r="AC29" s="148"/>
      <c r="AD29" s="148"/>
      <c r="AE29" s="148"/>
      <c r="AF29" s="148"/>
      <c r="AG29" s="148" t="s">
        <v>2033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5" t="s">
        <v>2086</v>
      </c>
      <c r="D30" s="193"/>
      <c r="E30" s="194">
        <v>47.8</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404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5" t="s">
        <v>2087</v>
      </c>
      <c r="D31" s="193"/>
      <c r="E31" s="194">
        <v>27.6</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404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5" t="s">
        <v>2088</v>
      </c>
      <c r="D32" s="193"/>
      <c r="E32" s="194">
        <v>46.8</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404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5" t="s">
        <v>2089</v>
      </c>
      <c r="D33" s="193"/>
      <c r="E33" s="194">
        <v>24.44</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404</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0">
        <v>13</v>
      </c>
      <c r="B34" s="181" t="s">
        <v>2090</v>
      </c>
      <c r="C34" s="189" t="s">
        <v>2091</v>
      </c>
      <c r="D34" s="182" t="s">
        <v>478</v>
      </c>
      <c r="E34" s="183">
        <v>146.63999999999999</v>
      </c>
      <c r="F34" s="184"/>
      <c r="G34" s="185">
        <f>ROUND(E34*F34,2)</f>
        <v>0</v>
      </c>
      <c r="H34" s="184"/>
      <c r="I34" s="185">
        <f>ROUND(E34*H34,2)</f>
        <v>0</v>
      </c>
      <c r="J34" s="184"/>
      <c r="K34" s="185">
        <f>ROUND(E34*J34,2)</f>
        <v>0</v>
      </c>
      <c r="L34" s="185">
        <v>12</v>
      </c>
      <c r="M34" s="185">
        <f>G34*(1+L34/100)</f>
        <v>0</v>
      </c>
      <c r="N34" s="183">
        <v>2.7999999999999998E-4</v>
      </c>
      <c r="O34" s="183">
        <f>ROUND(E34*N34,2)</f>
        <v>0.04</v>
      </c>
      <c r="P34" s="183">
        <v>0</v>
      </c>
      <c r="Q34" s="183">
        <f>ROUND(E34*P34,2)</f>
        <v>0</v>
      </c>
      <c r="R34" s="185"/>
      <c r="S34" s="185" t="s">
        <v>361</v>
      </c>
      <c r="T34" s="186" t="s">
        <v>320</v>
      </c>
      <c r="U34" s="159">
        <v>0.36516999999999999</v>
      </c>
      <c r="V34" s="159">
        <f>ROUND(E34*U34,2)</f>
        <v>53.55</v>
      </c>
      <c r="W34" s="159"/>
      <c r="X34" s="159" t="s">
        <v>399</v>
      </c>
      <c r="Y34" s="159" t="s">
        <v>322</v>
      </c>
      <c r="Z34" s="148"/>
      <c r="AA34" s="148"/>
      <c r="AB34" s="148"/>
      <c r="AC34" s="148"/>
      <c r="AD34" s="148"/>
      <c r="AE34" s="148"/>
      <c r="AF34" s="148"/>
      <c r="AG34" s="148" t="s">
        <v>1926</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2">
        <v>14</v>
      </c>
      <c r="B35" s="173" t="s">
        <v>2092</v>
      </c>
      <c r="C35" s="188" t="s">
        <v>2093</v>
      </c>
      <c r="D35" s="174" t="s">
        <v>478</v>
      </c>
      <c r="E35" s="175">
        <v>24.72</v>
      </c>
      <c r="F35" s="176"/>
      <c r="G35" s="177">
        <f>ROUND(E35*F35,2)</f>
        <v>0</v>
      </c>
      <c r="H35" s="176"/>
      <c r="I35" s="177">
        <f>ROUND(E35*H35,2)</f>
        <v>0</v>
      </c>
      <c r="J35" s="176"/>
      <c r="K35" s="177">
        <f>ROUND(E35*J35,2)</f>
        <v>0</v>
      </c>
      <c r="L35" s="177">
        <v>12</v>
      </c>
      <c r="M35" s="177">
        <f>G35*(1+L35/100)</f>
        <v>0</v>
      </c>
      <c r="N35" s="175">
        <v>2.3000000000000001E-4</v>
      </c>
      <c r="O35" s="175">
        <f>ROUND(E35*N35,2)</f>
        <v>0.01</v>
      </c>
      <c r="P35" s="175">
        <v>0</v>
      </c>
      <c r="Q35" s="175">
        <f>ROUND(E35*P35,2)</f>
        <v>0</v>
      </c>
      <c r="R35" s="177"/>
      <c r="S35" s="177" t="s">
        <v>361</v>
      </c>
      <c r="T35" s="178" t="s">
        <v>320</v>
      </c>
      <c r="U35" s="159">
        <v>0</v>
      </c>
      <c r="V35" s="159">
        <f>ROUND(E35*U35,2)</f>
        <v>0</v>
      </c>
      <c r="W35" s="159"/>
      <c r="X35" s="159" t="s">
        <v>1147</v>
      </c>
      <c r="Y35" s="159" t="s">
        <v>322</v>
      </c>
      <c r="Z35" s="148"/>
      <c r="AA35" s="148"/>
      <c r="AB35" s="148"/>
      <c r="AC35" s="148"/>
      <c r="AD35" s="148"/>
      <c r="AE35" s="148"/>
      <c r="AF35" s="148"/>
      <c r="AG35" s="148" t="s">
        <v>2033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5" t="s">
        <v>2094</v>
      </c>
      <c r="D36" s="193"/>
      <c r="E36" s="194">
        <v>20.6</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404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3" x14ac:dyDescent="0.2">
      <c r="A37" s="155"/>
      <c r="B37" s="156"/>
      <c r="C37" s="195" t="s">
        <v>2095</v>
      </c>
      <c r="D37" s="193"/>
      <c r="E37" s="194">
        <v>4.12</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404</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0">
        <v>15</v>
      </c>
      <c r="B38" s="181" t="s">
        <v>2096</v>
      </c>
      <c r="C38" s="189" t="s">
        <v>2097</v>
      </c>
      <c r="D38" s="182" t="s">
        <v>478</v>
      </c>
      <c r="E38" s="183">
        <v>24.72</v>
      </c>
      <c r="F38" s="184"/>
      <c r="G38" s="185">
        <f t="shared" ref="G38:G44" si="0">ROUND(E38*F38,2)</f>
        <v>0</v>
      </c>
      <c r="H38" s="184"/>
      <c r="I38" s="185">
        <f t="shared" ref="I38:I44" si="1">ROUND(E38*H38,2)</f>
        <v>0</v>
      </c>
      <c r="J38" s="184"/>
      <c r="K38" s="185">
        <f t="shared" ref="K38:K44" si="2">ROUND(E38*J38,2)</f>
        <v>0</v>
      </c>
      <c r="L38" s="185">
        <v>12</v>
      </c>
      <c r="M38" s="185">
        <f t="shared" ref="M38:M44" si="3">G38*(1+L38/100)</f>
        <v>0</v>
      </c>
      <c r="N38" s="183">
        <v>2.7999999999999998E-4</v>
      </c>
      <c r="O38" s="183">
        <f t="shared" ref="O38:O44" si="4">ROUND(E38*N38,2)</f>
        <v>0.01</v>
      </c>
      <c r="P38" s="183">
        <v>0</v>
      </c>
      <c r="Q38" s="183">
        <f t="shared" ref="Q38:Q44" si="5">ROUND(E38*P38,2)</f>
        <v>0</v>
      </c>
      <c r="R38" s="185"/>
      <c r="S38" s="185" t="s">
        <v>361</v>
      </c>
      <c r="T38" s="186" t="s">
        <v>320</v>
      </c>
      <c r="U38" s="159">
        <v>0.40018999999999999</v>
      </c>
      <c r="V38" s="159">
        <f t="shared" ref="V38:V44" si="6">ROUND(E38*U38,2)</f>
        <v>9.89</v>
      </c>
      <c r="W38" s="159"/>
      <c r="X38" s="159" t="s">
        <v>399</v>
      </c>
      <c r="Y38" s="159" t="s">
        <v>322</v>
      </c>
      <c r="Z38" s="148"/>
      <c r="AA38" s="148"/>
      <c r="AB38" s="148"/>
      <c r="AC38" s="148"/>
      <c r="AD38" s="148"/>
      <c r="AE38" s="148"/>
      <c r="AF38" s="148"/>
      <c r="AG38" s="148" t="s">
        <v>1926</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0">
        <v>16</v>
      </c>
      <c r="B39" s="181" t="s">
        <v>2098</v>
      </c>
      <c r="C39" s="189" t="s">
        <v>2099</v>
      </c>
      <c r="D39" s="182" t="s">
        <v>478</v>
      </c>
      <c r="E39" s="183">
        <v>57.36</v>
      </c>
      <c r="F39" s="184"/>
      <c r="G39" s="185">
        <f t="shared" si="0"/>
        <v>0</v>
      </c>
      <c r="H39" s="184"/>
      <c r="I39" s="185">
        <f t="shared" si="1"/>
        <v>0</v>
      </c>
      <c r="J39" s="184"/>
      <c r="K39" s="185">
        <f t="shared" si="2"/>
        <v>0</v>
      </c>
      <c r="L39" s="185">
        <v>12</v>
      </c>
      <c r="M39" s="185">
        <f t="shared" si="3"/>
        <v>0</v>
      </c>
      <c r="N39" s="183">
        <v>4.0000000000000003E-5</v>
      </c>
      <c r="O39" s="183">
        <f t="shared" si="4"/>
        <v>0</v>
      </c>
      <c r="P39" s="183">
        <v>0</v>
      </c>
      <c r="Q39" s="183">
        <f t="shared" si="5"/>
        <v>0</v>
      </c>
      <c r="R39" s="185"/>
      <c r="S39" s="185" t="s">
        <v>361</v>
      </c>
      <c r="T39" s="186" t="s">
        <v>320</v>
      </c>
      <c r="U39" s="159">
        <v>0.129</v>
      </c>
      <c r="V39" s="159">
        <f t="shared" si="6"/>
        <v>7.4</v>
      </c>
      <c r="W39" s="159"/>
      <c r="X39" s="159" t="s">
        <v>399</v>
      </c>
      <c r="Y39" s="159" t="s">
        <v>322</v>
      </c>
      <c r="Z39" s="148"/>
      <c r="AA39" s="148"/>
      <c r="AB39" s="148"/>
      <c r="AC39" s="148"/>
      <c r="AD39" s="148"/>
      <c r="AE39" s="148"/>
      <c r="AF39" s="148"/>
      <c r="AG39" s="148" t="s">
        <v>1926</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0">
        <v>17</v>
      </c>
      <c r="B40" s="181" t="s">
        <v>2100</v>
      </c>
      <c r="C40" s="189" t="s">
        <v>2101</v>
      </c>
      <c r="D40" s="182" t="s">
        <v>478</v>
      </c>
      <c r="E40" s="183">
        <v>89.28</v>
      </c>
      <c r="F40" s="184"/>
      <c r="G40" s="185">
        <f t="shared" si="0"/>
        <v>0</v>
      </c>
      <c r="H40" s="184"/>
      <c r="I40" s="185">
        <f t="shared" si="1"/>
        <v>0</v>
      </c>
      <c r="J40" s="184"/>
      <c r="K40" s="185">
        <f t="shared" si="2"/>
        <v>0</v>
      </c>
      <c r="L40" s="185">
        <v>12</v>
      </c>
      <c r="M40" s="185">
        <f t="shared" si="3"/>
        <v>0</v>
      </c>
      <c r="N40" s="183">
        <v>6.9999999999999994E-5</v>
      </c>
      <c r="O40" s="183">
        <f t="shared" si="4"/>
        <v>0.01</v>
      </c>
      <c r="P40" s="183">
        <v>0</v>
      </c>
      <c r="Q40" s="183">
        <f t="shared" si="5"/>
        <v>0</v>
      </c>
      <c r="R40" s="185"/>
      <c r="S40" s="185" t="s">
        <v>361</v>
      </c>
      <c r="T40" s="186" t="s">
        <v>320</v>
      </c>
      <c r="U40" s="159">
        <v>0.129</v>
      </c>
      <c r="V40" s="159">
        <f t="shared" si="6"/>
        <v>11.52</v>
      </c>
      <c r="W40" s="159"/>
      <c r="X40" s="159" t="s">
        <v>399</v>
      </c>
      <c r="Y40" s="159" t="s">
        <v>322</v>
      </c>
      <c r="Z40" s="148"/>
      <c r="AA40" s="148"/>
      <c r="AB40" s="148"/>
      <c r="AC40" s="148"/>
      <c r="AD40" s="148"/>
      <c r="AE40" s="148"/>
      <c r="AF40" s="148"/>
      <c r="AG40" s="148" t="s">
        <v>1926</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0">
        <v>18</v>
      </c>
      <c r="B41" s="181" t="s">
        <v>2102</v>
      </c>
      <c r="C41" s="189" t="s">
        <v>2103</v>
      </c>
      <c r="D41" s="182" t="s">
        <v>478</v>
      </c>
      <c r="E41" s="183">
        <v>24.72</v>
      </c>
      <c r="F41" s="184"/>
      <c r="G41" s="185">
        <f t="shared" si="0"/>
        <v>0</v>
      </c>
      <c r="H41" s="184"/>
      <c r="I41" s="185">
        <f t="shared" si="1"/>
        <v>0</v>
      </c>
      <c r="J41" s="184"/>
      <c r="K41" s="185">
        <f t="shared" si="2"/>
        <v>0</v>
      </c>
      <c r="L41" s="185">
        <v>12</v>
      </c>
      <c r="M41" s="185">
        <f t="shared" si="3"/>
        <v>0</v>
      </c>
      <c r="N41" s="183">
        <v>8.0000000000000007E-5</v>
      </c>
      <c r="O41" s="183">
        <f t="shared" si="4"/>
        <v>0</v>
      </c>
      <c r="P41" s="183">
        <v>0</v>
      </c>
      <c r="Q41" s="183">
        <f t="shared" si="5"/>
        <v>0</v>
      </c>
      <c r="R41" s="185"/>
      <c r="S41" s="185" t="s">
        <v>361</v>
      </c>
      <c r="T41" s="186" t="s">
        <v>320</v>
      </c>
      <c r="U41" s="159">
        <v>0.129</v>
      </c>
      <c r="V41" s="159">
        <f t="shared" si="6"/>
        <v>3.19</v>
      </c>
      <c r="W41" s="159"/>
      <c r="X41" s="159" t="s">
        <v>399</v>
      </c>
      <c r="Y41" s="159" t="s">
        <v>322</v>
      </c>
      <c r="Z41" s="148"/>
      <c r="AA41" s="148"/>
      <c r="AB41" s="148"/>
      <c r="AC41" s="148"/>
      <c r="AD41" s="148"/>
      <c r="AE41" s="148"/>
      <c r="AF41" s="148"/>
      <c r="AG41" s="148" t="s">
        <v>1926</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0">
        <v>19</v>
      </c>
      <c r="B42" s="181" t="s">
        <v>2104</v>
      </c>
      <c r="C42" s="189" t="s">
        <v>2105</v>
      </c>
      <c r="D42" s="182" t="s">
        <v>442</v>
      </c>
      <c r="E42" s="183">
        <v>112</v>
      </c>
      <c r="F42" s="184"/>
      <c r="G42" s="185">
        <f t="shared" si="0"/>
        <v>0</v>
      </c>
      <c r="H42" s="184"/>
      <c r="I42" s="185">
        <f t="shared" si="1"/>
        <v>0</v>
      </c>
      <c r="J42" s="184"/>
      <c r="K42" s="185">
        <f t="shared" si="2"/>
        <v>0</v>
      </c>
      <c r="L42" s="185">
        <v>12</v>
      </c>
      <c r="M42" s="185">
        <f t="shared" si="3"/>
        <v>0</v>
      </c>
      <c r="N42" s="183">
        <v>0</v>
      </c>
      <c r="O42" s="183">
        <f t="shared" si="4"/>
        <v>0</v>
      </c>
      <c r="P42" s="183">
        <v>0</v>
      </c>
      <c r="Q42" s="183">
        <f t="shared" si="5"/>
        <v>0</v>
      </c>
      <c r="R42" s="185"/>
      <c r="S42" s="185" t="s">
        <v>361</v>
      </c>
      <c r="T42" s="186" t="s">
        <v>320</v>
      </c>
      <c r="U42" s="159">
        <v>0.05</v>
      </c>
      <c r="V42" s="159">
        <f t="shared" si="6"/>
        <v>5.6</v>
      </c>
      <c r="W42" s="159"/>
      <c r="X42" s="159" t="s">
        <v>399</v>
      </c>
      <c r="Y42" s="159" t="s">
        <v>322</v>
      </c>
      <c r="Z42" s="148"/>
      <c r="AA42" s="148"/>
      <c r="AB42" s="148"/>
      <c r="AC42" s="148"/>
      <c r="AD42" s="148"/>
      <c r="AE42" s="148"/>
      <c r="AF42" s="148"/>
      <c r="AG42" s="148" t="s">
        <v>1926</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0">
        <v>20</v>
      </c>
      <c r="B43" s="181" t="s">
        <v>2106</v>
      </c>
      <c r="C43" s="189" t="s">
        <v>2107</v>
      </c>
      <c r="D43" s="182" t="s">
        <v>442</v>
      </c>
      <c r="E43" s="183">
        <v>112</v>
      </c>
      <c r="F43" s="184"/>
      <c r="G43" s="185">
        <f t="shared" si="0"/>
        <v>0</v>
      </c>
      <c r="H43" s="184"/>
      <c r="I43" s="185">
        <f t="shared" si="1"/>
        <v>0</v>
      </c>
      <c r="J43" s="184"/>
      <c r="K43" s="185">
        <f t="shared" si="2"/>
        <v>0</v>
      </c>
      <c r="L43" s="185">
        <v>12</v>
      </c>
      <c r="M43" s="185">
        <f t="shared" si="3"/>
        <v>0</v>
      </c>
      <c r="N43" s="183">
        <v>0</v>
      </c>
      <c r="O43" s="183">
        <f t="shared" si="4"/>
        <v>0</v>
      </c>
      <c r="P43" s="183">
        <v>0</v>
      </c>
      <c r="Q43" s="183">
        <f t="shared" si="5"/>
        <v>0</v>
      </c>
      <c r="R43" s="185"/>
      <c r="S43" s="185" t="s">
        <v>361</v>
      </c>
      <c r="T43" s="186" t="s">
        <v>320</v>
      </c>
      <c r="U43" s="159">
        <v>0.14000000000000001</v>
      </c>
      <c r="V43" s="159">
        <f t="shared" si="6"/>
        <v>15.68</v>
      </c>
      <c r="W43" s="159"/>
      <c r="X43" s="159" t="s">
        <v>399</v>
      </c>
      <c r="Y43" s="159" t="s">
        <v>322</v>
      </c>
      <c r="Z43" s="148"/>
      <c r="AA43" s="148"/>
      <c r="AB43" s="148"/>
      <c r="AC43" s="148"/>
      <c r="AD43" s="148"/>
      <c r="AE43" s="148"/>
      <c r="AF43" s="148"/>
      <c r="AG43" s="148" t="s">
        <v>1926</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21</v>
      </c>
      <c r="B44" s="173" t="s">
        <v>2108</v>
      </c>
      <c r="C44" s="188" t="s">
        <v>2109</v>
      </c>
      <c r="D44" s="174" t="s">
        <v>478</v>
      </c>
      <c r="E44" s="175">
        <v>171.36</v>
      </c>
      <c r="F44" s="176"/>
      <c r="G44" s="177">
        <f t="shared" si="0"/>
        <v>0</v>
      </c>
      <c r="H44" s="176"/>
      <c r="I44" s="177">
        <f t="shared" si="1"/>
        <v>0</v>
      </c>
      <c r="J44" s="176"/>
      <c r="K44" s="177">
        <f t="shared" si="2"/>
        <v>0</v>
      </c>
      <c r="L44" s="177">
        <v>12</v>
      </c>
      <c r="M44" s="177">
        <f t="shared" si="3"/>
        <v>0</v>
      </c>
      <c r="N44" s="175">
        <v>0</v>
      </c>
      <c r="O44" s="175">
        <f t="shared" si="4"/>
        <v>0</v>
      </c>
      <c r="P44" s="175">
        <v>0</v>
      </c>
      <c r="Q44" s="175">
        <f t="shared" si="5"/>
        <v>0</v>
      </c>
      <c r="R44" s="177"/>
      <c r="S44" s="177" t="s">
        <v>361</v>
      </c>
      <c r="T44" s="178" t="s">
        <v>320</v>
      </c>
      <c r="U44" s="159">
        <v>2.9000000000000001E-2</v>
      </c>
      <c r="V44" s="159">
        <f t="shared" si="6"/>
        <v>4.97</v>
      </c>
      <c r="W44" s="159"/>
      <c r="X44" s="159" t="s">
        <v>399</v>
      </c>
      <c r="Y44" s="159" t="s">
        <v>322</v>
      </c>
      <c r="Z44" s="148"/>
      <c r="AA44" s="148"/>
      <c r="AB44" s="148"/>
      <c r="AC44" s="148"/>
      <c r="AD44" s="148"/>
      <c r="AE44" s="148"/>
      <c r="AF44" s="148"/>
      <c r="AG44" s="148" t="s">
        <v>1926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195" t="s">
        <v>2110</v>
      </c>
      <c r="D45" s="193"/>
      <c r="E45" s="194">
        <v>171.36</v>
      </c>
      <c r="F45" s="159"/>
      <c r="G45" s="159"/>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404</v>
      </c>
      <c r="AH45" s="148">
        <v>0</v>
      </c>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0">
        <v>22</v>
      </c>
      <c r="B46" s="181" t="s">
        <v>2111</v>
      </c>
      <c r="C46" s="189" t="s">
        <v>2112</v>
      </c>
      <c r="D46" s="182" t="s">
        <v>411</v>
      </c>
      <c r="E46" s="183">
        <v>0.2</v>
      </c>
      <c r="F46" s="184"/>
      <c r="G46" s="185">
        <f>ROUND(E46*F46,2)</f>
        <v>0</v>
      </c>
      <c r="H46" s="184"/>
      <c r="I46" s="185">
        <f>ROUND(E46*H46,2)</f>
        <v>0</v>
      </c>
      <c r="J46" s="184"/>
      <c r="K46" s="185">
        <f>ROUND(E46*J46,2)</f>
        <v>0</v>
      </c>
      <c r="L46" s="185">
        <v>12</v>
      </c>
      <c r="M46" s="185">
        <f>G46*(1+L46/100)</f>
        <v>0</v>
      </c>
      <c r="N46" s="183">
        <v>0</v>
      </c>
      <c r="O46" s="183">
        <f>ROUND(E46*N46,2)</f>
        <v>0</v>
      </c>
      <c r="P46" s="183">
        <v>0</v>
      </c>
      <c r="Q46" s="183">
        <f>ROUND(E46*P46,2)</f>
        <v>0</v>
      </c>
      <c r="R46" s="185"/>
      <c r="S46" s="185" t="s">
        <v>361</v>
      </c>
      <c r="T46" s="186" t="s">
        <v>320</v>
      </c>
      <c r="U46" s="159">
        <v>1.3740000000000001</v>
      </c>
      <c r="V46" s="159">
        <f>ROUND(E46*U46,2)</f>
        <v>0.27</v>
      </c>
      <c r="W46" s="159"/>
      <c r="X46" s="159" t="s">
        <v>399</v>
      </c>
      <c r="Y46" s="159" t="s">
        <v>322</v>
      </c>
      <c r="Z46" s="148"/>
      <c r="AA46" s="148"/>
      <c r="AB46" s="148"/>
      <c r="AC46" s="148"/>
      <c r="AD46" s="148"/>
      <c r="AE46" s="148"/>
      <c r="AF46" s="148"/>
      <c r="AG46" s="148" t="s">
        <v>1926</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x14ac:dyDescent="0.2">
      <c r="A47" s="162" t="s">
        <v>314</v>
      </c>
      <c r="B47" s="163" t="s">
        <v>204</v>
      </c>
      <c r="C47" s="187" t="s">
        <v>205</v>
      </c>
      <c r="D47" s="164"/>
      <c r="E47" s="165"/>
      <c r="F47" s="166"/>
      <c r="G47" s="166">
        <f>SUMIF(AG48:AG60,"&lt;&gt;NOR",G48:G60)</f>
        <v>0</v>
      </c>
      <c r="H47" s="166"/>
      <c r="I47" s="166">
        <f>SUM(I48:I60)</f>
        <v>0</v>
      </c>
      <c r="J47" s="166"/>
      <c r="K47" s="166">
        <f>SUM(K48:K60)</f>
        <v>0</v>
      </c>
      <c r="L47" s="166"/>
      <c r="M47" s="166">
        <f>SUM(M48:M60)</f>
        <v>0</v>
      </c>
      <c r="N47" s="165"/>
      <c r="O47" s="165">
        <f>SUM(O48:O60)</f>
        <v>0.01</v>
      </c>
      <c r="P47" s="165"/>
      <c r="Q47" s="165">
        <f>SUM(Q48:Q60)</f>
        <v>0</v>
      </c>
      <c r="R47" s="166"/>
      <c r="S47" s="166"/>
      <c r="T47" s="167"/>
      <c r="U47" s="161"/>
      <c r="V47" s="161">
        <f>SUM(V48:V60)</f>
        <v>6.93</v>
      </c>
      <c r="W47" s="161"/>
      <c r="X47" s="161"/>
      <c r="Y47" s="161"/>
      <c r="AG47" t="s">
        <v>315</v>
      </c>
    </row>
    <row r="48" spans="1:60" ht="22.5" outlineLevel="1" x14ac:dyDescent="0.2">
      <c r="A48" s="172">
        <v>23</v>
      </c>
      <c r="B48" s="173" t="s">
        <v>2113</v>
      </c>
      <c r="C48" s="188" t="s">
        <v>2114</v>
      </c>
      <c r="D48" s="174" t="s">
        <v>442</v>
      </c>
      <c r="E48" s="175">
        <v>4</v>
      </c>
      <c r="F48" s="176"/>
      <c r="G48" s="177">
        <f>ROUND(E48*F48,2)</f>
        <v>0</v>
      </c>
      <c r="H48" s="176"/>
      <c r="I48" s="177">
        <f>ROUND(E48*H48,2)</f>
        <v>0</v>
      </c>
      <c r="J48" s="176"/>
      <c r="K48" s="177">
        <f>ROUND(E48*J48,2)</f>
        <v>0</v>
      </c>
      <c r="L48" s="177">
        <v>12</v>
      </c>
      <c r="M48" s="177">
        <f>G48*(1+L48/100)</f>
        <v>0</v>
      </c>
      <c r="N48" s="175">
        <v>1.9E-3</v>
      </c>
      <c r="O48" s="175">
        <f>ROUND(E48*N48,2)</f>
        <v>0.01</v>
      </c>
      <c r="P48" s="175">
        <v>0</v>
      </c>
      <c r="Q48" s="175">
        <f>ROUND(E48*P48,2)</f>
        <v>0</v>
      </c>
      <c r="R48" s="177"/>
      <c r="S48" s="177" t="s">
        <v>361</v>
      </c>
      <c r="T48" s="178" t="s">
        <v>320</v>
      </c>
      <c r="U48" s="159">
        <v>0.48499999999999999</v>
      </c>
      <c r="V48" s="159">
        <f>ROUND(E48*U48,2)</f>
        <v>1.94</v>
      </c>
      <c r="W48" s="159"/>
      <c r="X48" s="159" t="s">
        <v>399</v>
      </c>
      <c r="Y48" s="159" t="s">
        <v>322</v>
      </c>
      <c r="Z48" s="148"/>
      <c r="AA48" s="148"/>
      <c r="AB48" s="148"/>
      <c r="AC48" s="148"/>
      <c r="AD48" s="148"/>
      <c r="AE48" s="148"/>
      <c r="AF48" s="148"/>
      <c r="AG48" s="148" t="s">
        <v>1926</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263" t="s">
        <v>2115</v>
      </c>
      <c r="D49" s="264"/>
      <c r="E49" s="264"/>
      <c r="F49" s="264"/>
      <c r="G49" s="264"/>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325</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72">
        <v>24</v>
      </c>
      <c r="B50" s="173" t="s">
        <v>150</v>
      </c>
      <c r="C50" s="188" t="s">
        <v>2116</v>
      </c>
      <c r="D50" s="174" t="s">
        <v>442</v>
      </c>
      <c r="E50" s="175">
        <v>2</v>
      </c>
      <c r="F50" s="176"/>
      <c r="G50" s="177">
        <f>ROUND(E50*F50,2)</f>
        <v>0</v>
      </c>
      <c r="H50" s="176"/>
      <c r="I50" s="177">
        <f>ROUND(E50*H50,2)</f>
        <v>0</v>
      </c>
      <c r="J50" s="176"/>
      <c r="K50" s="177">
        <f>ROUND(E50*J50,2)</f>
        <v>0</v>
      </c>
      <c r="L50" s="177">
        <v>12</v>
      </c>
      <c r="M50" s="177">
        <f>G50*(1+L50/100)</f>
        <v>0</v>
      </c>
      <c r="N50" s="175">
        <v>1.5200000000000001E-3</v>
      </c>
      <c r="O50" s="175">
        <f>ROUND(E50*N50,2)</f>
        <v>0</v>
      </c>
      <c r="P50" s="175">
        <v>0</v>
      </c>
      <c r="Q50" s="175">
        <f>ROUND(E50*P50,2)</f>
        <v>0</v>
      </c>
      <c r="R50" s="177"/>
      <c r="S50" s="177" t="s">
        <v>361</v>
      </c>
      <c r="T50" s="178" t="s">
        <v>320</v>
      </c>
      <c r="U50" s="159">
        <v>0.58699999999999997</v>
      </c>
      <c r="V50" s="159">
        <f>ROUND(E50*U50,2)</f>
        <v>1.17</v>
      </c>
      <c r="W50" s="159"/>
      <c r="X50" s="159" t="s">
        <v>399</v>
      </c>
      <c r="Y50" s="159" t="s">
        <v>322</v>
      </c>
      <c r="Z50" s="148"/>
      <c r="AA50" s="148"/>
      <c r="AB50" s="148"/>
      <c r="AC50" s="148"/>
      <c r="AD50" s="148"/>
      <c r="AE50" s="148"/>
      <c r="AF50" s="148"/>
      <c r="AG50" s="148" t="s">
        <v>1926</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263" t="s">
        <v>2117</v>
      </c>
      <c r="D51" s="264"/>
      <c r="E51" s="264"/>
      <c r="F51" s="264"/>
      <c r="G51" s="264"/>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325</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3" x14ac:dyDescent="0.2">
      <c r="A52" s="155"/>
      <c r="B52" s="156"/>
      <c r="C52" s="261" t="s">
        <v>2028</v>
      </c>
      <c r="D52" s="262"/>
      <c r="E52" s="262"/>
      <c r="F52" s="262"/>
      <c r="G52" s="262"/>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325</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25</v>
      </c>
      <c r="B53" s="173" t="s">
        <v>156</v>
      </c>
      <c r="C53" s="188" t="s">
        <v>2118</v>
      </c>
      <c r="D53" s="174" t="s">
        <v>2027</v>
      </c>
      <c r="E53" s="175">
        <v>1</v>
      </c>
      <c r="F53" s="176"/>
      <c r="G53" s="177">
        <f>ROUND(E53*F53,2)</f>
        <v>0</v>
      </c>
      <c r="H53" s="176"/>
      <c r="I53" s="177">
        <f>ROUND(E53*H53,2)</f>
        <v>0</v>
      </c>
      <c r="J53" s="176"/>
      <c r="K53" s="177">
        <f>ROUND(E53*J53,2)</f>
        <v>0</v>
      </c>
      <c r="L53" s="177">
        <v>12</v>
      </c>
      <c r="M53" s="177">
        <f>G53*(1+L53/100)</f>
        <v>0</v>
      </c>
      <c r="N53" s="175">
        <v>0</v>
      </c>
      <c r="O53" s="175">
        <f>ROUND(E53*N53,2)</f>
        <v>0</v>
      </c>
      <c r="P53" s="175">
        <v>0</v>
      </c>
      <c r="Q53" s="175">
        <f>ROUND(E53*P53,2)</f>
        <v>0</v>
      </c>
      <c r="R53" s="177"/>
      <c r="S53" s="177" t="s">
        <v>361</v>
      </c>
      <c r="T53" s="178" t="s">
        <v>320</v>
      </c>
      <c r="U53" s="159">
        <v>0</v>
      </c>
      <c r="V53" s="159">
        <f>ROUND(E53*U53,2)</f>
        <v>0</v>
      </c>
      <c r="W53" s="159"/>
      <c r="X53" s="159" t="s">
        <v>399</v>
      </c>
      <c r="Y53" s="159" t="s">
        <v>322</v>
      </c>
      <c r="Z53" s="148"/>
      <c r="AA53" s="148"/>
      <c r="AB53" s="148"/>
      <c r="AC53" s="148"/>
      <c r="AD53" s="148"/>
      <c r="AE53" s="148"/>
      <c r="AF53" s="148"/>
      <c r="AG53" s="148" t="s">
        <v>1926</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263" t="s">
        <v>2028</v>
      </c>
      <c r="D54" s="264"/>
      <c r="E54" s="264"/>
      <c r="F54" s="264"/>
      <c r="G54" s="264"/>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325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0">
        <v>26</v>
      </c>
      <c r="B55" s="181" t="s">
        <v>2119</v>
      </c>
      <c r="C55" s="189" t="s">
        <v>2120</v>
      </c>
      <c r="D55" s="182" t="s">
        <v>442</v>
      </c>
      <c r="E55" s="183">
        <v>4</v>
      </c>
      <c r="F55" s="184"/>
      <c r="G55" s="185">
        <f>ROUND(E55*F55,2)</f>
        <v>0</v>
      </c>
      <c r="H55" s="184"/>
      <c r="I55" s="185">
        <f>ROUND(E55*H55,2)</f>
        <v>0</v>
      </c>
      <c r="J55" s="184"/>
      <c r="K55" s="185">
        <f>ROUND(E55*J55,2)</f>
        <v>0</v>
      </c>
      <c r="L55" s="185">
        <v>12</v>
      </c>
      <c r="M55" s="185">
        <f>G55*(1+L55/100)</f>
        <v>0</v>
      </c>
      <c r="N55" s="183">
        <v>4.0000000000000003E-5</v>
      </c>
      <c r="O55" s="183">
        <f>ROUND(E55*N55,2)</f>
        <v>0</v>
      </c>
      <c r="P55" s="183">
        <v>0</v>
      </c>
      <c r="Q55" s="183">
        <f>ROUND(E55*P55,2)</f>
        <v>0</v>
      </c>
      <c r="R55" s="185"/>
      <c r="S55" s="185" t="s">
        <v>361</v>
      </c>
      <c r="T55" s="186" t="s">
        <v>320</v>
      </c>
      <c r="U55" s="159">
        <v>0.44500000000000001</v>
      </c>
      <c r="V55" s="159">
        <f>ROUND(E55*U55,2)</f>
        <v>1.78</v>
      </c>
      <c r="W55" s="159"/>
      <c r="X55" s="159" t="s">
        <v>399</v>
      </c>
      <c r="Y55" s="159" t="s">
        <v>322</v>
      </c>
      <c r="Z55" s="148"/>
      <c r="AA55" s="148"/>
      <c r="AB55" s="148"/>
      <c r="AC55" s="148"/>
      <c r="AD55" s="148"/>
      <c r="AE55" s="148"/>
      <c r="AF55" s="148"/>
      <c r="AG55" s="148" t="s">
        <v>1926</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0">
        <v>27</v>
      </c>
      <c r="B56" s="181" t="s">
        <v>2121</v>
      </c>
      <c r="C56" s="189" t="s">
        <v>2122</v>
      </c>
      <c r="D56" s="182" t="s">
        <v>442</v>
      </c>
      <c r="E56" s="183">
        <v>1</v>
      </c>
      <c r="F56" s="184"/>
      <c r="G56" s="185">
        <f>ROUND(E56*F56,2)</f>
        <v>0</v>
      </c>
      <c r="H56" s="184"/>
      <c r="I56" s="185">
        <f>ROUND(E56*H56,2)</f>
        <v>0</v>
      </c>
      <c r="J56" s="184"/>
      <c r="K56" s="185">
        <f>ROUND(E56*J56,2)</f>
        <v>0</v>
      </c>
      <c r="L56" s="185">
        <v>12</v>
      </c>
      <c r="M56" s="185">
        <f>G56*(1+L56/100)</f>
        <v>0</v>
      </c>
      <c r="N56" s="183">
        <v>1.8000000000000001E-4</v>
      </c>
      <c r="O56" s="183">
        <f>ROUND(E56*N56,2)</f>
        <v>0</v>
      </c>
      <c r="P56" s="183">
        <v>0</v>
      </c>
      <c r="Q56" s="183">
        <f>ROUND(E56*P56,2)</f>
        <v>0</v>
      </c>
      <c r="R56" s="185"/>
      <c r="S56" s="185" t="s">
        <v>361</v>
      </c>
      <c r="T56" s="186" t="s">
        <v>320</v>
      </c>
      <c r="U56" s="159">
        <v>0.47599999999999998</v>
      </c>
      <c r="V56" s="159">
        <f>ROUND(E56*U56,2)</f>
        <v>0.48</v>
      </c>
      <c r="W56" s="159"/>
      <c r="X56" s="159" t="s">
        <v>399</v>
      </c>
      <c r="Y56" s="159" t="s">
        <v>322</v>
      </c>
      <c r="Z56" s="148"/>
      <c r="AA56" s="148"/>
      <c r="AB56" s="148"/>
      <c r="AC56" s="148"/>
      <c r="AD56" s="148"/>
      <c r="AE56" s="148"/>
      <c r="AF56" s="148"/>
      <c r="AG56" s="148" t="s">
        <v>1926</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0">
        <v>28</v>
      </c>
      <c r="B57" s="181" t="s">
        <v>2123</v>
      </c>
      <c r="C57" s="189" t="s">
        <v>2124</v>
      </c>
      <c r="D57" s="182" t="s">
        <v>442</v>
      </c>
      <c r="E57" s="183">
        <v>2</v>
      </c>
      <c r="F57" s="184"/>
      <c r="G57" s="185">
        <f>ROUND(E57*F57,2)</f>
        <v>0</v>
      </c>
      <c r="H57" s="184"/>
      <c r="I57" s="185">
        <f>ROUND(E57*H57,2)</f>
        <v>0</v>
      </c>
      <c r="J57" s="184"/>
      <c r="K57" s="185">
        <f>ROUND(E57*J57,2)</f>
        <v>0</v>
      </c>
      <c r="L57" s="185">
        <v>12</v>
      </c>
      <c r="M57" s="185">
        <f>G57*(1+L57/100)</f>
        <v>0</v>
      </c>
      <c r="N57" s="183">
        <v>1.2999999999999999E-4</v>
      </c>
      <c r="O57" s="183">
        <f>ROUND(E57*N57,2)</f>
        <v>0</v>
      </c>
      <c r="P57" s="183">
        <v>0</v>
      </c>
      <c r="Q57" s="183">
        <f>ROUND(E57*P57,2)</f>
        <v>0</v>
      </c>
      <c r="R57" s="185"/>
      <c r="S57" s="185" t="s">
        <v>361</v>
      </c>
      <c r="T57" s="186" t="s">
        <v>320</v>
      </c>
      <c r="U57" s="159">
        <v>0.65500000000000003</v>
      </c>
      <c r="V57" s="159">
        <f>ROUND(E57*U57,2)</f>
        <v>1.31</v>
      </c>
      <c r="W57" s="159"/>
      <c r="X57" s="159" t="s">
        <v>399</v>
      </c>
      <c r="Y57" s="159" t="s">
        <v>322</v>
      </c>
      <c r="Z57" s="148"/>
      <c r="AA57" s="148"/>
      <c r="AB57" s="148"/>
      <c r="AC57" s="148"/>
      <c r="AD57" s="148"/>
      <c r="AE57" s="148"/>
      <c r="AF57" s="148"/>
      <c r="AG57" s="148" t="s">
        <v>1926</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0">
        <v>29</v>
      </c>
      <c r="B58" s="181" t="s">
        <v>2125</v>
      </c>
      <c r="C58" s="189" t="s">
        <v>2126</v>
      </c>
      <c r="D58" s="182" t="s">
        <v>2027</v>
      </c>
      <c r="E58" s="183">
        <v>2</v>
      </c>
      <c r="F58" s="184"/>
      <c r="G58" s="185">
        <f>ROUND(E58*F58,2)</f>
        <v>0</v>
      </c>
      <c r="H58" s="184"/>
      <c r="I58" s="185">
        <f>ROUND(E58*H58,2)</f>
        <v>0</v>
      </c>
      <c r="J58" s="184"/>
      <c r="K58" s="185">
        <f>ROUND(E58*J58,2)</f>
        <v>0</v>
      </c>
      <c r="L58" s="185">
        <v>12</v>
      </c>
      <c r="M58" s="185">
        <f>G58*(1+L58/100)</f>
        <v>0</v>
      </c>
      <c r="N58" s="183">
        <v>2.4000000000000001E-4</v>
      </c>
      <c r="O58" s="183">
        <f>ROUND(E58*N58,2)</f>
        <v>0</v>
      </c>
      <c r="P58" s="183">
        <v>0</v>
      </c>
      <c r="Q58" s="183">
        <f>ROUND(E58*P58,2)</f>
        <v>0</v>
      </c>
      <c r="R58" s="185"/>
      <c r="S58" s="185" t="s">
        <v>361</v>
      </c>
      <c r="T58" s="186" t="s">
        <v>320</v>
      </c>
      <c r="U58" s="159">
        <v>0.124</v>
      </c>
      <c r="V58" s="159">
        <f>ROUND(E58*U58,2)</f>
        <v>0.25</v>
      </c>
      <c r="W58" s="159"/>
      <c r="X58" s="159" t="s">
        <v>399</v>
      </c>
      <c r="Y58" s="159" t="s">
        <v>322</v>
      </c>
      <c r="Z58" s="148"/>
      <c r="AA58" s="148"/>
      <c r="AB58" s="148"/>
      <c r="AC58" s="148"/>
      <c r="AD58" s="148"/>
      <c r="AE58" s="148"/>
      <c r="AF58" s="148"/>
      <c r="AG58" s="148" t="s">
        <v>1926</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72">
        <v>30</v>
      </c>
      <c r="B59" s="173" t="s">
        <v>158</v>
      </c>
      <c r="C59" s="188" t="s">
        <v>2127</v>
      </c>
      <c r="D59" s="174" t="s">
        <v>2027</v>
      </c>
      <c r="E59" s="175">
        <v>1</v>
      </c>
      <c r="F59" s="176"/>
      <c r="G59" s="177">
        <f>ROUND(E59*F59,2)</f>
        <v>0</v>
      </c>
      <c r="H59" s="176"/>
      <c r="I59" s="177">
        <f>ROUND(E59*H59,2)</f>
        <v>0</v>
      </c>
      <c r="J59" s="176"/>
      <c r="K59" s="177">
        <f>ROUND(E59*J59,2)</f>
        <v>0</v>
      </c>
      <c r="L59" s="177">
        <v>12</v>
      </c>
      <c r="M59" s="177">
        <f>G59*(1+L59/100)</f>
        <v>0</v>
      </c>
      <c r="N59" s="175">
        <v>0</v>
      </c>
      <c r="O59" s="175">
        <f>ROUND(E59*N59,2)</f>
        <v>0</v>
      </c>
      <c r="P59" s="175">
        <v>0</v>
      </c>
      <c r="Q59" s="175">
        <f>ROUND(E59*P59,2)</f>
        <v>0</v>
      </c>
      <c r="R59" s="177"/>
      <c r="S59" s="177" t="s">
        <v>361</v>
      </c>
      <c r="T59" s="178" t="s">
        <v>320</v>
      </c>
      <c r="U59" s="159">
        <v>0</v>
      </c>
      <c r="V59" s="159">
        <f>ROUND(E59*U59,2)</f>
        <v>0</v>
      </c>
      <c r="W59" s="159"/>
      <c r="X59" s="159" t="s">
        <v>399</v>
      </c>
      <c r="Y59" s="159" t="s">
        <v>322</v>
      </c>
      <c r="Z59" s="148"/>
      <c r="AA59" s="148"/>
      <c r="AB59" s="148"/>
      <c r="AC59" s="148"/>
      <c r="AD59" s="148"/>
      <c r="AE59" s="148"/>
      <c r="AF59" s="148"/>
      <c r="AG59" s="148" t="s">
        <v>1926</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263" t="s">
        <v>2028</v>
      </c>
      <c r="D60" s="264"/>
      <c r="E60" s="264"/>
      <c r="F60" s="264"/>
      <c r="G60" s="264"/>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325</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x14ac:dyDescent="0.2">
      <c r="A61" s="162" t="s">
        <v>314</v>
      </c>
      <c r="B61" s="163" t="s">
        <v>210</v>
      </c>
      <c r="C61" s="187" t="s">
        <v>211</v>
      </c>
      <c r="D61" s="164"/>
      <c r="E61" s="165"/>
      <c r="F61" s="166"/>
      <c r="G61" s="166">
        <f>SUMIF(AG62:AG66,"&lt;&gt;NOR",G62:G66)</f>
        <v>0</v>
      </c>
      <c r="H61" s="166"/>
      <c r="I61" s="166">
        <f>SUM(I62:I66)</f>
        <v>0</v>
      </c>
      <c r="J61" s="166"/>
      <c r="K61" s="166">
        <f>SUM(K62:K66)</f>
        <v>0</v>
      </c>
      <c r="L61" s="166"/>
      <c r="M61" s="166">
        <f>SUM(M62:M66)</f>
        <v>0</v>
      </c>
      <c r="N61" s="165"/>
      <c r="O61" s="165">
        <f>SUM(O62:O66)</f>
        <v>0</v>
      </c>
      <c r="P61" s="165"/>
      <c r="Q61" s="165">
        <f>SUM(Q62:Q66)</f>
        <v>0</v>
      </c>
      <c r="R61" s="166"/>
      <c r="S61" s="166"/>
      <c r="T61" s="167"/>
      <c r="U61" s="161"/>
      <c r="V61" s="161">
        <f>SUM(V62:V66)</f>
        <v>2.65</v>
      </c>
      <c r="W61" s="161"/>
      <c r="X61" s="161"/>
      <c r="Y61" s="161"/>
      <c r="AG61" t="s">
        <v>315</v>
      </c>
    </row>
    <row r="62" spans="1:60" outlineLevel="1" x14ac:dyDescent="0.2">
      <c r="A62" s="180">
        <v>31</v>
      </c>
      <c r="B62" s="181" t="s">
        <v>2128</v>
      </c>
      <c r="C62" s="189" t="s">
        <v>2129</v>
      </c>
      <c r="D62" s="182" t="s">
        <v>442</v>
      </c>
      <c r="E62" s="183">
        <v>14</v>
      </c>
      <c r="F62" s="184"/>
      <c r="G62" s="185">
        <f>ROUND(E62*F62,2)</f>
        <v>0</v>
      </c>
      <c r="H62" s="184"/>
      <c r="I62" s="185">
        <f>ROUND(E62*H62,2)</f>
        <v>0</v>
      </c>
      <c r="J62" s="184"/>
      <c r="K62" s="185">
        <f>ROUND(E62*J62,2)</f>
        <v>0</v>
      </c>
      <c r="L62" s="185">
        <v>12</v>
      </c>
      <c r="M62" s="185">
        <f>G62*(1+L62/100)</f>
        <v>0</v>
      </c>
      <c r="N62" s="183">
        <v>2.4000000000000001E-4</v>
      </c>
      <c r="O62" s="183">
        <f>ROUND(E62*N62,2)</f>
        <v>0</v>
      </c>
      <c r="P62" s="183">
        <v>0</v>
      </c>
      <c r="Q62" s="183">
        <f>ROUND(E62*P62,2)</f>
        <v>0</v>
      </c>
      <c r="R62" s="185"/>
      <c r="S62" s="185" t="s">
        <v>361</v>
      </c>
      <c r="T62" s="186" t="s">
        <v>320</v>
      </c>
      <c r="U62" s="159">
        <v>0.124</v>
      </c>
      <c r="V62" s="159">
        <f>ROUND(E62*U62,2)</f>
        <v>1.74</v>
      </c>
      <c r="W62" s="159"/>
      <c r="X62" s="159" t="s">
        <v>399</v>
      </c>
      <c r="Y62" s="159" t="s">
        <v>322</v>
      </c>
      <c r="Z62" s="148"/>
      <c r="AA62" s="148"/>
      <c r="AB62" s="148"/>
      <c r="AC62" s="148"/>
      <c r="AD62" s="148"/>
      <c r="AE62" s="148"/>
      <c r="AF62" s="148"/>
      <c r="AG62" s="148" t="s">
        <v>1926</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0">
        <v>32</v>
      </c>
      <c r="B63" s="181" t="s">
        <v>2130</v>
      </c>
      <c r="C63" s="189" t="s">
        <v>2131</v>
      </c>
      <c r="D63" s="182" t="s">
        <v>442</v>
      </c>
      <c r="E63" s="183">
        <v>2</v>
      </c>
      <c r="F63" s="184"/>
      <c r="G63" s="185">
        <f>ROUND(E63*F63,2)</f>
        <v>0</v>
      </c>
      <c r="H63" s="184"/>
      <c r="I63" s="185">
        <f>ROUND(E63*H63,2)</f>
        <v>0</v>
      </c>
      <c r="J63" s="184"/>
      <c r="K63" s="185">
        <f>ROUND(E63*J63,2)</f>
        <v>0</v>
      </c>
      <c r="L63" s="185">
        <v>12</v>
      </c>
      <c r="M63" s="185">
        <f>G63*(1+L63/100)</f>
        <v>0</v>
      </c>
      <c r="N63" s="183">
        <v>1.3999999999999999E-4</v>
      </c>
      <c r="O63" s="183">
        <f>ROUND(E63*N63,2)</f>
        <v>0</v>
      </c>
      <c r="P63" s="183">
        <v>0</v>
      </c>
      <c r="Q63" s="183">
        <f>ROUND(E63*P63,2)</f>
        <v>0</v>
      </c>
      <c r="R63" s="185"/>
      <c r="S63" s="185" t="s">
        <v>361</v>
      </c>
      <c r="T63" s="186" t="s">
        <v>320</v>
      </c>
      <c r="U63" s="159">
        <v>0.16500000000000001</v>
      </c>
      <c r="V63" s="159">
        <f>ROUND(E63*U63,2)</f>
        <v>0.33</v>
      </c>
      <c r="W63" s="159"/>
      <c r="X63" s="159" t="s">
        <v>399</v>
      </c>
      <c r="Y63" s="159" t="s">
        <v>322</v>
      </c>
      <c r="Z63" s="148"/>
      <c r="AA63" s="148"/>
      <c r="AB63" s="148"/>
      <c r="AC63" s="148"/>
      <c r="AD63" s="148"/>
      <c r="AE63" s="148"/>
      <c r="AF63" s="148"/>
      <c r="AG63" s="148" t="s">
        <v>1926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0">
        <v>33</v>
      </c>
      <c r="B64" s="181" t="s">
        <v>2132</v>
      </c>
      <c r="C64" s="189" t="s">
        <v>2133</v>
      </c>
      <c r="D64" s="182" t="s">
        <v>442</v>
      </c>
      <c r="E64" s="183">
        <v>2</v>
      </c>
      <c r="F64" s="184"/>
      <c r="G64" s="185">
        <f>ROUND(E64*F64,2)</f>
        <v>0</v>
      </c>
      <c r="H64" s="184"/>
      <c r="I64" s="185">
        <f>ROUND(E64*H64,2)</f>
        <v>0</v>
      </c>
      <c r="J64" s="184"/>
      <c r="K64" s="185">
        <f>ROUND(E64*J64,2)</f>
        <v>0</v>
      </c>
      <c r="L64" s="185">
        <v>12</v>
      </c>
      <c r="M64" s="185">
        <f>G64*(1+L64/100)</f>
        <v>0</v>
      </c>
      <c r="N64" s="183">
        <v>2.0000000000000001E-4</v>
      </c>
      <c r="O64" s="183">
        <f>ROUND(E64*N64,2)</f>
        <v>0</v>
      </c>
      <c r="P64" s="183">
        <v>0</v>
      </c>
      <c r="Q64" s="183">
        <f>ROUND(E64*P64,2)</f>
        <v>0</v>
      </c>
      <c r="R64" s="185"/>
      <c r="S64" s="185" t="s">
        <v>361</v>
      </c>
      <c r="T64" s="186" t="s">
        <v>320</v>
      </c>
      <c r="U64" s="159">
        <v>0.20699999999999999</v>
      </c>
      <c r="V64" s="159">
        <f>ROUND(E64*U64,2)</f>
        <v>0.41</v>
      </c>
      <c r="W64" s="159"/>
      <c r="X64" s="159" t="s">
        <v>399</v>
      </c>
      <c r="Y64" s="159" t="s">
        <v>322</v>
      </c>
      <c r="Z64" s="148"/>
      <c r="AA64" s="148"/>
      <c r="AB64" s="148"/>
      <c r="AC64" s="148"/>
      <c r="AD64" s="148"/>
      <c r="AE64" s="148"/>
      <c r="AF64" s="148"/>
      <c r="AG64" s="148" t="s">
        <v>1926</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0">
        <v>34</v>
      </c>
      <c r="B65" s="181" t="s">
        <v>2134</v>
      </c>
      <c r="C65" s="189" t="s">
        <v>2135</v>
      </c>
      <c r="D65" s="182" t="s">
        <v>442</v>
      </c>
      <c r="E65" s="183">
        <v>1</v>
      </c>
      <c r="F65" s="184"/>
      <c r="G65" s="185">
        <f>ROUND(E65*F65,2)</f>
        <v>0</v>
      </c>
      <c r="H65" s="184"/>
      <c r="I65" s="185">
        <f>ROUND(E65*H65,2)</f>
        <v>0</v>
      </c>
      <c r="J65" s="184"/>
      <c r="K65" s="185">
        <f>ROUND(E65*J65,2)</f>
        <v>0</v>
      </c>
      <c r="L65" s="185">
        <v>12</v>
      </c>
      <c r="M65" s="185">
        <f>G65*(1+L65/100)</f>
        <v>0</v>
      </c>
      <c r="N65" s="183">
        <v>6.4999999999999997E-4</v>
      </c>
      <c r="O65" s="183">
        <f>ROUND(E65*N65,2)</f>
        <v>0</v>
      </c>
      <c r="P65" s="183">
        <v>0</v>
      </c>
      <c r="Q65" s="183">
        <f>ROUND(E65*P65,2)</f>
        <v>0</v>
      </c>
      <c r="R65" s="185"/>
      <c r="S65" s="185" t="s">
        <v>361</v>
      </c>
      <c r="T65" s="186" t="s">
        <v>320</v>
      </c>
      <c r="U65" s="159">
        <v>0</v>
      </c>
      <c r="V65" s="159">
        <f>ROUND(E65*U65,2)</f>
        <v>0</v>
      </c>
      <c r="W65" s="159"/>
      <c r="X65" s="159" t="s">
        <v>1147</v>
      </c>
      <c r="Y65" s="159" t="s">
        <v>322</v>
      </c>
      <c r="Z65" s="148"/>
      <c r="AA65" s="148"/>
      <c r="AB65" s="148"/>
      <c r="AC65" s="148"/>
      <c r="AD65" s="148"/>
      <c r="AE65" s="148"/>
      <c r="AF65" s="148"/>
      <c r="AG65" s="148" t="s">
        <v>2033</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72">
        <v>35</v>
      </c>
      <c r="B66" s="173" t="s">
        <v>2136</v>
      </c>
      <c r="C66" s="188" t="s">
        <v>2137</v>
      </c>
      <c r="D66" s="174" t="s">
        <v>442</v>
      </c>
      <c r="E66" s="175">
        <v>1</v>
      </c>
      <c r="F66" s="176"/>
      <c r="G66" s="177">
        <f>ROUND(E66*F66,2)</f>
        <v>0</v>
      </c>
      <c r="H66" s="176"/>
      <c r="I66" s="177">
        <f>ROUND(E66*H66,2)</f>
        <v>0</v>
      </c>
      <c r="J66" s="176"/>
      <c r="K66" s="177">
        <f>ROUND(E66*J66,2)</f>
        <v>0</v>
      </c>
      <c r="L66" s="177">
        <v>12</v>
      </c>
      <c r="M66" s="177">
        <f>G66*(1+L66/100)</f>
        <v>0</v>
      </c>
      <c r="N66" s="175">
        <v>0</v>
      </c>
      <c r="O66" s="175">
        <f>ROUND(E66*N66,2)</f>
        <v>0</v>
      </c>
      <c r="P66" s="175">
        <v>0</v>
      </c>
      <c r="Q66" s="175">
        <f>ROUND(E66*P66,2)</f>
        <v>0</v>
      </c>
      <c r="R66" s="177"/>
      <c r="S66" s="177" t="s">
        <v>361</v>
      </c>
      <c r="T66" s="178" t="s">
        <v>320</v>
      </c>
      <c r="U66" s="159">
        <v>0.16500000000000001</v>
      </c>
      <c r="V66" s="159">
        <f>ROUND(E66*U66,2)</f>
        <v>0.17</v>
      </c>
      <c r="W66" s="159"/>
      <c r="X66" s="159" t="s">
        <v>399</v>
      </c>
      <c r="Y66" s="159" t="s">
        <v>322</v>
      </c>
      <c r="Z66" s="148"/>
      <c r="AA66" s="148"/>
      <c r="AB66" s="148"/>
      <c r="AC66" s="148"/>
      <c r="AD66" s="148"/>
      <c r="AE66" s="148"/>
      <c r="AF66" s="148"/>
      <c r="AG66" s="148" t="s">
        <v>1926</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x14ac:dyDescent="0.2">
      <c r="A67" s="3"/>
      <c r="B67" s="4"/>
      <c r="C67" s="190"/>
      <c r="D67" s="6"/>
      <c r="E67" s="3"/>
      <c r="F67" s="3"/>
      <c r="G67" s="3"/>
      <c r="H67" s="3"/>
      <c r="I67" s="3"/>
      <c r="J67" s="3"/>
      <c r="K67" s="3"/>
      <c r="L67" s="3"/>
      <c r="M67" s="3"/>
      <c r="N67" s="3"/>
      <c r="O67" s="3"/>
      <c r="P67" s="3"/>
      <c r="Q67" s="3"/>
      <c r="R67" s="3"/>
      <c r="S67" s="3"/>
      <c r="T67" s="3"/>
      <c r="U67" s="3"/>
      <c r="V67" s="3"/>
      <c r="W67" s="3"/>
      <c r="X67" s="3"/>
      <c r="Y67" s="3"/>
      <c r="AE67">
        <v>12</v>
      </c>
      <c r="AF67">
        <v>21</v>
      </c>
      <c r="AG67" t="s">
        <v>300</v>
      </c>
    </row>
    <row r="68" spans="1:60" x14ac:dyDescent="0.2">
      <c r="A68" s="151"/>
      <c r="B68" s="152" t="s">
        <v>29</v>
      </c>
      <c r="C68" s="191"/>
      <c r="D68" s="153"/>
      <c r="E68" s="154"/>
      <c r="F68" s="154"/>
      <c r="G68" s="171">
        <f>G8+G12+G25+G28+G47+G61</f>
        <v>0</v>
      </c>
      <c r="H68" s="3"/>
      <c r="I68" s="3"/>
      <c r="J68" s="3"/>
      <c r="K68" s="3"/>
      <c r="L68" s="3"/>
      <c r="M68" s="3"/>
      <c r="N68" s="3"/>
      <c r="O68" s="3"/>
      <c r="P68" s="3"/>
      <c r="Q68" s="3"/>
      <c r="R68" s="3"/>
      <c r="S68" s="3"/>
      <c r="T68" s="3"/>
      <c r="U68" s="3"/>
      <c r="V68" s="3"/>
      <c r="W68" s="3"/>
      <c r="X68" s="3"/>
      <c r="Y68" s="3"/>
      <c r="AE68">
        <f>SUMIF(L7:L66,AE67,G7:G66)</f>
        <v>0</v>
      </c>
      <c r="AF68">
        <f>SUMIF(L7:L66,AF67,G7:G66)</f>
        <v>0</v>
      </c>
      <c r="AG68" t="s">
        <v>392</v>
      </c>
    </row>
    <row r="69" spans="1:60" x14ac:dyDescent="0.2">
      <c r="C69" s="192"/>
      <c r="D69" s="10"/>
      <c r="AG69" t="s">
        <v>394</v>
      </c>
    </row>
    <row r="70" spans="1:60" x14ac:dyDescent="0.2">
      <c r="D70" s="10"/>
    </row>
    <row r="71" spans="1:60" x14ac:dyDescent="0.2">
      <c r="D71" s="10"/>
    </row>
    <row r="72" spans="1:60" x14ac:dyDescent="0.2">
      <c r="D72" s="10"/>
    </row>
    <row r="73" spans="1:60" x14ac:dyDescent="0.2">
      <c r="D73" s="10"/>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EayjDN/Ym+aDOfTiexpCXZm37JxniNcDAZ/RM7SbF0aHRzBSW/BNtUwBcA5P5Qq9lChsKVw8Ev2tyTlhSicWw==" saltValue="Ud83MmUgfpNbHoeiBQ353g==" spinCount="100000" sheet="1" formatRows="0"/>
  <mergeCells count="9">
    <mergeCell ref="C52:G52"/>
    <mergeCell ref="C54:G54"/>
    <mergeCell ref="C60:G60"/>
    <mergeCell ref="A1:G1"/>
    <mergeCell ref="C2:G2"/>
    <mergeCell ref="C3:G3"/>
    <mergeCell ref="C4:G4"/>
    <mergeCell ref="C49:G49"/>
    <mergeCell ref="C51:G5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5" t="s">
        <v>395</v>
      </c>
      <c r="B1" s="265"/>
      <c r="C1" s="265"/>
      <c r="D1" s="265"/>
      <c r="E1" s="265"/>
      <c r="F1" s="265"/>
      <c r="G1" s="265"/>
      <c r="AG1" t="s">
        <v>285</v>
      </c>
    </row>
    <row r="2" spans="1:60" ht="25.15" customHeight="1" x14ac:dyDescent="0.2">
      <c r="A2" s="140" t="s">
        <v>7</v>
      </c>
      <c r="B2" s="48" t="s">
        <v>43</v>
      </c>
      <c r="C2" s="266" t="s">
        <v>44</v>
      </c>
      <c r="D2" s="267"/>
      <c r="E2" s="267"/>
      <c r="F2" s="267"/>
      <c r="G2" s="268"/>
      <c r="AG2" t="s">
        <v>286</v>
      </c>
    </row>
    <row r="3" spans="1:60" ht="25.15" customHeight="1" x14ac:dyDescent="0.2">
      <c r="A3" s="140" t="s">
        <v>8</v>
      </c>
      <c r="B3" s="48" t="s">
        <v>68</v>
      </c>
      <c r="C3" s="266" t="s">
        <v>69</v>
      </c>
      <c r="D3" s="267"/>
      <c r="E3" s="267"/>
      <c r="F3" s="267"/>
      <c r="G3" s="268"/>
      <c r="AC3" s="121" t="s">
        <v>286</v>
      </c>
      <c r="AG3" t="s">
        <v>290</v>
      </c>
    </row>
    <row r="4" spans="1:60" ht="25.15" customHeight="1" x14ac:dyDescent="0.2">
      <c r="A4" s="141" t="s">
        <v>9</v>
      </c>
      <c r="B4" s="142" t="s">
        <v>74</v>
      </c>
      <c r="C4" s="269" t="s">
        <v>75</v>
      </c>
      <c r="D4" s="270"/>
      <c r="E4" s="270"/>
      <c r="F4" s="270"/>
      <c r="G4" s="271"/>
      <c r="AG4" t="s">
        <v>291</v>
      </c>
    </row>
    <row r="5" spans="1:60" x14ac:dyDescent="0.2">
      <c r="D5" s="10"/>
    </row>
    <row r="6" spans="1:60" ht="38.25" x14ac:dyDescent="0.2">
      <c r="A6" s="144" t="s">
        <v>292</v>
      </c>
      <c r="B6" s="146" t="s">
        <v>293</v>
      </c>
      <c r="C6" s="146" t="s">
        <v>294</v>
      </c>
      <c r="D6" s="145" t="s">
        <v>295</v>
      </c>
      <c r="E6" s="144" t="s">
        <v>296</v>
      </c>
      <c r="F6" s="143" t="s">
        <v>297</v>
      </c>
      <c r="G6" s="144" t="s">
        <v>29</v>
      </c>
      <c r="H6" s="147" t="s">
        <v>30</v>
      </c>
      <c r="I6" s="147" t="s">
        <v>298</v>
      </c>
      <c r="J6" s="147" t="s">
        <v>31</v>
      </c>
      <c r="K6" s="147" t="s">
        <v>299</v>
      </c>
      <c r="L6" s="147" t="s">
        <v>300</v>
      </c>
      <c r="M6" s="147" t="s">
        <v>301</v>
      </c>
      <c r="N6" s="147" t="s">
        <v>302</v>
      </c>
      <c r="O6" s="147" t="s">
        <v>303</v>
      </c>
      <c r="P6" s="147" t="s">
        <v>304</v>
      </c>
      <c r="Q6" s="147" t="s">
        <v>305</v>
      </c>
      <c r="R6" s="147" t="s">
        <v>306</v>
      </c>
      <c r="S6" s="147" t="s">
        <v>307</v>
      </c>
      <c r="T6" s="147" t="s">
        <v>308</v>
      </c>
      <c r="U6" s="147" t="s">
        <v>309</v>
      </c>
      <c r="V6" s="147" t="s">
        <v>310</v>
      </c>
      <c r="W6" s="147" t="s">
        <v>311</v>
      </c>
      <c r="X6" s="147" t="s">
        <v>312</v>
      </c>
      <c r="Y6" s="147" t="s">
        <v>313</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314</v>
      </c>
      <c r="B8" s="163" t="s">
        <v>171</v>
      </c>
      <c r="C8" s="187" t="s">
        <v>172</v>
      </c>
      <c r="D8" s="164"/>
      <c r="E8" s="165"/>
      <c r="F8" s="166"/>
      <c r="G8" s="166">
        <f>SUMIF(AG9:AG11,"&lt;&gt;NOR",G9:G11)</f>
        <v>0</v>
      </c>
      <c r="H8" s="166"/>
      <c r="I8" s="166">
        <f>SUM(I9:I11)</f>
        <v>0</v>
      </c>
      <c r="J8" s="166"/>
      <c r="K8" s="166">
        <f>SUM(K9:K11)</f>
        <v>0</v>
      </c>
      <c r="L8" s="166"/>
      <c r="M8" s="166">
        <f>SUM(M9:M11)</f>
        <v>0</v>
      </c>
      <c r="N8" s="165"/>
      <c r="O8" s="165">
        <f>SUM(O9:O11)</f>
        <v>7.0000000000000007E-2</v>
      </c>
      <c r="P8" s="165"/>
      <c r="Q8" s="165">
        <f>SUM(Q9:Q11)</f>
        <v>0</v>
      </c>
      <c r="R8" s="166"/>
      <c r="S8" s="166"/>
      <c r="T8" s="167"/>
      <c r="U8" s="161"/>
      <c r="V8" s="161">
        <f>SUM(V9:V11)</f>
        <v>0.43</v>
      </c>
      <c r="W8" s="161"/>
      <c r="X8" s="161"/>
      <c r="Y8" s="161"/>
      <c r="AG8" t="s">
        <v>315</v>
      </c>
    </row>
    <row r="9" spans="1:60" outlineLevel="1" x14ac:dyDescent="0.2">
      <c r="A9" s="172">
        <v>1</v>
      </c>
      <c r="B9" s="173" t="s">
        <v>1938</v>
      </c>
      <c r="C9" s="188" t="s">
        <v>1939</v>
      </c>
      <c r="D9" s="174" t="s">
        <v>379</v>
      </c>
      <c r="E9" s="175">
        <v>0.61880000000000002</v>
      </c>
      <c r="F9" s="176"/>
      <c r="G9" s="177">
        <f>ROUND(E9*F9,2)</f>
        <v>0</v>
      </c>
      <c r="H9" s="176"/>
      <c r="I9" s="177">
        <f>ROUND(E9*H9,2)</f>
        <v>0</v>
      </c>
      <c r="J9" s="176"/>
      <c r="K9" s="177">
        <f>ROUND(E9*J9,2)</f>
        <v>0</v>
      </c>
      <c r="L9" s="177">
        <v>12</v>
      </c>
      <c r="M9" s="177">
        <f>G9*(1+L9/100)</f>
        <v>0</v>
      </c>
      <c r="N9" s="175">
        <v>0.10712000000000001</v>
      </c>
      <c r="O9" s="175">
        <f>ROUND(E9*N9,2)</f>
        <v>7.0000000000000007E-2</v>
      </c>
      <c r="P9" s="175">
        <v>0</v>
      </c>
      <c r="Q9" s="175">
        <f>ROUND(E9*P9,2)</f>
        <v>0</v>
      </c>
      <c r="R9" s="177"/>
      <c r="S9" s="177" t="s">
        <v>361</v>
      </c>
      <c r="T9" s="178" t="s">
        <v>320</v>
      </c>
      <c r="U9" s="159">
        <v>0.69998000000000005</v>
      </c>
      <c r="V9" s="159">
        <f>ROUND(E9*U9,2)</f>
        <v>0.43</v>
      </c>
      <c r="W9" s="159"/>
      <c r="X9" s="159" t="s">
        <v>399</v>
      </c>
      <c r="Y9" s="159" t="s">
        <v>322</v>
      </c>
      <c r="Z9" s="148"/>
      <c r="AA9" s="148"/>
      <c r="AB9" s="148"/>
      <c r="AC9" s="148"/>
      <c r="AD9" s="148"/>
      <c r="AE9" s="148"/>
      <c r="AF9" s="148"/>
      <c r="AG9" s="148" t="s">
        <v>1926</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5" t="s">
        <v>2138</v>
      </c>
      <c r="D10" s="193"/>
      <c r="E10" s="194">
        <v>0.25</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404</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195" t="s">
        <v>2139</v>
      </c>
      <c r="D11" s="193"/>
      <c r="E11" s="194">
        <v>0.36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404</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x14ac:dyDescent="0.2">
      <c r="A12" s="162" t="s">
        <v>314</v>
      </c>
      <c r="B12" s="163" t="s">
        <v>192</v>
      </c>
      <c r="C12" s="187" t="s">
        <v>193</v>
      </c>
      <c r="D12" s="164"/>
      <c r="E12" s="165"/>
      <c r="F12" s="166"/>
      <c r="G12" s="166">
        <f>SUMIF(AG13:AG23,"&lt;&gt;NOR",G13:G23)</f>
        <v>0</v>
      </c>
      <c r="H12" s="166"/>
      <c r="I12" s="166">
        <f>SUM(I13:I23)</f>
        <v>0</v>
      </c>
      <c r="J12" s="166"/>
      <c r="K12" s="166">
        <f>SUM(K13:K23)</f>
        <v>0</v>
      </c>
      <c r="L12" s="166"/>
      <c r="M12" s="166">
        <f>SUM(M13:M23)</f>
        <v>0</v>
      </c>
      <c r="N12" s="165"/>
      <c r="O12" s="165">
        <f>SUM(O13:O23)</f>
        <v>0</v>
      </c>
      <c r="P12" s="165"/>
      <c r="Q12" s="165">
        <f>SUM(Q13:Q23)</f>
        <v>0.13</v>
      </c>
      <c r="R12" s="166"/>
      <c r="S12" s="166"/>
      <c r="T12" s="167"/>
      <c r="U12" s="161"/>
      <c r="V12" s="161">
        <f>SUM(V13:V23)</f>
        <v>16.069999999999997</v>
      </c>
      <c r="W12" s="161"/>
      <c r="X12" s="161"/>
      <c r="Y12" s="161"/>
      <c r="AG12" t="s">
        <v>315</v>
      </c>
    </row>
    <row r="13" spans="1:60" outlineLevel="1" x14ac:dyDescent="0.2">
      <c r="A13" s="172">
        <v>2</v>
      </c>
      <c r="B13" s="173" t="s">
        <v>2140</v>
      </c>
      <c r="C13" s="188" t="s">
        <v>2141</v>
      </c>
      <c r="D13" s="174" t="s">
        <v>478</v>
      </c>
      <c r="E13" s="175">
        <v>2.1</v>
      </c>
      <c r="F13" s="176"/>
      <c r="G13" s="177">
        <f>ROUND(E13*F13,2)</f>
        <v>0</v>
      </c>
      <c r="H13" s="176"/>
      <c r="I13" s="177">
        <f>ROUND(E13*H13,2)</f>
        <v>0</v>
      </c>
      <c r="J13" s="176"/>
      <c r="K13" s="177">
        <f>ROUND(E13*J13,2)</f>
        <v>0</v>
      </c>
      <c r="L13" s="177">
        <v>12</v>
      </c>
      <c r="M13" s="177">
        <f>G13*(1+L13/100)</f>
        <v>0</v>
      </c>
      <c r="N13" s="175">
        <v>1.6299999999999999E-3</v>
      </c>
      <c r="O13" s="175">
        <f>ROUND(E13*N13,2)</f>
        <v>0</v>
      </c>
      <c r="P13" s="175">
        <v>2.3900000000000001E-2</v>
      </c>
      <c r="Q13" s="175">
        <f>ROUND(E13*P13,2)</f>
        <v>0.05</v>
      </c>
      <c r="R13" s="177"/>
      <c r="S13" s="177" t="s">
        <v>361</v>
      </c>
      <c r="T13" s="178" t="s">
        <v>320</v>
      </c>
      <c r="U13" s="159">
        <v>3.5</v>
      </c>
      <c r="V13" s="159">
        <f>ROUND(E13*U13,2)</f>
        <v>7.35</v>
      </c>
      <c r="W13" s="159"/>
      <c r="X13" s="159" t="s">
        <v>399</v>
      </c>
      <c r="Y13" s="159" t="s">
        <v>322</v>
      </c>
      <c r="Z13" s="148"/>
      <c r="AA13" s="148"/>
      <c r="AB13" s="148"/>
      <c r="AC13" s="148"/>
      <c r="AD13" s="148"/>
      <c r="AE13" s="148"/>
      <c r="AF13" s="148"/>
      <c r="AG13" s="148" t="s">
        <v>1926</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5" t="s">
        <v>2142</v>
      </c>
      <c r="D14" s="193"/>
      <c r="E14" s="194">
        <v>2.1</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404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3</v>
      </c>
      <c r="B15" s="173" t="s">
        <v>490</v>
      </c>
      <c r="C15" s="188" t="s">
        <v>2143</v>
      </c>
      <c r="D15" s="174" t="s">
        <v>478</v>
      </c>
      <c r="E15" s="175">
        <v>2.1</v>
      </c>
      <c r="F15" s="176"/>
      <c r="G15" s="177">
        <f>ROUND(E15*F15,2)</f>
        <v>0</v>
      </c>
      <c r="H15" s="176"/>
      <c r="I15" s="177">
        <f>ROUND(E15*H15,2)</f>
        <v>0</v>
      </c>
      <c r="J15" s="176"/>
      <c r="K15" s="177">
        <f>ROUND(E15*J15,2)</f>
        <v>0</v>
      </c>
      <c r="L15" s="177">
        <v>12</v>
      </c>
      <c r="M15" s="177">
        <f>G15*(1+L15/100)</f>
        <v>0</v>
      </c>
      <c r="N15" s="175">
        <v>2.0400000000000001E-3</v>
      </c>
      <c r="O15" s="175">
        <f>ROUND(E15*N15,2)</f>
        <v>0</v>
      </c>
      <c r="P15" s="175">
        <v>3.6170000000000001E-2</v>
      </c>
      <c r="Q15" s="175">
        <f>ROUND(E15*P15,2)</f>
        <v>0.08</v>
      </c>
      <c r="R15" s="177"/>
      <c r="S15" s="177" t="s">
        <v>361</v>
      </c>
      <c r="T15" s="178" t="s">
        <v>320</v>
      </c>
      <c r="U15" s="159">
        <v>4</v>
      </c>
      <c r="V15" s="159">
        <f>ROUND(E15*U15,2)</f>
        <v>8.4</v>
      </c>
      <c r="W15" s="159"/>
      <c r="X15" s="159" t="s">
        <v>399</v>
      </c>
      <c r="Y15" s="159" t="s">
        <v>322</v>
      </c>
      <c r="Z15" s="148"/>
      <c r="AA15" s="148"/>
      <c r="AB15" s="148"/>
      <c r="AC15" s="148"/>
      <c r="AD15" s="148"/>
      <c r="AE15" s="148"/>
      <c r="AF15" s="148"/>
      <c r="AG15" s="148" t="s">
        <v>1926</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5" t="s">
        <v>2144</v>
      </c>
      <c r="D16" s="193"/>
      <c r="E16" s="194">
        <v>2.1</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404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0">
        <v>4</v>
      </c>
      <c r="B17" s="181" t="s">
        <v>737</v>
      </c>
      <c r="C17" s="189" t="s">
        <v>1963</v>
      </c>
      <c r="D17" s="182" t="s">
        <v>411</v>
      </c>
      <c r="E17" s="183">
        <v>0.13</v>
      </c>
      <c r="F17" s="184"/>
      <c r="G17" s="185">
        <f>ROUND(E17*F17,2)</f>
        <v>0</v>
      </c>
      <c r="H17" s="184"/>
      <c r="I17" s="185">
        <f>ROUND(E17*H17,2)</f>
        <v>0</v>
      </c>
      <c r="J17" s="184"/>
      <c r="K17" s="185">
        <f>ROUND(E17*J17,2)</f>
        <v>0</v>
      </c>
      <c r="L17" s="185">
        <v>12</v>
      </c>
      <c r="M17" s="185">
        <f>G17*(1+L17/100)</f>
        <v>0</v>
      </c>
      <c r="N17" s="183">
        <v>0</v>
      </c>
      <c r="O17" s="183">
        <f>ROUND(E17*N17,2)</f>
        <v>0</v>
      </c>
      <c r="P17" s="183">
        <v>0</v>
      </c>
      <c r="Q17" s="183">
        <f>ROUND(E17*P17,2)</f>
        <v>0</v>
      </c>
      <c r="R17" s="185"/>
      <c r="S17" s="185" t="s">
        <v>361</v>
      </c>
      <c r="T17" s="186" t="s">
        <v>320</v>
      </c>
      <c r="U17" s="159">
        <v>0.94199999999999995</v>
      </c>
      <c r="V17" s="159">
        <f>ROUND(E17*U17,2)</f>
        <v>0.12</v>
      </c>
      <c r="W17" s="159"/>
      <c r="X17" s="159" t="s">
        <v>399</v>
      </c>
      <c r="Y17" s="159" t="s">
        <v>322</v>
      </c>
      <c r="Z17" s="148"/>
      <c r="AA17" s="148"/>
      <c r="AB17" s="148"/>
      <c r="AC17" s="148"/>
      <c r="AD17" s="148"/>
      <c r="AE17" s="148"/>
      <c r="AF17" s="148"/>
      <c r="AG17" s="148" t="s">
        <v>1926</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72">
        <v>5</v>
      </c>
      <c r="B18" s="173" t="s">
        <v>739</v>
      </c>
      <c r="C18" s="188" t="s">
        <v>1965</v>
      </c>
      <c r="D18" s="174" t="s">
        <v>411</v>
      </c>
      <c r="E18" s="175">
        <v>1.3</v>
      </c>
      <c r="F18" s="176"/>
      <c r="G18" s="177">
        <f>ROUND(E18*F18,2)</f>
        <v>0</v>
      </c>
      <c r="H18" s="176"/>
      <c r="I18" s="177">
        <f>ROUND(E18*H18,2)</f>
        <v>0</v>
      </c>
      <c r="J18" s="176"/>
      <c r="K18" s="177">
        <f>ROUND(E18*J18,2)</f>
        <v>0</v>
      </c>
      <c r="L18" s="177">
        <v>12</v>
      </c>
      <c r="M18" s="177">
        <f>G18*(1+L18/100)</f>
        <v>0</v>
      </c>
      <c r="N18" s="175">
        <v>0</v>
      </c>
      <c r="O18" s="175">
        <f>ROUND(E18*N18,2)</f>
        <v>0</v>
      </c>
      <c r="P18" s="175">
        <v>0</v>
      </c>
      <c r="Q18" s="175">
        <f>ROUND(E18*P18,2)</f>
        <v>0</v>
      </c>
      <c r="R18" s="177"/>
      <c r="S18" s="177" t="s">
        <v>361</v>
      </c>
      <c r="T18" s="178" t="s">
        <v>320</v>
      </c>
      <c r="U18" s="159">
        <v>0.105</v>
      </c>
      <c r="V18" s="159">
        <f>ROUND(E18*U18,2)</f>
        <v>0.14000000000000001</v>
      </c>
      <c r="W18" s="159"/>
      <c r="X18" s="159" t="s">
        <v>399</v>
      </c>
      <c r="Y18" s="159" t="s">
        <v>322</v>
      </c>
      <c r="Z18" s="148"/>
      <c r="AA18" s="148"/>
      <c r="AB18" s="148"/>
      <c r="AC18" s="148"/>
      <c r="AD18" s="148"/>
      <c r="AE18" s="148"/>
      <c r="AF18" s="148"/>
      <c r="AG18" s="148" t="s">
        <v>1926</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5" t="s">
        <v>2145</v>
      </c>
      <c r="D19" s="193"/>
      <c r="E19" s="194">
        <v>1.3</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404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0">
        <v>6</v>
      </c>
      <c r="B20" s="181" t="s">
        <v>1967</v>
      </c>
      <c r="C20" s="189" t="s">
        <v>1968</v>
      </c>
      <c r="D20" s="182" t="s">
        <v>411</v>
      </c>
      <c r="E20" s="183">
        <v>0.13</v>
      </c>
      <c r="F20" s="184"/>
      <c r="G20" s="185">
        <f>ROUND(E20*F20,2)</f>
        <v>0</v>
      </c>
      <c r="H20" s="184"/>
      <c r="I20" s="185">
        <f>ROUND(E20*H20,2)</f>
        <v>0</v>
      </c>
      <c r="J20" s="184"/>
      <c r="K20" s="185">
        <f>ROUND(E20*J20,2)</f>
        <v>0</v>
      </c>
      <c r="L20" s="185">
        <v>12</v>
      </c>
      <c r="M20" s="185">
        <f>G20*(1+L20/100)</f>
        <v>0</v>
      </c>
      <c r="N20" s="183">
        <v>0</v>
      </c>
      <c r="O20" s="183">
        <f>ROUND(E20*N20,2)</f>
        <v>0</v>
      </c>
      <c r="P20" s="183">
        <v>0</v>
      </c>
      <c r="Q20" s="183">
        <f>ROUND(E20*P20,2)</f>
        <v>0</v>
      </c>
      <c r="R20" s="185"/>
      <c r="S20" s="185" t="s">
        <v>361</v>
      </c>
      <c r="T20" s="186" t="s">
        <v>320</v>
      </c>
      <c r="U20" s="159">
        <v>0.49</v>
      </c>
      <c r="V20" s="159">
        <f>ROUND(E20*U20,2)</f>
        <v>0.06</v>
      </c>
      <c r="W20" s="159"/>
      <c r="X20" s="159" t="s">
        <v>399</v>
      </c>
      <c r="Y20" s="159" t="s">
        <v>322</v>
      </c>
      <c r="Z20" s="148"/>
      <c r="AA20" s="148"/>
      <c r="AB20" s="148"/>
      <c r="AC20" s="148"/>
      <c r="AD20" s="148"/>
      <c r="AE20" s="148"/>
      <c r="AF20" s="148"/>
      <c r="AG20" s="148" t="s">
        <v>1926</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7</v>
      </c>
      <c r="B21" s="173" t="s">
        <v>734</v>
      </c>
      <c r="C21" s="188" t="s">
        <v>1969</v>
      </c>
      <c r="D21" s="174" t="s">
        <v>411</v>
      </c>
      <c r="E21" s="175">
        <v>3.12</v>
      </c>
      <c r="F21" s="176"/>
      <c r="G21" s="177">
        <f>ROUND(E21*F21,2)</f>
        <v>0</v>
      </c>
      <c r="H21" s="176"/>
      <c r="I21" s="177">
        <f>ROUND(E21*H21,2)</f>
        <v>0</v>
      </c>
      <c r="J21" s="176"/>
      <c r="K21" s="177">
        <f>ROUND(E21*J21,2)</f>
        <v>0</v>
      </c>
      <c r="L21" s="177">
        <v>12</v>
      </c>
      <c r="M21" s="177">
        <f>G21*(1+L21/100)</f>
        <v>0</v>
      </c>
      <c r="N21" s="175">
        <v>0</v>
      </c>
      <c r="O21" s="175">
        <f>ROUND(E21*N21,2)</f>
        <v>0</v>
      </c>
      <c r="P21" s="175">
        <v>0</v>
      </c>
      <c r="Q21" s="175">
        <f>ROUND(E21*P21,2)</f>
        <v>0</v>
      </c>
      <c r="R21" s="177"/>
      <c r="S21" s="177" t="s">
        <v>361</v>
      </c>
      <c r="T21" s="178" t="s">
        <v>320</v>
      </c>
      <c r="U21" s="159">
        <v>0</v>
      </c>
      <c r="V21" s="159">
        <f>ROUND(E21*U21,2)</f>
        <v>0</v>
      </c>
      <c r="W21" s="159"/>
      <c r="X21" s="159" t="s">
        <v>399</v>
      </c>
      <c r="Y21" s="159" t="s">
        <v>322</v>
      </c>
      <c r="Z21" s="148"/>
      <c r="AA21" s="148"/>
      <c r="AB21" s="148"/>
      <c r="AC21" s="148"/>
      <c r="AD21" s="148"/>
      <c r="AE21" s="148"/>
      <c r="AF21" s="148"/>
      <c r="AG21" s="148" t="s">
        <v>1926</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5" t="s">
        <v>2146</v>
      </c>
      <c r="D22" s="193"/>
      <c r="E22" s="194">
        <v>3.12</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404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0">
        <v>8</v>
      </c>
      <c r="B23" s="181" t="s">
        <v>742</v>
      </c>
      <c r="C23" s="189" t="s">
        <v>1971</v>
      </c>
      <c r="D23" s="182" t="s">
        <v>411</v>
      </c>
      <c r="E23" s="183">
        <v>0.13</v>
      </c>
      <c r="F23" s="184"/>
      <c r="G23" s="185">
        <f>ROUND(E23*F23,2)</f>
        <v>0</v>
      </c>
      <c r="H23" s="184"/>
      <c r="I23" s="185">
        <f>ROUND(E23*H23,2)</f>
        <v>0</v>
      </c>
      <c r="J23" s="184"/>
      <c r="K23" s="185">
        <f>ROUND(E23*J23,2)</f>
        <v>0</v>
      </c>
      <c r="L23" s="185">
        <v>12</v>
      </c>
      <c r="M23" s="185">
        <f>G23*(1+L23/100)</f>
        <v>0</v>
      </c>
      <c r="N23" s="183">
        <v>0</v>
      </c>
      <c r="O23" s="183">
        <f>ROUND(E23*N23,2)</f>
        <v>0</v>
      </c>
      <c r="P23" s="183">
        <v>0</v>
      </c>
      <c r="Q23" s="183">
        <f>ROUND(E23*P23,2)</f>
        <v>0</v>
      </c>
      <c r="R23" s="185"/>
      <c r="S23" s="185" t="s">
        <v>361</v>
      </c>
      <c r="T23" s="186" t="s">
        <v>320</v>
      </c>
      <c r="U23" s="159">
        <v>0</v>
      </c>
      <c r="V23" s="159">
        <f>ROUND(E23*U23,2)</f>
        <v>0</v>
      </c>
      <c r="W23" s="159"/>
      <c r="X23" s="159" t="s">
        <v>399</v>
      </c>
      <c r="Y23" s="159" t="s">
        <v>322</v>
      </c>
      <c r="Z23" s="148"/>
      <c r="AA23" s="148"/>
      <c r="AB23" s="148"/>
      <c r="AC23" s="148"/>
      <c r="AD23" s="148"/>
      <c r="AE23" s="148"/>
      <c r="AF23" s="148"/>
      <c r="AG23" s="148" t="s">
        <v>1926</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62" t="s">
        <v>314</v>
      </c>
      <c r="B24" s="163" t="s">
        <v>208</v>
      </c>
      <c r="C24" s="187" t="s">
        <v>209</v>
      </c>
      <c r="D24" s="164"/>
      <c r="E24" s="165"/>
      <c r="F24" s="166"/>
      <c r="G24" s="166">
        <f>SUMIF(AG25:AG61,"&lt;&gt;NOR",G25:G61)</f>
        <v>0</v>
      </c>
      <c r="H24" s="166"/>
      <c r="I24" s="166">
        <f>SUM(I25:I61)</f>
        <v>0</v>
      </c>
      <c r="J24" s="166"/>
      <c r="K24" s="166">
        <f>SUM(K25:K61)</f>
        <v>0</v>
      </c>
      <c r="L24" s="166"/>
      <c r="M24" s="166">
        <f>SUM(M25:M61)</f>
        <v>0</v>
      </c>
      <c r="N24" s="165"/>
      <c r="O24" s="165">
        <f>SUM(O25:O61)</f>
        <v>0.02</v>
      </c>
      <c r="P24" s="165"/>
      <c r="Q24" s="165">
        <f>SUM(Q25:Q61)</f>
        <v>0</v>
      </c>
      <c r="R24" s="166"/>
      <c r="S24" s="166"/>
      <c r="T24" s="167"/>
      <c r="U24" s="161"/>
      <c r="V24" s="161">
        <f>SUM(V25:V61)</f>
        <v>9.7900000000000009</v>
      </c>
      <c r="W24" s="161"/>
      <c r="X24" s="161"/>
      <c r="Y24" s="161"/>
      <c r="AG24" t="s">
        <v>315</v>
      </c>
    </row>
    <row r="25" spans="1:60" ht="22.5" outlineLevel="1" x14ac:dyDescent="0.2">
      <c r="A25" s="172">
        <v>9</v>
      </c>
      <c r="B25" s="173" t="s">
        <v>2147</v>
      </c>
      <c r="C25" s="188" t="s">
        <v>2148</v>
      </c>
      <c r="D25" s="174" t="s">
        <v>478</v>
      </c>
      <c r="E25" s="175">
        <v>0.66</v>
      </c>
      <c r="F25" s="176"/>
      <c r="G25" s="177">
        <f>ROUND(E25*F25,2)</f>
        <v>0</v>
      </c>
      <c r="H25" s="176"/>
      <c r="I25" s="177">
        <f>ROUND(E25*H25,2)</f>
        <v>0</v>
      </c>
      <c r="J25" s="176"/>
      <c r="K25" s="177">
        <f>ROUND(E25*J25,2)</f>
        <v>0</v>
      </c>
      <c r="L25" s="177">
        <v>12</v>
      </c>
      <c r="M25" s="177">
        <f>G25*(1+L25/100)</f>
        <v>0</v>
      </c>
      <c r="N25" s="175">
        <v>1.32E-3</v>
      </c>
      <c r="O25" s="175">
        <f>ROUND(E25*N25,2)</f>
        <v>0</v>
      </c>
      <c r="P25" s="175">
        <v>0</v>
      </c>
      <c r="Q25" s="175">
        <f>ROUND(E25*P25,2)</f>
        <v>0</v>
      </c>
      <c r="R25" s="177"/>
      <c r="S25" s="177" t="s">
        <v>361</v>
      </c>
      <c r="T25" s="178" t="s">
        <v>320</v>
      </c>
      <c r="U25" s="159">
        <v>0.74</v>
      </c>
      <c r="V25" s="159">
        <f>ROUND(E25*U25,2)</f>
        <v>0.49</v>
      </c>
      <c r="W25" s="159"/>
      <c r="X25" s="159" t="s">
        <v>399</v>
      </c>
      <c r="Y25" s="159" t="s">
        <v>322</v>
      </c>
      <c r="Z25" s="148"/>
      <c r="AA25" s="148"/>
      <c r="AB25" s="148"/>
      <c r="AC25" s="148"/>
      <c r="AD25" s="148"/>
      <c r="AE25" s="148"/>
      <c r="AF25" s="148"/>
      <c r="AG25" s="148" t="s">
        <v>1926</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5" t="s">
        <v>2149</v>
      </c>
      <c r="D26" s="193"/>
      <c r="E26" s="194">
        <v>0.6</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404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195" t="s">
        <v>2150</v>
      </c>
      <c r="D27" s="193"/>
      <c r="E27" s="194">
        <v>0.06</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404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2.5" outlineLevel="1" x14ac:dyDescent="0.2">
      <c r="A28" s="172">
        <v>10</v>
      </c>
      <c r="B28" s="173" t="s">
        <v>2151</v>
      </c>
      <c r="C28" s="188" t="s">
        <v>2152</v>
      </c>
      <c r="D28" s="174" t="s">
        <v>478</v>
      </c>
      <c r="E28" s="175">
        <v>3.96</v>
      </c>
      <c r="F28" s="176"/>
      <c r="G28" s="177">
        <f>ROUND(E28*F28,2)</f>
        <v>0</v>
      </c>
      <c r="H28" s="176"/>
      <c r="I28" s="177">
        <f>ROUND(E28*H28,2)</f>
        <v>0</v>
      </c>
      <c r="J28" s="176"/>
      <c r="K28" s="177">
        <f>ROUND(E28*J28,2)</f>
        <v>0</v>
      </c>
      <c r="L28" s="177">
        <v>12</v>
      </c>
      <c r="M28" s="177">
        <f>G28*(1+L28/100)</f>
        <v>0</v>
      </c>
      <c r="N28" s="175">
        <v>1.5900000000000001E-3</v>
      </c>
      <c r="O28" s="175">
        <f>ROUND(E28*N28,2)</f>
        <v>0.01</v>
      </c>
      <c r="P28" s="175">
        <v>0</v>
      </c>
      <c r="Q28" s="175">
        <f>ROUND(E28*P28,2)</f>
        <v>0</v>
      </c>
      <c r="R28" s="177"/>
      <c r="S28" s="177" t="s">
        <v>361</v>
      </c>
      <c r="T28" s="178" t="s">
        <v>320</v>
      </c>
      <c r="U28" s="159">
        <v>0.83</v>
      </c>
      <c r="V28" s="159">
        <f>ROUND(E28*U28,2)</f>
        <v>3.29</v>
      </c>
      <c r="W28" s="159"/>
      <c r="X28" s="159" t="s">
        <v>399</v>
      </c>
      <c r="Y28" s="159" t="s">
        <v>322</v>
      </c>
      <c r="Z28" s="148"/>
      <c r="AA28" s="148"/>
      <c r="AB28" s="148"/>
      <c r="AC28" s="148"/>
      <c r="AD28" s="148"/>
      <c r="AE28" s="148"/>
      <c r="AF28" s="148"/>
      <c r="AG28" s="148" t="s">
        <v>1926</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195" t="s">
        <v>2153</v>
      </c>
      <c r="D29" s="193"/>
      <c r="E29" s="194">
        <v>3.6</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404</v>
      </c>
      <c r="AH29" s="148">
        <v>0</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
      <c r="A30" s="155"/>
      <c r="B30" s="156"/>
      <c r="C30" s="195" t="s">
        <v>2154</v>
      </c>
      <c r="D30" s="193"/>
      <c r="E30" s="194">
        <v>0.36</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404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1" x14ac:dyDescent="0.2">
      <c r="A31" s="172">
        <v>11</v>
      </c>
      <c r="B31" s="173" t="s">
        <v>2155</v>
      </c>
      <c r="C31" s="188" t="s">
        <v>2156</v>
      </c>
      <c r="D31" s="174" t="s">
        <v>478</v>
      </c>
      <c r="E31" s="175">
        <v>4.18</v>
      </c>
      <c r="F31" s="176"/>
      <c r="G31" s="177">
        <f>ROUND(E31*F31,2)</f>
        <v>0</v>
      </c>
      <c r="H31" s="176"/>
      <c r="I31" s="177">
        <f>ROUND(E31*H31,2)</f>
        <v>0</v>
      </c>
      <c r="J31" s="176"/>
      <c r="K31" s="177">
        <f>ROUND(E31*J31,2)</f>
        <v>0</v>
      </c>
      <c r="L31" s="177">
        <v>12</v>
      </c>
      <c r="M31" s="177">
        <f>G31*(1+L31/100)</f>
        <v>0</v>
      </c>
      <c r="N31" s="175">
        <v>2.0699999999999998E-3</v>
      </c>
      <c r="O31" s="175">
        <f>ROUND(E31*N31,2)</f>
        <v>0.01</v>
      </c>
      <c r="P31" s="175">
        <v>0</v>
      </c>
      <c r="Q31" s="175">
        <f>ROUND(E31*P31,2)</f>
        <v>0</v>
      </c>
      <c r="R31" s="177"/>
      <c r="S31" s="177" t="s">
        <v>361</v>
      </c>
      <c r="T31" s="178" t="s">
        <v>320</v>
      </c>
      <c r="U31" s="159">
        <v>0.83</v>
      </c>
      <c r="V31" s="159">
        <f>ROUND(E31*U31,2)</f>
        <v>3.47</v>
      </c>
      <c r="W31" s="159"/>
      <c r="X31" s="159" t="s">
        <v>399</v>
      </c>
      <c r="Y31" s="159" t="s">
        <v>322</v>
      </c>
      <c r="Z31" s="148"/>
      <c r="AA31" s="148"/>
      <c r="AB31" s="148"/>
      <c r="AC31" s="148"/>
      <c r="AD31" s="148"/>
      <c r="AE31" s="148"/>
      <c r="AF31" s="148"/>
      <c r="AG31" s="148" t="s">
        <v>1926</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195" t="s">
        <v>2157</v>
      </c>
      <c r="D32" s="193"/>
      <c r="E32" s="194">
        <v>3.8</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404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5" t="s">
        <v>2158</v>
      </c>
      <c r="D33" s="193"/>
      <c r="E33" s="194">
        <v>0.38</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404</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2">
        <v>12</v>
      </c>
      <c r="B34" s="173" t="s">
        <v>2159</v>
      </c>
      <c r="C34" s="188" t="s">
        <v>2160</v>
      </c>
      <c r="D34" s="174" t="s">
        <v>478</v>
      </c>
      <c r="E34" s="175">
        <v>3.3</v>
      </c>
      <c r="F34" s="176"/>
      <c r="G34" s="177">
        <f>ROUND(E34*F34,2)</f>
        <v>0</v>
      </c>
      <c r="H34" s="176"/>
      <c r="I34" s="177">
        <f>ROUND(E34*H34,2)</f>
        <v>0</v>
      </c>
      <c r="J34" s="176"/>
      <c r="K34" s="177">
        <f>ROUND(E34*J34,2)</f>
        <v>0</v>
      </c>
      <c r="L34" s="177">
        <v>12</v>
      </c>
      <c r="M34" s="177">
        <f>G34*(1+L34/100)</f>
        <v>0</v>
      </c>
      <c r="N34" s="175">
        <v>9.7999999999999997E-4</v>
      </c>
      <c r="O34" s="175">
        <f>ROUND(E34*N34,2)</f>
        <v>0</v>
      </c>
      <c r="P34" s="175">
        <v>0</v>
      </c>
      <c r="Q34" s="175">
        <f>ROUND(E34*P34,2)</f>
        <v>0</v>
      </c>
      <c r="R34" s="177"/>
      <c r="S34" s="177" t="s">
        <v>361</v>
      </c>
      <c r="T34" s="178" t="s">
        <v>320</v>
      </c>
      <c r="U34" s="159">
        <v>0.6</v>
      </c>
      <c r="V34" s="159">
        <f>ROUND(E34*U34,2)</f>
        <v>1.98</v>
      </c>
      <c r="W34" s="159"/>
      <c r="X34" s="159" t="s">
        <v>399</v>
      </c>
      <c r="Y34" s="159" t="s">
        <v>322</v>
      </c>
      <c r="Z34" s="148"/>
      <c r="AA34" s="148"/>
      <c r="AB34" s="148"/>
      <c r="AC34" s="148"/>
      <c r="AD34" s="148"/>
      <c r="AE34" s="148"/>
      <c r="AF34" s="148"/>
      <c r="AG34" s="148" t="s">
        <v>1926</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195" t="s">
        <v>2161</v>
      </c>
      <c r="D35" s="193"/>
      <c r="E35" s="194">
        <v>3</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404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3" x14ac:dyDescent="0.2">
      <c r="A36" s="155"/>
      <c r="B36" s="156"/>
      <c r="C36" s="195" t="s">
        <v>2162</v>
      </c>
      <c r="D36" s="193"/>
      <c r="E36" s="194">
        <v>0.3</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404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ht="22.5" outlineLevel="1" x14ac:dyDescent="0.2">
      <c r="A37" s="172">
        <v>13</v>
      </c>
      <c r="B37" s="173" t="s">
        <v>2163</v>
      </c>
      <c r="C37" s="188" t="s">
        <v>2164</v>
      </c>
      <c r="D37" s="174" t="s">
        <v>478</v>
      </c>
      <c r="E37" s="175">
        <v>0.88</v>
      </c>
      <c r="F37" s="176"/>
      <c r="G37" s="177">
        <f>ROUND(E37*F37,2)</f>
        <v>0</v>
      </c>
      <c r="H37" s="176"/>
      <c r="I37" s="177">
        <f>ROUND(E37*H37,2)</f>
        <v>0</v>
      </c>
      <c r="J37" s="176"/>
      <c r="K37" s="177">
        <f>ROUND(E37*J37,2)</f>
        <v>0</v>
      </c>
      <c r="L37" s="177">
        <v>12</v>
      </c>
      <c r="M37" s="177">
        <f>G37*(1+L37/100)</f>
        <v>0</v>
      </c>
      <c r="N37" s="175">
        <v>1.1900000000000001E-3</v>
      </c>
      <c r="O37" s="175">
        <f>ROUND(E37*N37,2)</f>
        <v>0</v>
      </c>
      <c r="P37" s="175">
        <v>0</v>
      </c>
      <c r="Q37" s="175">
        <f>ROUND(E37*P37,2)</f>
        <v>0</v>
      </c>
      <c r="R37" s="177"/>
      <c r="S37" s="177" t="s">
        <v>361</v>
      </c>
      <c r="T37" s="178" t="s">
        <v>320</v>
      </c>
      <c r="U37" s="159">
        <v>0.64</v>
      </c>
      <c r="V37" s="159">
        <f>ROUND(E37*U37,2)</f>
        <v>0.56000000000000005</v>
      </c>
      <c r="W37" s="159"/>
      <c r="X37" s="159" t="s">
        <v>399</v>
      </c>
      <c r="Y37" s="159" t="s">
        <v>322</v>
      </c>
      <c r="Z37" s="148"/>
      <c r="AA37" s="148"/>
      <c r="AB37" s="148"/>
      <c r="AC37" s="148"/>
      <c r="AD37" s="148"/>
      <c r="AE37" s="148"/>
      <c r="AF37" s="148"/>
      <c r="AG37" s="148" t="s">
        <v>1926</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5" t="s">
        <v>2165</v>
      </c>
      <c r="D38" s="193"/>
      <c r="E38" s="194">
        <v>0.8</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404</v>
      </c>
      <c r="AH38" s="148">
        <v>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5" t="s">
        <v>2166</v>
      </c>
      <c r="D39" s="193"/>
      <c r="E39" s="194">
        <v>0.08</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404</v>
      </c>
      <c r="AH39" s="148">
        <v>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0">
        <v>14</v>
      </c>
      <c r="B40" s="181" t="s">
        <v>2167</v>
      </c>
      <c r="C40" s="189" t="s">
        <v>2168</v>
      </c>
      <c r="D40" s="182" t="s">
        <v>442</v>
      </c>
      <c r="E40" s="183">
        <v>1</v>
      </c>
      <c r="F40" s="184"/>
      <c r="G40" s="185">
        <f>ROUND(E40*F40,2)</f>
        <v>0</v>
      </c>
      <c r="H40" s="184"/>
      <c r="I40" s="185">
        <f>ROUND(E40*H40,2)</f>
        <v>0</v>
      </c>
      <c r="J40" s="184"/>
      <c r="K40" s="185">
        <f>ROUND(E40*J40,2)</f>
        <v>0</v>
      </c>
      <c r="L40" s="185">
        <v>12</v>
      </c>
      <c r="M40" s="185">
        <f>G40*(1+L40/100)</f>
        <v>0</v>
      </c>
      <c r="N40" s="183">
        <v>5.9999999999999995E-4</v>
      </c>
      <c r="O40" s="183">
        <f>ROUND(E40*N40,2)</f>
        <v>0</v>
      </c>
      <c r="P40" s="183">
        <v>0</v>
      </c>
      <c r="Q40" s="183">
        <f>ROUND(E40*P40,2)</f>
        <v>0</v>
      </c>
      <c r="R40" s="185"/>
      <c r="S40" s="185" t="s">
        <v>361</v>
      </c>
      <c r="T40" s="186" t="s">
        <v>320</v>
      </c>
      <c r="U40" s="159">
        <v>0</v>
      </c>
      <c r="V40" s="159">
        <f>ROUND(E40*U40,2)</f>
        <v>0</v>
      </c>
      <c r="W40" s="159"/>
      <c r="X40" s="159" t="s">
        <v>1147</v>
      </c>
      <c r="Y40" s="159" t="s">
        <v>322</v>
      </c>
      <c r="Z40" s="148"/>
      <c r="AA40" s="148"/>
      <c r="AB40" s="148"/>
      <c r="AC40" s="148"/>
      <c r="AD40" s="148"/>
      <c r="AE40" s="148"/>
      <c r="AF40" s="148"/>
      <c r="AG40" s="148" t="s">
        <v>2033</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0">
        <v>15</v>
      </c>
      <c r="B41" s="181" t="s">
        <v>2169</v>
      </c>
      <c r="C41" s="189" t="s">
        <v>2170</v>
      </c>
      <c r="D41" s="182" t="s">
        <v>442</v>
      </c>
      <c r="E41" s="183">
        <v>2</v>
      </c>
      <c r="F41" s="184"/>
      <c r="G41" s="185">
        <f>ROUND(E41*F41,2)</f>
        <v>0</v>
      </c>
      <c r="H41" s="184"/>
      <c r="I41" s="185">
        <f>ROUND(E41*H41,2)</f>
        <v>0</v>
      </c>
      <c r="J41" s="184"/>
      <c r="K41" s="185">
        <f>ROUND(E41*J41,2)</f>
        <v>0</v>
      </c>
      <c r="L41" s="185">
        <v>12</v>
      </c>
      <c r="M41" s="185">
        <f>G41*(1+L41/100)</f>
        <v>0</v>
      </c>
      <c r="N41" s="183">
        <v>8.0000000000000004E-4</v>
      </c>
      <c r="O41" s="183">
        <f>ROUND(E41*N41,2)</f>
        <v>0</v>
      </c>
      <c r="P41" s="183">
        <v>0</v>
      </c>
      <c r="Q41" s="183">
        <f>ROUND(E41*P41,2)</f>
        <v>0</v>
      </c>
      <c r="R41" s="185"/>
      <c r="S41" s="185" t="s">
        <v>361</v>
      </c>
      <c r="T41" s="186" t="s">
        <v>320</v>
      </c>
      <c r="U41" s="159">
        <v>0</v>
      </c>
      <c r="V41" s="159">
        <f>ROUND(E41*U41,2)</f>
        <v>0</v>
      </c>
      <c r="W41" s="159"/>
      <c r="X41" s="159" t="s">
        <v>1147</v>
      </c>
      <c r="Y41" s="159" t="s">
        <v>322</v>
      </c>
      <c r="Z41" s="148"/>
      <c r="AA41" s="148"/>
      <c r="AB41" s="148"/>
      <c r="AC41" s="148"/>
      <c r="AD41" s="148"/>
      <c r="AE41" s="148"/>
      <c r="AF41" s="148"/>
      <c r="AG41" s="148" t="s">
        <v>2033</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0">
        <v>16</v>
      </c>
      <c r="B42" s="181" t="s">
        <v>2171</v>
      </c>
      <c r="C42" s="189" t="s">
        <v>2172</v>
      </c>
      <c r="D42" s="182" t="s">
        <v>442</v>
      </c>
      <c r="E42" s="183">
        <v>1</v>
      </c>
      <c r="F42" s="184"/>
      <c r="G42" s="185">
        <f>ROUND(E42*F42,2)</f>
        <v>0</v>
      </c>
      <c r="H42" s="184"/>
      <c r="I42" s="185">
        <f>ROUND(E42*H42,2)</f>
        <v>0</v>
      </c>
      <c r="J42" s="184"/>
      <c r="K42" s="185">
        <f>ROUND(E42*J42,2)</f>
        <v>0</v>
      </c>
      <c r="L42" s="185">
        <v>12</v>
      </c>
      <c r="M42" s="185">
        <f>G42*(1+L42/100)</f>
        <v>0</v>
      </c>
      <c r="N42" s="183">
        <v>1.1999999999999999E-3</v>
      </c>
      <c r="O42" s="183">
        <f>ROUND(E42*N42,2)</f>
        <v>0</v>
      </c>
      <c r="P42" s="183">
        <v>0</v>
      </c>
      <c r="Q42" s="183">
        <f>ROUND(E42*P42,2)</f>
        <v>0</v>
      </c>
      <c r="R42" s="185"/>
      <c r="S42" s="185" t="s">
        <v>361</v>
      </c>
      <c r="T42" s="186" t="s">
        <v>320</v>
      </c>
      <c r="U42" s="159">
        <v>0</v>
      </c>
      <c r="V42" s="159">
        <f>ROUND(E42*U42,2)</f>
        <v>0</v>
      </c>
      <c r="W42" s="159"/>
      <c r="X42" s="159" t="s">
        <v>1147</v>
      </c>
      <c r="Y42" s="159" t="s">
        <v>322</v>
      </c>
      <c r="Z42" s="148"/>
      <c r="AA42" s="148"/>
      <c r="AB42" s="148"/>
      <c r="AC42" s="148"/>
      <c r="AD42" s="148"/>
      <c r="AE42" s="148"/>
      <c r="AF42" s="148"/>
      <c r="AG42" s="148" t="s">
        <v>2033</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0">
        <v>17</v>
      </c>
      <c r="B43" s="181" t="s">
        <v>2173</v>
      </c>
      <c r="C43" s="189" t="s">
        <v>2174</v>
      </c>
      <c r="D43" s="182" t="s">
        <v>442</v>
      </c>
      <c r="E43" s="183">
        <v>1</v>
      </c>
      <c r="F43" s="184"/>
      <c r="G43" s="185">
        <f>ROUND(E43*F43,2)</f>
        <v>0</v>
      </c>
      <c r="H43" s="184"/>
      <c r="I43" s="185">
        <f>ROUND(E43*H43,2)</f>
        <v>0</v>
      </c>
      <c r="J43" s="184"/>
      <c r="K43" s="185">
        <f>ROUND(E43*J43,2)</f>
        <v>0</v>
      </c>
      <c r="L43" s="185">
        <v>12</v>
      </c>
      <c r="M43" s="185">
        <f>G43*(1+L43/100)</f>
        <v>0</v>
      </c>
      <c r="N43" s="183">
        <v>1.1000000000000001E-3</v>
      </c>
      <c r="O43" s="183">
        <f>ROUND(E43*N43,2)</f>
        <v>0</v>
      </c>
      <c r="P43" s="183">
        <v>0</v>
      </c>
      <c r="Q43" s="183">
        <f>ROUND(E43*P43,2)</f>
        <v>0</v>
      </c>
      <c r="R43" s="185"/>
      <c r="S43" s="185" t="s">
        <v>361</v>
      </c>
      <c r="T43" s="186" t="s">
        <v>320</v>
      </c>
      <c r="U43" s="159">
        <v>0</v>
      </c>
      <c r="V43" s="159">
        <f>ROUND(E43*U43,2)</f>
        <v>0</v>
      </c>
      <c r="W43" s="159"/>
      <c r="X43" s="159" t="s">
        <v>1147</v>
      </c>
      <c r="Y43" s="159" t="s">
        <v>322</v>
      </c>
      <c r="Z43" s="148"/>
      <c r="AA43" s="148"/>
      <c r="AB43" s="148"/>
      <c r="AC43" s="148"/>
      <c r="AD43" s="148"/>
      <c r="AE43" s="148"/>
      <c r="AF43" s="148"/>
      <c r="AG43" s="148" t="s">
        <v>2033</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2">
        <v>18</v>
      </c>
      <c r="B44" s="173" t="s">
        <v>150</v>
      </c>
      <c r="C44" s="188" t="s">
        <v>2175</v>
      </c>
      <c r="D44" s="174" t="s">
        <v>442</v>
      </c>
      <c r="E44" s="175">
        <v>1</v>
      </c>
      <c r="F44" s="176"/>
      <c r="G44" s="177">
        <f>ROUND(E44*F44,2)</f>
        <v>0</v>
      </c>
      <c r="H44" s="176"/>
      <c r="I44" s="177">
        <f>ROUND(E44*H44,2)</f>
        <v>0</v>
      </c>
      <c r="J44" s="176"/>
      <c r="K44" s="177">
        <f>ROUND(E44*J44,2)</f>
        <v>0</v>
      </c>
      <c r="L44" s="177">
        <v>12</v>
      </c>
      <c r="M44" s="177">
        <f>G44*(1+L44/100)</f>
        <v>0</v>
      </c>
      <c r="N44" s="175">
        <v>0</v>
      </c>
      <c r="O44" s="175">
        <f>ROUND(E44*N44,2)</f>
        <v>0</v>
      </c>
      <c r="P44" s="175">
        <v>0</v>
      </c>
      <c r="Q44" s="175">
        <f>ROUND(E44*P44,2)</f>
        <v>0</v>
      </c>
      <c r="R44" s="177"/>
      <c r="S44" s="177" t="s">
        <v>361</v>
      </c>
      <c r="T44" s="178" t="s">
        <v>320</v>
      </c>
      <c r="U44" s="159">
        <v>0</v>
      </c>
      <c r="V44" s="159">
        <f>ROUND(E44*U44,2)</f>
        <v>0</v>
      </c>
      <c r="W44" s="159"/>
      <c r="X44" s="159" t="s">
        <v>399</v>
      </c>
      <c r="Y44" s="159" t="s">
        <v>322</v>
      </c>
      <c r="Z44" s="148"/>
      <c r="AA44" s="148"/>
      <c r="AB44" s="148"/>
      <c r="AC44" s="148"/>
      <c r="AD44" s="148"/>
      <c r="AE44" s="148"/>
      <c r="AF44" s="148"/>
      <c r="AG44" s="148" t="s">
        <v>1926</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63" t="s">
        <v>2176</v>
      </c>
      <c r="D45" s="264"/>
      <c r="E45" s="264"/>
      <c r="F45" s="264"/>
      <c r="G45" s="26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325</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72">
        <v>19</v>
      </c>
      <c r="B46" s="173" t="s">
        <v>156</v>
      </c>
      <c r="C46" s="188" t="s">
        <v>2177</v>
      </c>
      <c r="D46" s="174" t="s">
        <v>442</v>
      </c>
      <c r="E46" s="175">
        <v>2</v>
      </c>
      <c r="F46" s="176"/>
      <c r="G46" s="177">
        <f>ROUND(E46*F46,2)</f>
        <v>0</v>
      </c>
      <c r="H46" s="176"/>
      <c r="I46" s="177">
        <f>ROUND(E46*H46,2)</f>
        <v>0</v>
      </c>
      <c r="J46" s="176"/>
      <c r="K46" s="177">
        <f>ROUND(E46*J46,2)</f>
        <v>0</v>
      </c>
      <c r="L46" s="177">
        <v>12</v>
      </c>
      <c r="M46" s="177">
        <f>G46*(1+L46/100)</f>
        <v>0</v>
      </c>
      <c r="N46" s="175">
        <v>0</v>
      </c>
      <c r="O46" s="175">
        <f>ROUND(E46*N46,2)</f>
        <v>0</v>
      </c>
      <c r="P46" s="175">
        <v>0</v>
      </c>
      <c r="Q46" s="175">
        <f>ROUND(E46*P46,2)</f>
        <v>0</v>
      </c>
      <c r="R46" s="177"/>
      <c r="S46" s="177" t="s">
        <v>361</v>
      </c>
      <c r="T46" s="178" t="s">
        <v>320</v>
      </c>
      <c r="U46" s="159">
        <v>0</v>
      </c>
      <c r="V46" s="159">
        <f>ROUND(E46*U46,2)</f>
        <v>0</v>
      </c>
      <c r="W46" s="159"/>
      <c r="X46" s="159" t="s">
        <v>399</v>
      </c>
      <c r="Y46" s="159" t="s">
        <v>322</v>
      </c>
      <c r="Z46" s="148"/>
      <c r="AA46" s="148"/>
      <c r="AB46" s="148"/>
      <c r="AC46" s="148"/>
      <c r="AD46" s="148"/>
      <c r="AE46" s="148"/>
      <c r="AF46" s="148"/>
      <c r="AG46" s="148" t="s">
        <v>1926</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263" t="s">
        <v>2176</v>
      </c>
      <c r="D47" s="264"/>
      <c r="E47" s="264"/>
      <c r="F47" s="264"/>
      <c r="G47" s="264"/>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325</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20</v>
      </c>
      <c r="B48" s="173" t="s">
        <v>158</v>
      </c>
      <c r="C48" s="188" t="s">
        <v>2178</v>
      </c>
      <c r="D48" s="174" t="s">
        <v>442</v>
      </c>
      <c r="E48" s="175">
        <v>1</v>
      </c>
      <c r="F48" s="176"/>
      <c r="G48" s="177">
        <f>ROUND(E48*F48,2)</f>
        <v>0</v>
      </c>
      <c r="H48" s="176"/>
      <c r="I48" s="177">
        <f>ROUND(E48*H48,2)</f>
        <v>0</v>
      </c>
      <c r="J48" s="176"/>
      <c r="K48" s="177">
        <f>ROUND(E48*J48,2)</f>
        <v>0</v>
      </c>
      <c r="L48" s="177">
        <v>12</v>
      </c>
      <c r="M48" s="177">
        <f>G48*(1+L48/100)</f>
        <v>0</v>
      </c>
      <c r="N48" s="175">
        <v>0</v>
      </c>
      <c r="O48" s="175">
        <f>ROUND(E48*N48,2)</f>
        <v>0</v>
      </c>
      <c r="P48" s="175">
        <v>0</v>
      </c>
      <c r="Q48" s="175">
        <f>ROUND(E48*P48,2)</f>
        <v>0</v>
      </c>
      <c r="R48" s="177"/>
      <c r="S48" s="177" t="s">
        <v>361</v>
      </c>
      <c r="T48" s="178" t="s">
        <v>320</v>
      </c>
      <c r="U48" s="159">
        <v>0</v>
      </c>
      <c r="V48" s="159">
        <f>ROUND(E48*U48,2)</f>
        <v>0</v>
      </c>
      <c r="W48" s="159"/>
      <c r="X48" s="159" t="s">
        <v>399</v>
      </c>
      <c r="Y48" s="159" t="s">
        <v>322</v>
      </c>
      <c r="Z48" s="148"/>
      <c r="AA48" s="148"/>
      <c r="AB48" s="148"/>
      <c r="AC48" s="148"/>
      <c r="AD48" s="148"/>
      <c r="AE48" s="148"/>
      <c r="AF48" s="148"/>
      <c r="AG48" s="148" t="s">
        <v>1926</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263" t="s">
        <v>2176</v>
      </c>
      <c r="D49" s="264"/>
      <c r="E49" s="264"/>
      <c r="F49" s="264"/>
      <c r="G49" s="264"/>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325</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72">
        <v>21</v>
      </c>
      <c r="B50" s="173" t="s">
        <v>162</v>
      </c>
      <c r="C50" s="188" t="s">
        <v>2179</v>
      </c>
      <c r="D50" s="174" t="s">
        <v>442</v>
      </c>
      <c r="E50" s="175">
        <v>2</v>
      </c>
      <c r="F50" s="176"/>
      <c r="G50" s="177">
        <f>ROUND(E50*F50,2)</f>
        <v>0</v>
      </c>
      <c r="H50" s="176"/>
      <c r="I50" s="177">
        <f>ROUND(E50*H50,2)</f>
        <v>0</v>
      </c>
      <c r="J50" s="176"/>
      <c r="K50" s="177">
        <f>ROUND(E50*J50,2)</f>
        <v>0</v>
      </c>
      <c r="L50" s="177">
        <v>12</v>
      </c>
      <c r="M50" s="177">
        <f>G50*(1+L50/100)</f>
        <v>0</v>
      </c>
      <c r="N50" s="175">
        <v>0</v>
      </c>
      <c r="O50" s="175">
        <f>ROUND(E50*N50,2)</f>
        <v>0</v>
      </c>
      <c r="P50" s="175">
        <v>0</v>
      </c>
      <c r="Q50" s="175">
        <f>ROUND(E50*P50,2)</f>
        <v>0</v>
      </c>
      <c r="R50" s="177"/>
      <c r="S50" s="177" t="s">
        <v>361</v>
      </c>
      <c r="T50" s="178" t="s">
        <v>320</v>
      </c>
      <c r="U50" s="159">
        <v>0</v>
      </c>
      <c r="V50" s="159">
        <f>ROUND(E50*U50,2)</f>
        <v>0</v>
      </c>
      <c r="W50" s="159"/>
      <c r="X50" s="159" t="s">
        <v>399</v>
      </c>
      <c r="Y50" s="159" t="s">
        <v>322</v>
      </c>
      <c r="Z50" s="148"/>
      <c r="AA50" s="148"/>
      <c r="AB50" s="148"/>
      <c r="AC50" s="148"/>
      <c r="AD50" s="148"/>
      <c r="AE50" s="148"/>
      <c r="AF50" s="148"/>
      <c r="AG50" s="148" t="s">
        <v>1926</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263" t="s">
        <v>2176</v>
      </c>
      <c r="D51" s="264"/>
      <c r="E51" s="264"/>
      <c r="F51" s="264"/>
      <c r="G51" s="264"/>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325</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22</v>
      </c>
      <c r="B52" s="173" t="s">
        <v>169</v>
      </c>
      <c r="C52" s="188" t="s">
        <v>2180</v>
      </c>
      <c r="D52" s="174" t="s">
        <v>442</v>
      </c>
      <c r="E52" s="175">
        <v>1</v>
      </c>
      <c r="F52" s="176"/>
      <c r="G52" s="177">
        <f>ROUND(E52*F52,2)</f>
        <v>0</v>
      </c>
      <c r="H52" s="176"/>
      <c r="I52" s="177">
        <f>ROUND(E52*H52,2)</f>
        <v>0</v>
      </c>
      <c r="J52" s="176"/>
      <c r="K52" s="177">
        <f>ROUND(E52*J52,2)</f>
        <v>0</v>
      </c>
      <c r="L52" s="177">
        <v>12</v>
      </c>
      <c r="M52" s="177">
        <f>G52*(1+L52/100)</f>
        <v>0</v>
      </c>
      <c r="N52" s="175">
        <v>0</v>
      </c>
      <c r="O52" s="175">
        <f>ROUND(E52*N52,2)</f>
        <v>0</v>
      </c>
      <c r="P52" s="175">
        <v>0</v>
      </c>
      <c r="Q52" s="175">
        <f>ROUND(E52*P52,2)</f>
        <v>0</v>
      </c>
      <c r="R52" s="177"/>
      <c r="S52" s="177" t="s">
        <v>361</v>
      </c>
      <c r="T52" s="178" t="s">
        <v>320</v>
      </c>
      <c r="U52" s="159">
        <v>0</v>
      </c>
      <c r="V52" s="159">
        <f>ROUND(E52*U52,2)</f>
        <v>0</v>
      </c>
      <c r="W52" s="159"/>
      <c r="X52" s="159" t="s">
        <v>399</v>
      </c>
      <c r="Y52" s="159" t="s">
        <v>322</v>
      </c>
      <c r="Z52" s="148"/>
      <c r="AA52" s="148"/>
      <c r="AB52" s="148"/>
      <c r="AC52" s="148"/>
      <c r="AD52" s="148"/>
      <c r="AE52" s="148"/>
      <c r="AF52" s="148"/>
      <c r="AG52" s="148" t="s">
        <v>1926</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263" t="s">
        <v>2176</v>
      </c>
      <c r="D53" s="264"/>
      <c r="E53" s="264"/>
      <c r="F53" s="264"/>
      <c r="G53" s="264"/>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325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2">
        <v>23</v>
      </c>
      <c r="B54" s="173" t="s">
        <v>2061</v>
      </c>
      <c r="C54" s="188" t="s">
        <v>2181</v>
      </c>
      <c r="D54" s="174" t="s">
        <v>478</v>
      </c>
      <c r="E54" s="175">
        <v>0.66</v>
      </c>
      <c r="F54" s="176"/>
      <c r="G54" s="177">
        <f>ROUND(E54*F54,2)</f>
        <v>0</v>
      </c>
      <c r="H54" s="176"/>
      <c r="I54" s="177">
        <f>ROUND(E54*H54,2)</f>
        <v>0</v>
      </c>
      <c r="J54" s="176"/>
      <c r="K54" s="177">
        <f>ROUND(E54*J54,2)</f>
        <v>0</v>
      </c>
      <c r="L54" s="177">
        <v>12</v>
      </c>
      <c r="M54" s="177">
        <f>G54*(1+L54/100)</f>
        <v>0</v>
      </c>
      <c r="N54" s="175">
        <v>0</v>
      </c>
      <c r="O54" s="175">
        <f>ROUND(E54*N54,2)</f>
        <v>0</v>
      </c>
      <c r="P54" s="175">
        <v>0</v>
      </c>
      <c r="Q54" s="175">
        <f>ROUND(E54*P54,2)</f>
        <v>0</v>
      </c>
      <c r="R54" s="177"/>
      <c r="S54" s="177" t="s">
        <v>361</v>
      </c>
      <c r="T54" s="178" t="s">
        <v>320</v>
      </c>
      <c r="U54" s="159">
        <v>0</v>
      </c>
      <c r="V54" s="159">
        <f>ROUND(E54*U54,2)</f>
        <v>0</v>
      </c>
      <c r="W54" s="159"/>
      <c r="X54" s="159" t="s">
        <v>399</v>
      </c>
      <c r="Y54" s="159" t="s">
        <v>322</v>
      </c>
      <c r="Z54" s="148"/>
      <c r="AA54" s="148"/>
      <c r="AB54" s="148"/>
      <c r="AC54" s="148"/>
      <c r="AD54" s="148"/>
      <c r="AE54" s="148"/>
      <c r="AF54" s="148"/>
      <c r="AG54" s="148" t="s">
        <v>1926</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263" t="s">
        <v>2176</v>
      </c>
      <c r="D55" s="264"/>
      <c r="E55" s="264"/>
      <c r="F55" s="264"/>
      <c r="G55" s="264"/>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325</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72">
        <v>24</v>
      </c>
      <c r="B56" s="173" t="s">
        <v>2065</v>
      </c>
      <c r="C56" s="188" t="s">
        <v>2182</v>
      </c>
      <c r="D56" s="174" t="s">
        <v>478</v>
      </c>
      <c r="E56" s="175">
        <v>3.96</v>
      </c>
      <c r="F56" s="176"/>
      <c r="G56" s="177">
        <f>ROUND(E56*F56,2)</f>
        <v>0</v>
      </c>
      <c r="H56" s="176"/>
      <c r="I56" s="177">
        <f>ROUND(E56*H56,2)</f>
        <v>0</v>
      </c>
      <c r="J56" s="176"/>
      <c r="K56" s="177">
        <f>ROUND(E56*J56,2)</f>
        <v>0</v>
      </c>
      <c r="L56" s="177">
        <v>12</v>
      </c>
      <c r="M56" s="177">
        <f>G56*(1+L56/100)</f>
        <v>0</v>
      </c>
      <c r="N56" s="175">
        <v>0</v>
      </c>
      <c r="O56" s="175">
        <f>ROUND(E56*N56,2)</f>
        <v>0</v>
      </c>
      <c r="P56" s="175">
        <v>0</v>
      </c>
      <c r="Q56" s="175">
        <f>ROUND(E56*P56,2)</f>
        <v>0</v>
      </c>
      <c r="R56" s="177"/>
      <c r="S56" s="177" t="s">
        <v>361</v>
      </c>
      <c r="T56" s="178" t="s">
        <v>320</v>
      </c>
      <c r="U56" s="159">
        <v>0</v>
      </c>
      <c r="V56" s="159">
        <f>ROUND(E56*U56,2)</f>
        <v>0</v>
      </c>
      <c r="W56" s="159"/>
      <c r="X56" s="159" t="s">
        <v>399</v>
      </c>
      <c r="Y56" s="159" t="s">
        <v>322</v>
      </c>
      <c r="Z56" s="148"/>
      <c r="AA56" s="148"/>
      <c r="AB56" s="148"/>
      <c r="AC56" s="148"/>
      <c r="AD56" s="148"/>
      <c r="AE56" s="148"/>
      <c r="AF56" s="148"/>
      <c r="AG56" s="148" t="s">
        <v>1926</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263" t="s">
        <v>2176</v>
      </c>
      <c r="D57" s="264"/>
      <c r="E57" s="264"/>
      <c r="F57" s="264"/>
      <c r="G57" s="264"/>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325</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72">
        <v>25</v>
      </c>
      <c r="B58" s="173" t="s">
        <v>2183</v>
      </c>
      <c r="C58" s="188" t="s">
        <v>2184</v>
      </c>
      <c r="D58" s="174" t="s">
        <v>478</v>
      </c>
      <c r="E58" s="175">
        <v>4.18</v>
      </c>
      <c r="F58" s="176"/>
      <c r="G58" s="177">
        <f>ROUND(E58*F58,2)</f>
        <v>0</v>
      </c>
      <c r="H58" s="176"/>
      <c r="I58" s="177">
        <f>ROUND(E58*H58,2)</f>
        <v>0</v>
      </c>
      <c r="J58" s="176"/>
      <c r="K58" s="177">
        <f>ROUND(E58*J58,2)</f>
        <v>0</v>
      </c>
      <c r="L58" s="177">
        <v>12</v>
      </c>
      <c r="M58" s="177">
        <f>G58*(1+L58/100)</f>
        <v>0</v>
      </c>
      <c r="N58" s="175">
        <v>0</v>
      </c>
      <c r="O58" s="175">
        <f>ROUND(E58*N58,2)</f>
        <v>0</v>
      </c>
      <c r="P58" s="175">
        <v>0</v>
      </c>
      <c r="Q58" s="175">
        <f>ROUND(E58*P58,2)</f>
        <v>0</v>
      </c>
      <c r="R58" s="177"/>
      <c r="S58" s="177" t="s">
        <v>361</v>
      </c>
      <c r="T58" s="178" t="s">
        <v>320</v>
      </c>
      <c r="U58" s="159">
        <v>0</v>
      </c>
      <c r="V58" s="159">
        <f>ROUND(E58*U58,2)</f>
        <v>0</v>
      </c>
      <c r="W58" s="159"/>
      <c r="X58" s="159" t="s">
        <v>399</v>
      </c>
      <c r="Y58" s="159" t="s">
        <v>322</v>
      </c>
      <c r="Z58" s="148"/>
      <c r="AA58" s="148"/>
      <c r="AB58" s="148"/>
      <c r="AC58" s="148"/>
      <c r="AD58" s="148"/>
      <c r="AE58" s="148"/>
      <c r="AF58" s="148"/>
      <c r="AG58" s="148" t="s">
        <v>1926</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263" t="s">
        <v>2176</v>
      </c>
      <c r="D59" s="264"/>
      <c r="E59" s="264"/>
      <c r="F59" s="264"/>
      <c r="G59" s="264"/>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325</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72">
        <v>26</v>
      </c>
      <c r="B60" s="173" t="s">
        <v>184</v>
      </c>
      <c r="C60" s="188" t="s">
        <v>2185</v>
      </c>
      <c r="D60" s="174" t="s">
        <v>2027</v>
      </c>
      <c r="E60" s="175">
        <v>1</v>
      </c>
      <c r="F60" s="176"/>
      <c r="G60" s="177">
        <f>ROUND(E60*F60,2)</f>
        <v>0</v>
      </c>
      <c r="H60" s="176"/>
      <c r="I60" s="177">
        <f>ROUND(E60*H60,2)</f>
        <v>0</v>
      </c>
      <c r="J60" s="176"/>
      <c r="K60" s="177">
        <f>ROUND(E60*J60,2)</f>
        <v>0</v>
      </c>
      <c r="L60" s="177">
        <v>12</v>
      </c>
      <c r="M60" s="177">
        <f>G60*(1+L60/100)</f>
        <v>0</v>
      </c>
      <c r="N60" s="175">
        <v>0</v>
      </c>
      <c r="O60" s="175">
        <f>ROUND(E60*N60,2)</f>
        <v>0</v>
      </c>
      <c r="P60" s="175">
        <v>0</v>
      </c>
      <c r="Q60" s="175">
        <f>ROUND(E60*P60,2)</f>
        <v>0</v>
      </c>
      <c r="R60" s="177"/>
      <c r="S60" s="177" t="s">
        <v>361</v>
      </c>
      <c r="T60" s="178" t="s">
        <v>320</v>
      </c>
      <c r="U60" s="159">
        <v>0</v>
      </c>
      <c r="V60" s="159">
        <f>ROUND(E60*U60,2)</f>
        <v>0</v>
      </c>
      <c r="W60" s="159"/>
      <c r="X60" s="159" t="s">
        <v>399</v>
      </c>
      <c r="Y60" s="159" t="s">
        <v>322</v>
      </c>
      <c r="Z60" s="148"/>
      <c r="AA60" s="148"/>
      <c r="AB60" s="148"/>
      <c r="AC60" s="148"/>
      <c r="AD60" s="148"/>
      <c r="AE60" s="148"/>
      <c r="AF60" s="148"/>
      <c r="AG60" s="148" t="s">
        <v>1926</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263" t="s">
        <v>2176</v>
      </c>
      <c r="D61" s="264"/>
      <c r="E61" s="264"/>
      <c r="F61" s="264"/>
      <c r="G61" s="264"/>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325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x14ac:dyDescent="0.2">
      <c r="A62" s="162" t="s">
        <v>314</v>
      </c>
      <c r="B62" s="163" t="s">
        <v>152</v>
      </c>
      <c r="C62" s="187" t="s">
        <v>153</v>
      </c>
      <c r="D62" s="164"/>
      <c r="E62" s="165"/>
      <c r="F62" s="166"/>
      <c r="G62" s="166">
        <f>SUMIF(AG63:AG68,"&lt;&gt;NOR",G63:G68)</f>
        <v>0</v>
      </c>
      <c r="H62" s="166"/>
      <c r="I62" s="166">
        <f>SUM(I63:I68)</f>
        <v>0</v>
      </c>
      <c r="J62" s="166"/>
      <c r="K62" s="166">
        <f>SUM(K63:K68)</f>
        <v>0</v>
      </c>
      <c r="L62" s="166"/>
      <c r="M62" s="166">
        <f>SUM(M63:M68)</f>
        <v>0</v>
      </c>
      <c r="N62" s="165"/>
      <c r="O62" s="165">
        <f>SUM(O63:O68)</f>
        <v>0.04</v>
      </c>
      <c r="P62" s="165"/>
      <c r="Q62" s="165">
        <f>SUM(Q63:Q68)</f>
        <v>0</v>
      </c>
      <c r="R62" s="166"/>
      <c r="S62" s="166"/>
      <c r="T62" s="167"/>
      <c r="U62" s="161"/>
      <c r="V62" s="161">
        <f>SUM(V63:V68)</f>
        <v>0</v>
      </c>
      <c r="W62" s="161"/>
      <c r="X62" s="161"/>
      <c r="Y62" s="161"/>
      <c r="AG62" t="s">
        <v>315</v>
      </c>
    </row>
    <row r="63" spans="1:60" ht="22.5" outlineLevel="1" x14ac:dyDescent="0.2">
      <c r="A63" s="172">
        <v>27</v>
      </c>
      <c r="B63" s="173" t="s">
        <v>2186</v>
      </c>
      <c r="C63" s="188" t="s">
        <v>2187</v>
      </c>
      <c r="D63" s="174" t="s">
        <v>442</v>
      </c>
      <c r="E63" s="175">
        <v>3</v>
      </c>
      <c r="F63" s="176"/>
      <c r="G63" s="177">
        <f>ROUND(E63*F63,2)</f>
        <v>0</v>
      </c>
      <c r="H63" s="176"/>
      <c r="I63" s="177">
        <f>ROUND(E63*H63,2)</f>
        <v>0</v>
      </c>
      <c r="J63" s="176"/>
      <c r="K63" s="177">
        <f>ROUND(E63*J63,2)</f>
        <v>0</v>
      </c>
      <c r="L63" s="177">
        <v>12</v>
      </c>
      <c r="M63" s="177">
        <f>G63*(1+L63/100)</f>
        <v>0</v>
      </c>
      <c r="N63" s="175">
        <v>6.4000000000000003E-3</v>
      </c>
      <c r="O63" s="175">
        <f>ROUND(E63*N63,2)</f>
        <v>0.02</v>
      </c>
      <c r="P63" s="175">
        <v>0</v>
      </c>
      <c r="Q63" s="175">
        <f>ROUND(E63*P63,2)</f>
        <v>0</v>
      </c>
      <c r="R63" s="177"/>
      <c r="S63" s="177" t="s">
        <v>361</v>
      </c>
      <c r="T63" s="178" t="s">
        <v>320</v>
      </c>
      <c r="U63" s="159">
        <v>0</v>
      </c>
      <c r="V63" s="159">
        <f>ROUND(E63*U63,2)</f>
        <v>0</v>
      </c>
      <c r="W63" s="159"/>
      <c r="X63" s="159" t="s">
        <v>399</v>
      </c>
      <c r="Y63" s="159" t="s">
        <v>322</v>
      </c>
      <c r="Z63" s="148"/>
      <c r="AA63" s="148"/>
      <c r="AB63" s="148"/>
      <c r="AC63" s="148"/>
      <c r="AD63" s="148"/>
      <c r="AE63" s="148"/>
      <c r="AF63" s="148"/>
      <c r="AG63" s="148" t="s">
        <v>1926</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263" t="s">
        <v>2176</v>
      </c>
      <c r="D64" s="264"/>
      <c r="E64" s="264"/>
      <c r="F64" s="264"/>
      <c r="G64" s="264"/>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325</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1" x14ac:dyDescent="0.2">
      <c r="A65" s="172">
        <v>28</v>
      </c>
      <c r="B65" s="173" t="s">
        <v>2188</v>
      </c>
      <c r="C65" s="188" t="s">
        <v>2189</v>
      </c>
      <c r="D65" s="174" t="s">
        <v>442</v>
      </c>
      <c r="E65" s="175">
        <v>1</v>
      </c>
      <c r="F65" s="176"/>
      <c r="G65" s="177">
        <f>ROUND(E65*F65,2)</f>
        <v>0</v>
      </c>
      <c r="H65" s="176"/>
      <c r="I65" s="177">
        <f>ROUND(E65*H65,2)</f>
        <v>0</v>
      </c>
      <c r="J65" s="176"/>
      <c r="K65" s="177">
        <f>ROUND(E65*J65,2)</f>
        <v>0</v>
      </c>
      <c r="L65" s="177">
        <v>12</v>
      </c>
      <c r="M65" s="177">
        <f>G65*(1+L65/100)</f>
        <v>0</v>
      </c>
      <c r="N65" s="175">
        <v>6.4000000000000003E-3</v>
      </c>
      <c r="O65" s="175">
        <f>ROUND(E65*N65,2)</f>
        <v>0.01</v>
      </c>
      <c r="P65" s="175">
        <v>0</v>
      </c>
      <c r="Q65" s="175">
        <f>ROUND(E65*P65,2)</f>
        <v>0</v>
      </c>
      <c r="R65" s="177"/>
      <c r="S65" s="177" t="s">
        <v>361</v>
      </c>
      <c r="T65" s="178" t="s">
        <v>320</v>
      </c>
      <c r="U65" s="159">
        <v>0</v>
      </c>
      <c r="V65" s="159">
        <f>ROUND(E65*U65,2)</f>
        <v>0</v>
      </c>
      <c r="W65" s="159"/>
      <c r="X65" s="159" t="s">
        <v>399</v>
      </c>
      <c r="Y65" s="159" t="s">
        <v>322</v>
      </c>
      <c r="Z65" s="148"/>
      <c r="AA65" s="148"/>
      <c r="AB65" s="148"/>
      <c r="AC65" s="148"/>
      <c r="AD65" s="148"/>
      <c r="AE65" s="148"/>
      <c r="AF65" s="148"/>
      <c r="AG65" s="148" t="s">
        <v>1926</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
      <c r="A66" s="155"/>
      <c r="B66" s="156"/>
      <c r="C66" s="263" t="s">
        <v>2176</v>
      </c>
      <c r="D66" s="264"/>
      <c r="E66" s="264"/>
      <c r="F66" s="264"/>
      <c r="G66" s="264"/>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325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2.5" outlineLevel="1" x14ac:dyDescent="0.2">
      <c r="A67" s="172">
        <v>29</v>
      </c>
      <c r="B67" s="173" t="s">
        <v>2190</v>
      </c>
      <c r="C67" s="188" t="s">
        <v>2191</v>
      </c>
      <c r="D67" s="174" t="s">
        <v>442</v>
      </c>
      <c r="E67" s="175">
        <v>1</v>
      </c>
      <c r="F67" s="176"/>
      <c r="G67" s="177">
        <f>ROUND(E67*F67,2)</f>
        <v>0</v>
      </c>
      <c r="H67" s="176"/>
      <c r="I67" s="177">
        <f>ROUND(E67*H67,2)</f>
        <v>0</v>
      </c>
      <c r="J67" s="176"/>
      <c r="K67" s="177">
        <f>ROUND(E67*J67,2)</f>
        <v>0</v>
      </c>
      <c r="L67" s="177">
        <v>12</v>
      </c>
      <c r="M67" s="177">
        <f>G67*(1+L67/100)</f>
        <v>0</v>
      </c>
      <c r="N67" s="175">
        <v>6.4000000000000003E-3</v>
      </c>
      <c r="O67" s="175">
        <f>ROUND(E67*N67,2)</f>
        <v>0.01</v>
      </c>
      <c r="P67" s="175">
        <v>0</v>
      </c>
      <c r="Q67" s="175">
        <f>ROUND(E67*P67,2)</f>
        <v>0</v>
      </c>
      <c r="R67" s="177"/>
      <c r="S67" s="177" t="s">
        <v>361</v>
      </c>
      <c r="T67" s="178" t="s">
        <v>320</v>
      </c>
      <c r="U67" s="159">
        <v>0</v>
      </c>
      <c r="V67" s="159">
        <f>ROUND(E67*U67,2)</f>
        <v>0</v>
      </c>
      <c r="W67" s="159"/>
      <c r="X67" s="159" t="s">
        <v>399</v>
      </c>
      <c r="Y67" s="159" t="s">
        <v>322</v>
      </c>
      <c r="Z67" s="148"/>
      <c r="AA67" s="148"/>
      <c r="AB67" s="148"/>
      <c r="AC67" s="148"/>
      <c r="AD67" s="148"/>
      <c r="AE67" s="148"/>
      <c r="AF67" s="148"/>
      <c r="AG67" s="148" t="s">
        <v>1926</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263" t="s">
        <v>2176</v>
      </c>
      <c r="D68" s="264"/>
      <c r="E68" s="264"/>
      <c r="F68" s="264"/>
      <c r="G68" s="264"/>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325</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x14ac:dyDescent="0.2">
      <c r="A69" s="162" t="s">
        <v>314</v>
      </c>
      <c r="B69" s="163" t="s">
        <v>154</v>
      </c>
      <c r="C69" s="187" t="s">
        <v>155</v>
      </c>
      <c r="D69" s="164"/>
      <c r="E69" s="165"/>
      <c r="F69" s="166"/>
      <c r="G69" s="166">
        <f>SUMIF(AG70:AG71,"&lt;&gt;NOR",G70:G71)</f>
        <v>0</v>
      </c>
      <c r="H69" s="166"/>
      <c r="I69" s="166">
        <f>SUM(I70:I71)</f>
        <v>0</v>
      </c>
      <c r="J69" s="166"/>
      <c r="K69" s="166">
        <f>SUM(K70:K71)</f>
        <v>0</v>
      </c>
      <c r="L69" s="166"/>
      <c r="M69" s="166">
        <f>SUM(M70:M71)</f>
        <v>0</v>
      </c>
      <c r="N69" s="165"/>
      <c r="O69" s="165">
        <f>SUM(O70:O71)</f>
        <v>0</v>
      </c>
      <c r="P69" s="165"/>
      <c r="Q69" s="165">
        <f>SUM(Q70:Q71)</f>
        <v>0</v>
      </c>
      <c r="R69" s="166"/>
      <c r="S69" s="166"/>
      <c r="T69" s="167"/>
      <c r="U69" s="161"/>
      <c r="V69" s="161">
        <f>SUM(V70:V71)</f>
        <v>0.96</v>
      </c>
      <c r="W69" s="161"/>
      <c r="X69" s="161"/>
      <c r="Y69" s="161"/>
      <c r="AG69" t="s">
        <v>315</v>
      </c>
    </row>
    <row r="70" spans="1:60" outlineLevel="1" x14ac:dyDescent="0.2">
      <c r="A70" s="172">
        <v>30</v>
      </c>
      <c r="B70" s="173" t="s">
        <v>2192</v>
      </c>
      <c r="C70" s="188" t="s">
        <v>2193</v>
      </c>
      <c r="D70" s="174" t="s">
        <v>411</v>
      </c>
      <c r="E70" s="175">
        <v>0.4</v>
      </c>
      <c r="F70" s="176"/>
      <c r="G70" s="177">
        <f>ROUND(E70*F70,2)</f>
        <v>0</v>
      </c>
      <c r="H70" s="176"/>
      <c r="I70" s="177">
        <f>ROUND(E70*H70,2)</f>
        <v>0</v>
      </c>
      <c r="J70" s="176"/>
      <c r="K70" s="177">
        <f>ROUND(E70*J70,2)</f>
        <v>0</v>
      </c>
      <c r="L70" s="177">
        <v>12</v>
      </c>
      <c r="M70" s="177">
        <f>G70*(1+L70/100)</f>
        <v>0</v>
      </c>
      <c r="N70" s="175">
        <v>0</v>
      </c>
      <c r="O70" s="175">
        <f>ROUND(E70*N70,2)</f>
        <v>0</v>
      </c>
      <c r="P70" s="175">
        <v>0</v>
      </c>
      <c r="Q70" s="175">
        <f>ROUND(E70*P70,2)</f>
        <v>0</v>
      </c>
      <c r="R70" s="177"/>
      <c r="S70" s="177" t="s">
        <v>361</v>
      </c>
      <c r="T70" s="178" t="s">
        <v>320</v>
      </c>
      <c r="U70" s="159">
        <v>2.41</v>
      </c>
      <c r="V70" s="159">
        <f>ROUND(E70*U70,2)</f>
        <v>0.96</v>
      </c>
      <c r="W70" s="159"/>
      <c r="X70" s="159" t="s">
        <v>399</v>
      </c>
      <c r="Y70" s="159" t="s">
        <v>322</v>
      </c>
      <c r="Z70" s="148"/>
      <c r="AA70" s="148"/>
      <c r="AB70" s="148"/>
      <c r="AC70" s="148"/>
      <c r="AD70" s="148"/>
      <c r="AE70" s="148"/>
      <c r="AF70" s="148"/>
      <c r="AG70" s="148" t="s">
        <v>1926</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2" x14ac:dyDescent="0.2">
      <c r="A71" s="155"/>
      <c r="B71" s="156"/>
      <c r="C71" s="263" t="s">
        <v>2176</v>
      </c>
      <c r="D71" s="264"/>
      <c r="E71" s="264"/>
      <c r="F71" s="264"/>
      <c r="G71" s="264"/>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325</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x14ac:dyDescent="0.2">
      <c r="A72" s="3"/>
      <c r="B72" s="4"/>
      <c r="C72" s="190"/>
      <c r="D72" s="6"/>
      <c r="E72" s="3"/>
      <c r="F72" s="3"/>
      <c r="G72" s="3"/>
      <c r="H72" s="3"/>
      <c r="I72" s="3"/>
      <c r="J72" s="3"/>
      <c r="K72" s="3"/>
      <c r="L72" s="3"/>
      <c r="M72" s="3"/>
      <c r="N72" s="3"/>
      <c r="O72" s="3"/>
      <c r="P72" s="3"/>
      <c r="Q72" s="3"/>
      <c r="R72" s="3"/>
      <c r="S72" s="3"/>
      <c r="T72" s="3"/>
      <c r="U72" s="3"/>
      <c r="V72" s="3"/>
      <c r="W72" s="3"/>
      <c r="X72" s="3"/>
      <c r="Y72" s="3"/>
      <c r="AE72">
        <v>12</v>
      </c>
      <c r="AF72">
        <v>21</v>
      </c>
      <c r="AG72" t="s">
        <v>300</v>
      </c>
    </row>
    <row r="73" spans="1:60" x14ac:dyDescent="0.2">
      <c r="A73" s="151"/>
      <c r="B73" s="152" t="s">
        <v>29</v>
      </c>
      <c r="C73" s="191"/>
      <c r="D73" s="153"/>
      <c r="E73" s="154"/>
      <c r="F73" s="154"/>
      <c r="G73" s="171">
        <f>G8+G12+G24+G62+G69</f>
        <v>0</v>
      </c>
      <c r="H73" s="3"/>
      <c r="I73" s="3"/>
      <c r="J73" s="3"/>
      <c r="K73" s="3"/>
      <c r="L73" s="3"/>
      <c r="M73" s="3"/>
      <c r="N73" s="3"/>
      <c r="O73" s="3"/>
      <c r="P73" s="3"/>
      <c r="Q73" s="3"/>
      <c r="R73" s="3"/>
      <c r="S73" s="3"/>
      <c r="T73" s="3"/>
      <c r="U73" s="3"/>
      <c r="V73" s="3"/>
      <c r="W73" s="3"/>
      <c r="X73" s="3"/>
      <c r="Y73" s="3"/>
      <c r="AE73">
        <f>SUMIF(L7:L71,AE72,G7:G71)</f>
        <v>0</v>
      </c>
      <c r="AF73">
        <f>SUMIF(L7:L71,AF72,G7:G71)</f>
        <v>0</v>
      </c>
      <c r="AG73" t="s">
        <v>392</v>
      </c>
    </row>
    <row r="74" spans="1:60" x14ac:dyDescent="0.2">
      <c r="C74" s="192"/>
      <c r="D74" s="10"/>
      <c r="AG74" t="s">
        <v>394</v>
      </c>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8H/SJ/kG73VLlbqCSOJoYfly6qV1ohRqoMUyUd8lJ3MvjwN0rHTaP95qHLhcqlioAy0l/RoTP3tuyROIXMahlg==" saltValue="0Ev/J0e88c8IwJrHl2b2Qg==" spinCount="100000" sheet="1" formatRows="0"/>
  <mergeCells count="17">
    <mergeCell ref="C59:G59"/>
    <mergeCell ref="A1:G1"/>
    <mergeCell ref="C2:G2"/>
    <mergeCell ref="C3:G3"/>
    <mergeCell ref="C4:G4"/>
    <mergeCell ref="C45:G45"/>
    <mergeCell ref="C47:G47"/>
    <mergeCell ref="C49:G49"/>
    <mergeCell ref="C51:G51"/>
    <mergeCell ref="C53:G53"/>
    <mergeCell ref="C55:G55"/>
    <mergeCell ref="C57:G57"/>
    <mergeCell ref="C61:G61"/>
    <mergeCell ref="C64:G64"/>
    <mergeCell ref="C66:G66"/>
    <mergeCell ref="C68:G68"/>
    <mergeCell ref="C71:G7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13</vt:i4>
      </vt:variant>
      <vt:variant>
        <vt:lpstr>Pojmenované oblasti</vt:lpstr>
      </vt:variant>
      <vt:variant>
        <vt:i4>66</vt:i4>
      </vt:variant>
    </vt:vector>
  </HeadingPairs>
  <TitlesOfParts>
    <vt:vector size="79" baseType="lpstr">
      <vt:lpstr>Pokyny pro vyplnění</vt:lpstr>
      <vt:lpstr>Stavba</vt:lpstr>
      <vt:lpstr>VzorPolozky</vt:lpstr>
      <vt:lpstr>D.00 D.00.001 Naklady</vt:lpstr>
      <vt:lpstr>D.1.1+D.1.2 D.1.1.101 Pol</vt:lpstr>
      <vt:lpstr>D.1.1+D.1.2 D.1.1.102 Pol</vt:lpstr>
      <vt:lpstr>D.1.4 D.1.4.1.1 Pol</vt:lpstr>
      <vt:lpstr>D.1.4 D.1.4.1.2 Pol</vt:lpstr>
      <vt:lpstr>D.1.4 D.1.4.3 Pol</vt:lpstr>
      <vt:lpstr>D.1.4 D.1.4.4 Pol</vt:lpstr>
      <vt:lpstr>D.1.4 D.1.4.5 Pol</vt:lpstr>
      <vt:lpstr>D.1.4 D.1.4.7 Pol</vt:lpstr>
      <vt:lpstr>D.1.4 D.1.4.8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'D.00 D.00.001 Naklady'!Názvy_tisku</vt:lpstr>
      <vt:lpstr>'D.1.1+D.1.2 D.1.1.101 Pol'!Názvy_tisku</vt:lpstr>
      <vt:lpstr>'D.1.1+D.1.2 D.1.1.102 Pol'!Názvy_tisku</vt:lpstr>
      <vt:lpstr>'D.1.4 D.1.4.1.1 Pol'!Názvy_tisku</vt:lpstr>
      <vt:lpstr>'D.1.4 D.1.4.1.2 Pol'!Názvy_tisku</vt:lpstr>
      <vt:lpstr>'D.1.4 D.1.4.3 Pol'!Názvy_tisku</vt:lpstr>
      <vt:lpstr>'D.1.4 D.1.4.4 Pol'!Názvy_tisku</vt:lpstr>
      <vt:lpstr>'D.1.4 D.1.4.5 Pol'!Názvy_tisku</vt:lpstr>
      <vt:lpstr>'D.1.4 D.1.4.7 Pol'!Názvy_tisku</vt:lpstr>
      <vt:lpstr>'D.1.4 D.1.4.8 Pol'!Názvy_tisku</vt:lpstr>
      <vt:lpstr>oadresa</vt:lpstr>
      <vt:lpstr>Stavba!Objednatel</vt:lpstr>
      <vt:lpstr>Stavba!Objekt</vt:lpstr>
      <vt:lpstr>'D.00 D.00.001 Naklady'!Oblast_tisku</vt:lpstr>
      <vt:lpstr>'D.1.1+D.1.2 D.1.1.101 Pol'!Oblast_tisku</vt:lpstr>
      <vt:lpstr>'D.1.1+D.1.2 D.1.1.102 Pol'!Oblast_tisku</vt:lpstr>
      <vt:lpstr>'D.1.4 D.1.4.1.1 Pol'!Oblast_tisku</vt:lpstr>
      <vt:lpstr>'D.1.4 D.1.4.1.2 Pol'!Oblast_tisku</vt:lpstr>
      <vt:lpstr>'D.1.4 D.1.4.3 Pol'!Oblast_tisku</vt:lpstr>
      <vt:lpstr>'D.1.4 D.1.4.4 Pol'!Oblast_tisku</vt:lpstr>
      <vt:lpstr>'D.1.4 D.1.4.5 Pol'!Oblast_tisku</vt:lpstr>
      <vt:lpstr>'D.1.4 D.1.4.7 Pol'!Oblast_tisku</vt:lpstr>
      <vt:lpstr>'D.1.4 D.1.4.8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2019-03-19T12:27:02Z</cp:lastPrinted>
  <dcterms:created xsi:type="dcterms:W3CDTF">2009-04-08T07:15:50Z</dcterms:created>
  <dcterms:modified xsi:type="dcterms:W3CDTF">2025-10-06T12:43:20Z</dcterms:modified>
</cp:coreProperties>
</file>