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552" windowWidth="22716" windowHeight="9468"/>
  </bookViews>
  <sheets>
    <sheet name="Rekapitulace stavby" sheetId="1" r:id="rId1"/>
    <sheet name="0724-01.1 - So 01 - Odbah..." sheetId="2" r:id="rId2"/>
    <sheet name="0724-01.2 - So 02 - Sdruž..." sheetId="3" r:id="rId3"/>
    <sheet name="0724-01.3 - So 03 - Nátok..." sheetId="4" r:id="rId4"/>
    <sheet name="0724-01.4 - So 04 - Vytvo..." sheetId="5" r:id="rId5"/>
    <sheet name="0724-01.5 - So 05 - Tvorb..." sheetId="6" r:id="rId6"/>
    <sheet name="0724-01.6 - So 06 - Dřevě..." sheetId="7" r:id="rId7"/>
  </sheets>
  <definedNames>
    <definedName name="_xlnm._FilterDatabase" localSheetId="1" hidden="1">'0724-01.1 - So 01 - Odbah...'!$C$122:$K$157</definedName>
    <definedName name="_xlnm._FilterDatabase" localSheetId="2" hidden="1">'0724-01.2 - So 02 - Sdruž...'!$C$127:$K$262</definedName>
    <definedName name="_xlnm._FilterDatabase" localSheetId="3" hidden="1">'0724-01.3 - So 03 - Nátok...'!$C$127:$K$238</definedName>
    <definedName name="_xlnm._FilterDatabase" localSheetId="4" hidden="1">'0724-01.4 - So 04 - Vytvo...'!$C$125:$K$181</definedName>
    <definedName name="_xlnm._FilterDatabase" localSheetId="5" hidden="1">'0724-01.5 - So 05 - Tvorb...'!$C$122:$K$162</definedName>
    <definedName name="_xlnm._FilterDatabase" localSheetId="6" hidden="1">'0724-01.6 - So 06 - Dřevě...'!$C$128:$K$313</definedName>
    <definedName name="_xlnm.Print_Titles" localSheetId="1">'0724-01.1 - So 01 - Odbah...'!$122:$122</definedName>
    <definedName name="_xlnm.Print_Titles" localSheetId="2">'0724-01.2 - So 02 - Sdruž...'!$127:$127</definedName>
    <definedName name="_xlnm.Print_Titles" localSheetId="3">'0724-01.3 - So 03 - Nátok...'!$127:$127</definedName>
    <definedName name="_xlnm.Print_Titles" localSheetId="4">'0724-01.4 - So 04 - Vytvo...'!$125:$125</definedName>
    <definedName name="_xlnm.Print_Titles" localSheetId="5">'0724-01.5 - So 05 - Tvorb...'!$122:$122</definedName>
    <definedName name="_xlnm.Print_Titles" localSheetId="6">'0724-01.6 - So 06 - Dřevě...'!$128:$128</definedName>
    <definedName name="_xlnm.Print_Titles" localSheetId="0">'Rekapitulace stavby'!$92:$92</definedName>
    <definedName name="_xlnm.Print_Area" localSheetId="1">'0724-01.1 - So 01 - Odbah...'!$C$4:$J$39,'0724-01.1 - So 01 - Odbah...'!$C$50:$J$76,'0724-01.1 - So 01 - Odbah...'!$C$82:$J$104,'0724-01.1 - So 01 - Odbah...'!$C$110:$J$157</definedName>
    <definedName name="_xlnm.Print_Area" localSheetId="2">'0724-01.2 - So 02 - Sdruž...'!$C$4:$J$39,'0724-01.2 - So 02 - Sdruž...'!$C$50:$J$76,'0724-01.2 - So 02 - Sdruž...'!$C$82:$J$109,'0724-01.2 - So 02 - Sdruž...'!$C$115:$J$262</definedName>
    <definedName name="_xlnm.Print_Area" localSheetId="3">'0724-01.3 - So 03 - Nátok...'!$C$4:$J$39,'0724-01.3 - So 03 - Nátok...'!$C$50:$J$76,'0724-01.3 - So 03 - Nátok...'!$C$82:$J$109,'0724-01.3 - So 03 - Nátok...'!$C$115:$J$238</definedName>
    <definedName name="_xlnm.Print_Area" localSheetId="4">'0724-01.4 - So 04 - Vytvo...'!$C$4:$J$39,'0724-01.4 - So 04 - Vytvo...'!$C$50:$J$76,'0724-01.4 - So 04 - Vytvo...'!$C$82:$J$107,'0724-01.4 - So 04 - Vytvo...'!$C$113:$J$181</definedName>
    <definedName name="_xlnm.Print_Area" localSheetId="5">'0724-01.5 - So 05 - Tvorb...'!$C$4:$J$39,'0724-01.5 - So 05 - Tvorb...'!$C$50:$J$76,'0724-01.5 - So 05 - Tvorb...'!$C$82:$J$104,'0724-01.5 - So 05 - Tvorb...'!$C$110:$J$162</definedName>
    <definedName name="_xlnm.Print_Area" localSheetId="6">'0724-01.6 - So 06 - Dřevě...'!$C$4:$J$39,'0724-01.6 - So 06 - Dřevě...'!$C$50:$J$76,'0724-01.6 - So 06 - Dřevě...'!$C$82:$J$110,'0724-01.6 - So 06 - Dřevě...'!$C$116:$J$313</definedName>
    <definedName name="_xlnm.Print_Area" localSheetId="0">'Rekapitulace stavby'!$D$4:$AO$76,'Rekapitulace stavby'!$C$82:$AQ$101</definedName>
  </definedNames>
  <calcPr calcId="145621"/>
</workbook>
</file>

<file path=xl/calcChain.xml><?xml version="1.0" encoding="utf-8"?>
<calcChain xmlns="http://schemas.openxmlformats.org/spreadsheetml/2006/main">
  <c r="J37" i="7" l="1"/>
  <c r="J36" i="7"/>
  <c r="AY100" i="1"/>
  <c r="J35" i="7"/>
  <c r="AX100" i="1"/>
  <c r="BI313" i="7"/>
  <c r="BH313" i="7"/>
  <c r="BG313" i="7"/>
  <c r="BF313" i="7"/>
  <c r="T313" i="7"/>
  <c r="T312" i="7" s="1"/>
  <c r="R313" i="7"/>
  <c r="R312" i="7" s="1"/>
  <c r="P313" i="7"/>
  <c r="P312" i="7" s="1"/>
  <c r="BI311" i="7"/>
  <c r="BH311" i="7"/>
  <c r="BG311" i="7"/>
  <c r="BF311" i="7"/>
  <c r="T311" i="7"/>
  <c r="T310" i="7" s="1"/>
  <c r="R311" i="7"/>
  <c r="R310" i="7"/>
  <c r="R309" i="7" s="1"/>
  <c r="P311" i="7"/>
  <c r="P310" i="7" s="1"/>
  <c r="P309" i="7" s="1"/>
  <c r="BI294" i="7"/>
  <c r="BH294" i="7"/>
  <c r="BG294" i="7"/>
  <c r="BF294" i="7"/>
  <c r="T294" i="7"/>
  <c r="T293" i="7"/>
  <c r="R294" i="7"/>
  <c r="R293" i="7"/>
  <c r="P294" i="7"/>
  <c r="P293" i="7"/>
  <c r="BI292" i="7"/>
  <c r="BH292" i="7"/>
  <c r="BG292" i="7"/>
  <c r="BF292" i="7"/>
  <c r="T292" i="7"/>
  <c r="R292" i="7"/>
  <c r="P292" i="7"/>
  <c r="BI283" i="7"/>
  <c r="BH283" i="7"/>
  <c r="BG283" i="7"/>
  <c r="BF283" i="7"/>
  <c r="T283" i="7"/>
  <c r="R283" i="7"/>
  <c r="P283" i="7"/>
  <c r="BI279" i="7"/>
  <c r="BH279" i="7"/>
  <c r="BG279" i="7"/>
  <c r="BF279" i="7"/>
  <c r="T279" i="7"/>
  <c r="R279" i="7"/>
  <c r="P279" i="7"/>
  <c r="BI274" i="7"/>
  <c r="BH274" i="7"/>
  <c r="BG274" i="7"/>
  <c r="BF274" i="7"/>
  <c r="T274" i="7"/>
  <c r="R274" i="7"/>
  <c r="P274" i="7"/>
  <c r="BI269" i="7"/>
  <c r="BH269" i="7"/>
  <c r="BG269" i="7"/>
  <c r="BF269" i="7"/>
  <c r="T269" i="7"/>
  <c r="R269" i="7"/>
  <c r="P269" i="7"/>
  <c r="BI261" i="7"/>
  <c r="BH261" i="7"/>
  <c r="BG261" i="7"/>
  <c r="BF261" i="7"/>
  <c r="T261" i="7"/>
  <c r="R261" i="7"/>
  <c r="P261" i="7"/>
  <c r="BI255" i="7"/>
  <c r="BH255" i="7"/>
  <c r="BG255" i="7"/>
  <c r="BF255" i="7"/>
  <c r="T255" i="7"/>
  <c r="R255" i="7"/>
  <c r="P255" i="7"/>
  <c r="BI251" i="7"/>
  <c r="BH251" i="7"/>
  <c r="BG251" i="7"/>
  <c r="BF251" i="7"/>
  <c r="T251" i="7"/>
  <c r="R251" i="7"/>
  <c r="P251" i="7"/>
  <c r="BI247" i="7"/>
  <c r="BH247" i="7"/>
  <c r="BG247" i="7"/>
  <c r="BF247" i="7"/>
  <c r="T247" i="7"/>
  <c r="R247" i="7"/>
  <c r="P247" i="7"/>
  <c r="BI243" i="7"/>
  <c r="BH243" i="7"/>
  <c r="BG243" i="7"/>
  <c r="BF243" i="7"/>
  <c r="T243" i="7"/>
  <c r="R243" i="7"/>
  <c r="P243" i="7"/>
  <c r="BI237" i="7"/>
  <c r="BH237" i="7"/>
  <c r="BG237" i="7"/>
  <c r="BF237" i="7"/>
  <c r="T237" i="7"/>
  <c r="R237" i="7"/>
  <c r="P237" i="7"/>
  <c r="BI228" i="7"/>
  <c r="BH228" i="7"/>
  <c r="BG228" i="7"/>
  <c r="BF228" i="7"/>
  <c r="T228" i="7"/>
  <c r="R228" i="7"/>
  <c r="P228" i="7"/>
  <c r="BI227" i="7"/>
  <c r="BH227" i="7"/>
  <c r="BG227" i="7"/>
  <c r="BF227" i="7"/>
  <c r="T227" i="7"/>
  <c r="R227" i="7"/>
  <c r="P227" i="7"/>
  <c r="BI221" i="7"/>
  <c r="BH221" i="7"/>
  <c r="BG221" i="7"/>
  <c r="BF221" i="7"/>
  <c r="T221" i="7"/>
  <c r="R221" i="7"/>
  <c r="P221" i="7"/>
  <c r="BI217" i="7"/>
  <c r="BH217" i="7"/>
  <c r="BG217" i="7"/>
  <c r="BF217" i="7"/>
  <c r="T217" i="7"/>
  <c r="R217" i="7"/>
  <c r="P217" i="7"/>
  <c r="BI213" i="7"/>
  <c r="BH213" i="7"/>
  <c r="BG213" i="7"/>
  <c r="BF213" i="7"/>
  <c r="T213" i="7"/>
  <c r="R213" i="7"/>
  <c r="P213" i="7"/>
  <c r="BI210" i="7"/>
  <c r="BH210" i="7"/>
  <c r="BG210" i="7"/>
  <c r="BF210" i="7"/>
  <c r="T210" i="7"/>
  <c r="T209" i="7"/>
  <c r="R210" i="7"/>
  <c r="R209" i="7"/>
  <c r="P210" i="7"/>
  <c r="P209" i="7"/>
  <c r="BI208" i="7"/>
  <c r="BH208" i="7"/>
  <c r="BG208" i="7"/>
  <c r="BF208" i="7"/>
  <c r="T208" i="7"/>
  <c r="R208" i="7"/>
  <c r="P208" i="7"/>
  <c r="BI207" i="7"/>
  <c r="BH207" i="7"/>
  <c r="BG207" i="7"/>
  <c r="BF207" i="7"/>
  <c r="T207" i="7"/>
  <c r="R207" i="7"/>
  <c r="P207" i="7"/>
  <c r="BI206" i="7"/>
  <c r="BH206" i="7"/>
  <c r="BG206" i="7"/>
  <c r="BF206" i="7"/>
  <c r="T206" i="7"/>
  <c r="R206" i="7"/>
  <c r="P206" i="7"/>
  <c r="BI205" i="7"/>
  <c r="BH205" i="7"/>
  <c r="BG205" i="7"/>
  <c r="BF205" i="7"/>
  <c r="T205" i="7"/>
  <c r="R205" i="7"/>
  <c r="P205" i="7"/>
  <c r="BI204" i="7"/>
  <c r="BH204" i="7"/>
  <c r="BG204" i="7"/>
  <c r="BF204" i="7"/>
  <c r="T204" i="7"/>
  <c r="R204" i="7"/>
  <c r="P204" i="7"/>
  <c r="BI199" i="7"/>
  <c r="BH199" i="7"/>
  <c r="BG199" i="7"/>
  <c r="BF199" i="7"/>
  <c r="T199" i="7"/>
  <c r="R199" i="7"/>
  <c r="P199" i="7"/>
  <c r="BI194" i="7"/>
  <c r="BH194" i="7"/>
  <c r="BG194" i="7"/>
  <c r="BF194" i="7"/>
  <c r="T194" i="7"/>
  <c r="R194" i="7"/>
  <c r="P194" i="7"/>
  <c r="BI189" i="7"/>
  <c r="BH189" i="7"/>
  <c r="BG189" i="7"/>
  <c r="BF189" i="7"/>
  <c r="T189" i="7"/>
  <c r="R189" i="7"/>
  <c r="P189" i="7"/>
  <c r="BI185" i="7"/>
  <c r="BH185" i="7"/>
  <c r="BG185" i="7"/>
  <c r="BF185" i="7"/>
  <c r="T185" i="7"/>
  <c r="R185" i="7"/>
  <c r="P185" i="7"/>
  <c r="BI175" i="7"/>
  <c r="BH175" i="7"/>
  <c r="BG175" i="7"/>
  <c r="BF175" i="7"/>
  <c r="T175" i="7"/>
  <c r="R175" i="7"/>
  <c r="P175" i="7"/>
  <c r="BI167" i="7"/>
  <c r="BH167" i="7"/>
  <c r="BG167" i="7"/>
  <c r="BF167" i="7"/>
  <c r="T167" i="7"/>
  <c r="R167" i="7"/>
  <c r="P167" i="7"/>
  <c r="BI166" i="7"/>
  <c r="BH166" i="7"/>
  <c r="BG166" i="7"/>
  <c r="BF166" i="7"/>
  <c r="T166" i="7"/>
  <c r="R166" i="7"/>
  <c r="P166" i="7"/>
  <c r="BI160" i="7"/>
  <c r="BH160" i="7"/>
  <c r="BG160" i="7"/>
  <c r="BF160" i="7"/>
  <c r="T160" i="7"/>
  <c r="R160" i="7"/>
  <c r="P160" i="7"/>
  <c r="BI152" i="7"/>
  <c r="BH152" i="7"/>
  <c r="BG152" i="7"/>
  <c r="BF152" i="7"/>
  <c r="T152" i="7"/>
  <c r="R152" i="7"/>
  <c r="P152" i="7"/>
  <c r="BI149" i="7"/>
  <c r="BH149" i="7"/>
  <c r="BG149" i="7"/>
  <c r="BF149" i="7"/>
  <c r="T149" i="7"/>
  <c r="R149" i="7"/>
  <c r="P149" i="7"/>
  <c r="BI147" i="7"/>
  <c r="BH147" i="7"/>
  <c r="BG147" i="7"/>
  <c r="BF147" i="7"/>
  <c r="T147" i="7"/>
  <c r="R147" i="7"/>
  <c r="P147" i="7"/>
  <c r="BI145" i="7"/>
  <c r="BH145" i="7"/>
  <c r="BG145" i="7"/>
  <c r="BF145" i="7"/>
  <c r="T145" i="7"/>
  <c r="R145" i="7"/>
  <c r="P145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5" i="7"/>
  <c r="BH135" i="7"/>
  <c r="BG135" i="7"/>
  <c r="BF135" i="7"/>
  <c r="T135" i="7"/>
  <c r="R135" i="7"/>
  <c r="P135" i="7"/>
  <c r="BI131" i="7"/>
  <c r="BH131" i="7"/>
  <c r="BG131" i="7"/>
  <c r="BF131" i="7"/>
  <c r="T131" i="7"/>
  <c r="R131" i="7"/>
  <c r="P131" i="7"/>
  <c r="J126" i="7"/>
  <c r="J125" i="7"/>
  <c r="F125" i="7"/>
  <c r="F123" i="7"/>
  <c r="E121" i="7"/>
  <c r="J92" i="7"/>
  <c r="J91" i="7"/>
  <c r="F91" i="7"/>
  <c r="F89" i="7"/>
  <c r="E87" i="7"/>
  <c r="J18" i="7"/>
  <c r="E18" i="7"/>
  <c r="F92" i="7" s="1"/>
  <c r="J17" i="7"/>
  <c r="J12" i="7"/>
  <c r="J123" i="7"/>
  <c r="E7" i="7"/>
  <c r="E119" i="7"/>
  <c r="J37" i="6"/>
  <c r="J36" i="6"/>
  <c r="AY99" i="1" s="1"/>
  <c r="J35" i="6"/>
  <c r="AX99" i="1" s="1"/>
  <c r="BI162" i="6"/>
  <c r="BH162" i="6"/>
  <c r="BG162" i="6"/>
  <c r="BF162" i="6"/>
  <c r="T162" i="6"/>
  <c r="T161" i="6" s="1"/>
  <c r="R162" i="6"/>
  <c r="R161" i="6" s="1"/>
  <c r="P162" i="6"/>
  <c r="P161" i="6" s="1"/>
  <c r="BI160" i="6"/>
  <c r="BH160" i="6"/>
  <c r="BG160" i="6"/>
  <c r="BF160" i="6"/>
  <c r="T160" i="6"/>
  <c r="T159" i="6" s="1"/>
  <c r="T158" i="6" s="1"/>
  <c r="R160" i="6"/>
  <c r="R159" i="6"/>
  <c r="R158" i="6" s="1"/>
  <c r="P160" i="6"/>
  <c r="P159" i="6" s="1"/>
  <c r="P158" i="6" s="1"/>
  <c r="BI157" i="6"/>
  <c r="BH157" i="6"/>
  <c r="BG157" i="6"/>
  <c r="BF157" i="6"/>
  <c r="T157" i="6"/>
  <c r="T156" i="6"/>
  <c r="R157" i="6"/>
  <c r="R156" i="6"/>
  <c r="P157" i="6"/>
  <c r="P156" i="6"/>
  <c r="BI154" i="6"/>
  <c r="BH154" i="6"/>
  <c r="BG154" i="6"/>
  <c r="BF154" i="6"/>
  <c r="T154" i="6"/>
  <c r="R154" i="6"/>
  <c r="P154" i="6"/>
  <c r="BI151" i="6"/>
  <c r="BH151" i="6"/>
  <c r="BG151" i="6"/>
  <c r="BF151" i="6"/>
  <c r="T151" i="6"/>
  <c r="R151" i="6"/>
  <c r="P151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3" i="6"/>
  <c r="BH143" i="6"/>
  <c r="BG143" i="6"/>
  <c r="BF143" i="6"/>
  <c r="T143" i="6"/>
  <c r="R143" i="6"/>
  <c r="P143" i="6"/>
  <c r="BI140" i="6"/>
  <c r="BH140" i="6"/>
  <c r="BG140" i="6"/>
  <c r="BF140" i="6"/>
  <c r="T140" i="6"/>
  <c r="R140" i="6"/>
  <c r="P140" i="6"/>
  <c r="BI137" i="6"/>
  <c r="BH137" i="6"/>
  <c r="BG137" i="6"/>
  <c r="BF137" i="6"/>
  <c r="T137" i="6"/>
  <c r="R137" i="6"/>
  <c r="P137" i="6"/>
  <c r="BI134" i="6"/>
  <c r="BH134" i="6"/>
  <c r="BG134" i="6"/>
  <c r="BF134" i="6"/>
  <c r="T134" i="6"/>
  <c r="R134" i="6"/>
  <c r="P134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5" i="6"/>
  <c r="BH125" i="6"/>
  <c r="BG125" i="6"/>
  <c r="BF125" i="6"/>
  <c r="T125" i="6"/>
  <c r="R125" i="6"/>
  <c r="P125" i="6"/>
  <c r="J120" i="6"/>
  <c r="J119" i="6"/>
  <c r="F119" i="6"/>
  <c r="F117" i="6"/>
  <c r="E115" i="6"/>
  <c r="J92" i="6"/>
  <c r="J91" i="6"/>
  <c r="F91" i="6"/>
  <c r="F89" i="6"/>
  <c r="E87" i="6"/>
  <c r="J18" i="6"/>
  <c r="E18" i="6"/>
  <c r="F92" i="6"/>
  <c r="J17" i="6"/>
  <c r="J12" i="6"/>
  <c r="J117" i="6" s="1"/>
  <c r="E7" i="6"/>
  <c r="E113" i="6" s="1"/>
  <c r="J37" i="5"/>
  <c r="J36" i="5"/>
  <c r="AY98" i="1"/>
  <c r="J35" i="5"/>
  <c r="AX98" i="1"/>
  <c r="BI181" i="5"/>
  <c r="BH181" i="5"/>
  <c r="BG181" i="5"/>
  <c r="BF181" i="5"/>
  <c r="T181" i="5"/>
  <c r="T180" i="5"/>
  <c r="R181" i="5"/>
  <c r="R180" i="5"/>
  <c r="P181" i="5"/>
  <c r="P180" i="5"/>
  <c r="BI179" i="5"/>
  <c r="BH179" i="5"/>
  <c r="BG179" i="5"/>
  <c r="BF179" i="5"/>
  <c r="T179" i="5"/>
  <c r="T178" i="5"/>
  <c r="T177" i="5" s="1"/>
  <c r="R179" i="5"/>
  <c r="R178" i="5" s="1"/>
  <c r="R177" i="5" s="1"/>
  <c r="P179" i="5"/>
  <c r="P178" i="5"/>
  <c r="P177" i="5" s="1"/>
  <c r="BI176" i="5"/>
  <c r="BH176" i="5"/>
  <c r="BG176" i="5"/>
  <c r="BF176" i="5"/>
  <c r="T176" i="5"/>
  <c r="T175" i="5" s="1"/>
  <c r="R176" i="5"/>
  <c r="R175" i="5" s="1"/>
  <c r="P176" i="5"/>
  <c r="P175" i="5" s="1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66" i="5"/>
  <c r="BH166" i="5"/>
  <c r="BG166" i="5"/>
  <c r="BF166" i="5"/>
  <c r="T166" i="5"/>
  <c r="R166" i="5"/>
  <c r="P166" i="5"/>
  <c r="BI163" i="5"/>
  <c r="BH163" i="5"/>
  <c r="BG163" i="5"/>
  <c r="BF163" i="5"/>
  <c r="T163" i="5"/>
  <c r="R163" i="5"/>
  <c r="P163" i="5"/>
  <c r="BI159" i="5"/>
  <c r="BH159" i="5"/>
  <c r="BG159" i="5"/>
  <c r="BF159" i="5"/>
  <c r="T159" i="5"/>
  <c r="T158" i="5" s="1"/>
  <c r="R159" i="5"/>
  <c r="R158" i="5" s="1"/>
  <c r="P159" i="5"/>
  <c r="P158" i="5" s="1"/>
  <c r="BI155" i="5"/>
  <c r="BH155" i="5"/>
  <c r="BG155" i="5"/>
  <c r="BF155" i="5"/>
  <c r="T155" i="5"/>
  <c r="T154" i="5" s="1"/>
  <c r="R155" i="5"/>
  <c r="R154" i="5" s="1"/>
  <c r="P155" i="5"/>
  <c r="P154" i="5" s="1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0" i="5"/>
  <c r="BH150" i="5"/>
  <c r="BG150" i="5"/>
  <c r="BF150" i="5"/>
  <c r="T150" i="5"/>
  <c r="R150" i="5"/>
  <c r="P150" i="5"/>
  <c r="BI147" i="5"/>
  <c r="BH147" i="5"/>
  <c r="BG147" i="5"/>
  <c r="BF147" i="5"/>
  <c r="T147" i="5"/>
  <c r="R147" i="5"/>
  <c r="P147" i="5"/>
  <c r="BI144" i="5"/>
  <c r="BH144" i="5"/>
  <c r="BG144" i="5"/>
  <c r="BF144" i="5"/>
  <c r="T144" i="5"/>
  <c r="R144" i="5"/>
  <c r="P144" i="5"/>
  <c r="BI141" i="5"/>
  <c r="BH141" i="5"/>
  <c r="BG141" i="5"/>
  <c r="BF141" i="5"/>
  <c r="T141" i="5"/>
  <c r="R141" i="5"/>
  <c r="P141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28" i="5"/>
  <c r="BH128" i="5"/>
  <c r="BG128" i="5"/>
  <c r="BF128" i="5"/>
  <c r="T128" i="5"/>
  <c r="R128" i="5"/>
  <c r="P128" i="5"/>
  <c r="J123" i="5"/>
  <c r="J122" i="5"/>
  <c r="F122" i="5"/>
  <c r="F120" i="5"/>
  <c r="E118" i="5"/>
  <c r="J92" i="5"/>
  <c r="J91" i="5"/>
  <c r="F91" i="5"/>
  <c r="F89" i="5"/>
  <c r="E87" i="5"/>
  <c r="J18" i="5"/>
  <c r="E18" i="5"/>
  <c r="F92" i="5" s="1"/>
  <c r="J17" i="5"/>
  <c r="J12" i="5"/>
  <c r="J120" i="5"/>
  <c r="E7" i="5"/>
  <c r="E116" i="5"/>
  <c r="J37" i="4"/>
  <c r="J36" i="4"/>
  <c r="AY97" i="1" s="1"/>
  <c r="J35" i="4"/>
  <c r="AX97" i="1" s="1"/>
  <c r="BI238" i="4"/>
  <c r="BH238" i="4"/>
  <c r="BG238" i="4"/>
  <c r="BF238" i="4"/>
  <c r="T238" i="4"/>
  <c r="T237" i="4" s="1"/>
  <c r="R238" i="4"/>
  <c r="R237" i="4" s="1"/>
  <c r="P238" i="4"/>
  <c r="P237" i="4" s="1"/>
  <c r="BI236" i="4"/>
  <c r="BH236" i="4"/>
  <c r="BG236" i="4"/>
  <c r="BF236" i="4"/>
  <c r="T236" i="4"/>
  <c r="T235" i="4" s="1"/>
  <c r="T234" i="4" s="1"/>
  <c r="R236" i="4"/>
  <c r="R235" i="4"/>
  <c r="R234" i="4" s="1"/>
  <c r="P236" i="4"/>
  <c r="P235" i="4" s="1"/>
  <c r="P234" i="4" s="1"/>
  <c r="BI233" i="4"/>
  <c r="BH233" i="4"/>
  <c r="BG233" i="4"/>
  <c r="BF233" i="4"/>
  <c r="T233" i="4"/>
  <c r="T232" i="4"/>
  <c r="R233" i="4"/>
  <c r="R232" i="4"/>
  <c r="P233" i="4"/>
  <c r="P232" i="4"/>
  <c r="BI231" i="4"/>
  <c r="BH231" i="4"/>
  <c r="BG231" i="4"/>
  <c r="BF231" i="4"/>
  <c r="T231" i="4"/>
  <c r="R231" i="4"/>
  <c r="P231" i="4"/>
  <c r="BI230" i="4"/>
  <c r="BH230" i="4"/>
  <c r="BG230" i="4"/>
  <c r="BF230" i="4"/>
  <c r="T230" i="4"/>
  <c r="R230" i="4"/>
  <c r="P230" i="4"/>
  <c r="BI229" i="4"/>
  <c r="BH229" i="4"/>
  <c r="BG229" i="4"/>
  <c r="BF229" i="4"/>
  <c r="T229" i="4"/>
  <c r="R229" i="4"/>
  <c r="P229" i="4"/>
  <c r="BI228" i="4"/>
  <c r="BH228" i="4"/>
  <c r="BG228" i="4"/>
  <c r="BF228" i="4"/>
  <c r="T228" i="4"/>
  <c r="R228" i="4"/>
  <c r="P228" i="4"/>
  <c r="BI227" i="4"/>
  <c r="BH227" i="4"/>
  <c r="BG227" i="4"/>
  <c r="BF227" i="4"/>
  <c r="T227" i="4"/>
  <c r="R227" i="4"/>
  <c r="P227" i="4"/>
  <c r="BI225" i="4"/>
  <c r="BH225" i="4"/>
  <c r="BG225" i="4"/>
  <c r="BF225" i="4"/>
  <c r="T225" i="4"/>
  <c r="R225" i="4"/>
  <c r="P225" i="4"/>
  <c r="BI223" i="4"/>
  <c r="BH223" i="4"/>
  <c r="BG223" i="4"/>
  <c r="BF223" i="4"/>
  <c r="T223" i="4"/>
  <c r="R223" i="4"/>
  <c r="P223" i="4"/>
  <c r="BI220" i="4"/>
  <c r="BH220" i="4"/>
  <c r="BG220" i="4"/>
  <c r="BF220" i="4"/>
  <c r="T220" i="4"/>
  <c r="R220" i="4"/>
  <c r="P220" i="4"/>
  <c r="BI219" i="4"/>
  <c r="BH219" i="4"/>
  <c r="BG219" i="4"/>
  <c r="BF219" i="4"/>
  <c r="T219" i="4"/>
  <c r="R219" i="4"/>
  <c r="P219" i="4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2" i="4"/>
  <c r="BH212" i="4"/>
  <c r="BG212" i="4"/>
  <c r="BF212" i="4"/>
  <c r="T212" i="4"/>
  <c r="R212" i="4"/>
  <c r="P212" i="4"/>
  <c r="BI209" i="4"/>
  <c r="BH209" i="4"/>
  <c r="BG209" i="4"/>
  <c r="BF209" i="4"/>
  <c r="T209" i="4"/>
  <c r="R209" i="4"/>
  <c r="P209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197" i="4"/>
  <c r="BH197" i="4"/>
  <c r="BG197" i="4"/>
  <c r="BF197" i="4"/>
  <c r="T197" i="4"/>
  <c r="T196" i="4"/>
  <c r="R197" i="4"/>
  <c r="R196" i="4"/>
  <c r="P197" i="4"/>
  <c r="P196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5" i="4"/>
  <c r="BH185" i="4"/>
  <c r="BG185" i="4"/>
  <c r="BF185" i="4"/>
  <c r="T185" i="4"/>
  <c r="R185" i="4"/>
  <c r="P185" i="4"/>
  <c r="BI180" i="4"/>
  <c r="BH180" i="4"/>
  <c r="BG180" i="4"/>
  <c r="BF180" i="4"/>
  <c r="T180" i="4"/>
  <c r="R180" i="4"/>
  <c r="P180" i="4"/>
  <c r="BI177" i="4"/>
  <c r="BH177" i="4"/>
  <c r="BG177" i="4"/>
  <c r="BF177" i="4"/>
  <c r="T177" i="4"/>
  <c r="R177" i="4"/>
  <c r="P177" i="4"/>
  <c r="BI175" i="4"/>
  <c r="BH175" i="4"/>
  <c r="BG175" i="4"/>
  <c r="BF175" i="4"/>
  <c r="T175" i="4"/>
  <c r="R175" i="4"/>
  <c r="P175" i="4"/>
  <c r="BI172" i="4"/>
  <c r="BH172" i="4"/>
  <c r="BG172" i="4"/>
  <c r="BF172" i="4"/>
  <c r="T172" i="4"/>
  <c r="R172" i="4"/>
  <c r="P172" i="4"/>
  <c r="BI168" i="4"/>
  <c r="BH168" i="4"/>
  <c r="BG168" i="4"/>
  <c r="BF168" i="4"/>
  <c r="T168" i="4"/>
  <c r="T167" i="4" s="1"/>
  <c r="R168" i="4"/>
  <c r="R167" i="4" s="1"/>
  <c r="P168" i="4"/>
  <c r="P167" i="4" s="1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R163" i="4"/>
  <c r="P163" i="4"/>
  <c r="BI159" i="4"/>
  <c r="BH159" i="4"/>
  <c r="BG159" i="4"/>
  <c r="BF159" i="4"/>
  <c r="T159" i="4"/>
  <c r="R159" i="4"/>
  <c r="P159" i="4"/>
  <c r="BI155" i="4"/>
  <c r="BH155" i="4"/>
  <c r="BG155" i="4"/>
  <c r="BF155" i="4"/>
  <c r="T155" i="4"/>
  <c r="R155" i="4"/>
  <c r="P155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3" i="4"/>
  <c r="BH143" i="4"/>
  <c r="BG143" i="4"/>
  <c r="BF143" i="4"/>
  <c r="T143" i="4"/>
  <c r="R143" i="4"/>
  <c r="P143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0" i="4"/>
  <c r="BH130" i="4"/>
  <c r="BG130" i="4"/>
  <c r="BF130" i="4"/>
  <c r="T130" i="4"/>
  <c r="R130" i="4"/>
  <c r="P130" i="4"/>
  <c r="J125" i="4"/>
  <c r="J124" i="4"/>
  <c r="F124" i="4"/>
  <c r="F122" i="4"/>
  <c r="E120" i="4"/>
  <c r="J92" i="4"/>
  <c r="J91" i="4"/>
  <c r="F91" i="4"/>
  <c r="F89" i="4"/>
  <c r="E87" i="4"/>
  <c r="J18" i="4"/>
  <c r="E18" i="4"/>
  <c r="F125" i="4" s="1"/>
  <c r="J17" i="4"/>
  <c r="J12" i="4"/>
  <c r="J122" i="4"/>
  <c r="E7" i="4"/>
  <c r="E118" i="4"/>
  <c r="J37" i="3"/>
  <c r="J36" i="3"/>
  <c r="AY96" i="1" s="1"/>
  <c r="J35" i="3"/>
  <c r="AX96" i="1" s="1"/>
  <c r="BI262" i="3"/>
  <c r="BH262" i="3"/>
  <c r="BG262" i="3"/>
  <c r="BF262" i="3"/>
  <c r="T262" i="3"/>
  <c r="T261" i="3" s="1"/>
  <c r="R262" i="3"/>
  <c r="R261" i="3" s="1"/>
  <c r="P262" i="3"/>
  <c r="P261" i="3" s="1"/>
  <c r="BI260" i="3"/>
  <c r="BH260" i="3"/>
  <c r="BG260" i="3"/>
  <c r="BF260" i="3"/>
  <c r="T260" i="3"/>
  <c r="T259" i="3" s="1"/>
  <c r="T258" i="3" s="1"/>
  <c r="R260" i="3"/>
  <c r="R259" i="3"/>
  <c r="R258" i="3" s="1"/>
  <c r="P260" i="3"/>
  <c r="P259" i="3" s="1"/>
  <c r="P258" i="3" s="1"/>
  <c r="BI257" i="3"/>
  <c r="BH257" i="3"/>
  <c r="BG257" i="3"/>
  <c r="BF257" i="3"/>
  <c r="T257" i="3"/>
  <c r="T256" i="3"/>
  <c r="R257" i="3"/>
  <c r="R256" i="3"/>
  <c r="P257" i="3"/>
  <c r="P256" i="3"/>
  <c r="BI255" i="3"/>
  <c r="BH255" i="3"/>
  <c r="BG255" i="3"/>
  <c r="BF255" i="3"/>
  <c r="T255" i="3"/>
  <c r="R255" i="3"/>
  <c r="P255" i="3"/>
  <c r="BI254" i="3"/>
  <c r="BH254" i="3"/>
  <c r="BG254" i="3"/>
  <c r="BF254" i="3"/>
  <c r="T254" i="3"/>
  <c r="R254" i="3"/>
  <c r="P254" i="3"/>
  <c r="BI253" i="3"/>
  <c r="BH253" i="3"/>
  <c r="BG253" i="3"/>
  <c r="BF253" i="3"/>
  <c r="T253" i="3"/>
  <c r="R253" i="3"/>
  <c r="P253" i="3"/>
  <c r="BI252" i="3"/>
  <c r="BH252" i="3"/>
  <c r="BG252" i="3"/>
  <c r="BF252" i="3"/>
  <c r="T252" i="3"/>
  <c r="R252" i="3"/>
  <c r="P252" i="3"/>
  <c r="BI251" i="3"/>
  <c r="BH251" i="3"/>
  <c r="BG251" i="3"/>
  <c r="BF251" i="3"/>
  <c r="T251" i="3"/>
  <c r="R251" i="3"/>
  <c r="P251" i="3"/>
  <c r="BI249" i="3"/>
  <c r="BH249" i="3"/>
  <c r="BG249" i="3"/>
  <c r="BF249" i="3"/>
  <c r="T249" i="3"/>
  <c r="R249" i="3"/>
  <c r="P249" i="3"/>
  <c r="BI248" i="3"/>
  <c r="BH248" i="3"/>
  <c r="BG248" i="3"/>
  <c r="BF248" i="3"/>
  <c r="T248" i="3"/>
  <c r="R248" i="3"/>
  <c r="P248" i="3"/>
  <c r="BI247" i="3"/>
  <c r="BH247" i="3"/>
  <c r="BG247" i="3"/>
  <c r="BF247" i="3"/>
  <c r="T247" i="3"/>
  <c r="R247" i="3"/>
  <c r="P247" i="3"/>
  <c r="BI246" i="3"/>
  <c r="BH246" i="3"/>
  <c r="BG246" i="3"/>
  <c r="BF246" i="3"/>
  <c r="T246" i="3"/>
  <c r="R246" i="3"/>
  <c r="P246" i="3"/>
  <c r="BI245" i="3"/>
  <c r="BH245" i="3"/>
  <c r="BG245" i="3"/>
  <c r="BF245" i="3"/>
  <c r="T245" i="3"/>
  <c r="R245" i="3"/>
  <c r="P245" i="3"/>
  <c r="BI241" i="3"/>
  <c r="BH241" i="3"/>
  <c r="BG241" i="3"/>
  <c r="BF241" i="3"/>
  <c r="T241" i="3"/>
  <c r="R241" i="3"/>
  <c r="P241" i="3"/>
  <c r="BI240" i="3"/>
  <c r="BH240" i="3"/>
  <c r="BG240" i="3"/>
  <c r="BF240" i="3"/>
  <c r="T240" i="3"/>
  <c r="R240" i="3"/>
  <c r="P240" i="3"/>
  <c r="BI237" i="3"/>
  <c r="BH237" i="3"/>
  <c r="BG237" i="3"/>
  <c r="BF237" i="3"/>
  <c r="T237" i="3"/>
  <c r="R237" i="3"/>
  <c r="P237" i="3"/>
  <c r="BI234" i="3"/>
  <c r="BH234" i="3"/>
  <c r="BG234" i="3"/>
  <c r="BF234" i="3"/>
  <c r="T234" i="3"/>
  <c r="R234" i="3"/>
  <c r="P234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31" i="3"/>
  <c r="BH231" i="3"/>
  <c r="BG231" i="3"/>
  <c r="BF231" i="3"/>
  <c r="T231" i="3"/>
  <c r="R231" i="3"/>
  <c r="P231" i="3"/>
  <c r="BI229" i="3"/>
  <c r="BH229" i="3"/>
  <c r="BG229" i="3"/>
  <c r="BF229" i="3"/>
  <c r="T229" i="3"/>
  <c r="R229" i="3"/>
  <c r="P229" i="3"/>
  <c r="BI227" i="3"/>
  <c r="BH227" i="3"/>
  <c r="BG227" i="3"/>
  <c r="BF227" i="3"/>
  <c r="T227" i="3"/>
  <c r="R227" i="3"/>
  <c r="P227" i="3"/>
  <c r="BI226" i="3"/>
  <c r="BH226" i="3"/>
  <c r="BG226" i="3"/>
  <c r="BF226" i="3"/>
  <c r="T226" i="3"/>
  <c r="R226" i="3"/>
  <c r="P226" i="3"/>
  <c r="BI219" i="3"/>
  <c r="BH219" i="3"/>
  <c r="BG219" i="3"/>
  <c r="BF219" i="3"/>
  <c r="T219" i="3"/>
  <c r="T218" i="3"/>
  <c r="R219" i="3"/>
  <c r="R218" i="3"/>
  <c r="P219" i="3"/>
  <c r="P218" i="3"/>
  <c r="BI217" i="3"/>
  <c r="BH217" i="3"/>
  <c r="BG217" i="3"/>
  <c r="BF217" i="3"/>
  <c r="T217" i="3"/>
  <c r="R217" i="3"/>
  <c r="P217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2" i="3"/>
  <c r="BH202" i="3"/>
  <c r="BG202" i="3"/>
  <c r="BF202" i="3"/>
  <c r="T202" i="3"/>
  <c r="R202" i="3"/>
  <c r="P202" i="3"/>
  <c r="BI195" i="3"/>
  <c r="BH195" i="3"/>
  <c r="BG195" i="3"/>
  <c r="BF195" i="3"/>
  <c r="T195" i="3"/>
  <c r="R195" i="3"/>
  <c r="P195" i="3"/>
  <c r="BI192" i="3"/>
  <c r="BH192" i="3"/>
  <c r="BG192" i="3"/>
  <c r="BF192" i="3"/>
  <c r="T192" i="3"/>
  <c r="R192" i="3"/>
  <c r="P192" i="3"/>
  <c r="BI188" i="3"/>
  <c r="BH188" i="3"/>
  <c r="BG188" i="3"/>
  <c r="BF188" i="3"/>
  <c r="T188" i="3"/>
  <c r="T187" i="3"/>
  <c r="R188" i="3"/>
  <c r="R187" i="3"/>
  <c r="P188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4" i="3"/>
  <c r="BH174" i="3"/>
  <c r="BG174" i="3"/>
  <c r="BF174" i="3"/>
  <c r="T174" i="3"/>
  <c r="R174" i="3"/>
  <c r="P17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56" i="3"/>
  <c r="BH156" i="3"/>
  <c r="BG156" i="3"/>
  <c r="BF156" i="3"/>
  <c r="T156" i="3"/>
  <c r="R156" i="3"/>
  <c r="P156" i="3"/>
  <c r="BI152" i="3"/>
  <c r="BH152" i="3"/>
  <c r="BG152" i="3"/>
  <c r="BF152" i="3"/>
  <c r="T152" i="3"/>
  <c r="R152" i="3"/>
  <c r="P152" i="3"/>
  <c r="BI146" i="3"/>
  <c r="BH146" i="3"/>
  <c r="BG146" i="3"/>
  <c r="BF146" i="3"/>
  <c r="T146" i="3"/>
  <c r="R146" i="3"/>
  <c r="P146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0" i="3"/>
  <c r="BH130" i="3"/>
  <c r="BG130" i="3"/>
  <c r="BF130" i="3"/>
  <c r="T130" i="3"/>
  <c r="R130" i="3"/>
  <c r="P130" i="3"/>
  <c r="J125" i="3"/>
  <c r="J124" i="3"/>
  <c r="F124" i="3"/>
  <c r="F122" i="3"/>
  <c r="E120" i="3"/>
  <c r="J92" i="3"/>
  <c r="J91" i="3"/>
  <c r="F91" i="3"/>
  <c r="F89" i="3"/>
  <c r="E87" i="3"/>
  <c r="J18" i="3"/>
  <c r="E18" i="3"/>
  <c r="F125" i="3"/>
  <c r="J17" i="3"/>
  <c r="J12" i="3"/>
  <c r="J122" i="3" s="1"/>
  <c r="E7" i="3"/>
  <c r="E118" i="3" s="1"/>
  <c r="J37" i="2"/>
  <c r="J36" i="2"/>
  <c r="AY95" i="1"/>
  <c r="J35" i="2"/>
  <c r="AX95" i="1"/>
  <c r="BI157" i="2"/>
  <c r="BH157" i="2"/>
  <c r="BG157" i="2"/>
  <c r="BF157" i="2"/>
  <c r="T157" i="2"/>
  <c r="T156" i="2"/>
  <c r="R157" i="2"/>
  <c r="R156" i="2"/>
  <c r="P157" i="2"/>
  <c r="P156" i="2"/>
  <c r="BI155" i="2"/>
  <c r="BH155" i="2"/>
  <c r="BG155" i="2"/>
  <c r="BF155" i="2"/>
  <c r="T155" i="2"/>
  <c r="T154" i="2"/>
  <c r="T153" i="2" s="1"/>
  <c r="R155" i="2"/>
  <c r="R154" i="2" s="1"/>
  <c r="R153" i="2" s="1"/>
  <c r="P155" i="2"/>
  <c r="P154" i="2"/>
  <c r="P153" i="2" s="1"/>
  <c r="BI152" i="2"/>
  <c r="BH152" i="2"/>
  <c r="BG152" i="2"/>
  <c r="BF152" i="2"/>
  <c r="T152" i="2"/>
  <c r="T151" i="2" s="1"/>
  <c r="R152" i="2"/>
  <c r="R151" i="2" s="1"/>
  <c r="P152" i="2"/>
  <c r="P151" i="2" s="1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5" i="2"/>
  <c r="BH125" i="2"/>
  <c r="BG125" i="2"/>
  <c r="BF125" i="2"/>
  <c r="T125" i="2"/>
  <c r="R125" i="2"/>
  <c r="P125" i="2"/>
  <c r="J120" i="2"/>
  <c r="J119" i="2"/>
  <c r="F119" i="2"/>
  <c r="F117" i="2"/>
  <c r="E115" i="2"/>
  <c r="J92" i="2"/>
  <c r="J91" i="2"/>
  <c r="F91" i="2"/>
  <c r="F89" i="2"/>
  <c r="E87" i="2"/>
  <c r="J18" i="2"/>
  <c r="E18" i="2"/>
  <c r="F120" i="2" s="1"/>
  <c r="J17" i="2"/>
  <c r="J12" i="2"/>
  <c r="J117" i="2"/>
  <c r="E7" i="2"/>
  <c r="E113" i="2"/>
  <c r="L90" i="1"/>
  <c r="AM90" i="1"/>
  <c r="AM89" i="1"/>
  <c r="L89" i="1"/>
  <c r="AM87" i="1"/>
  <c r="L87" i="1"/>
  <c r="L85" i="1"/>
  <c r="L84" i="1"/>
  <c r="J125" i="2"/>
  <c r="J260" i="3"/>
  <c r="BK257" i="3"/>
  <c r="J253" i="3"/>
  <c r="J252" i="3"/>
  <c r="J248" i="3"/>
  <c r="J247" i="3"/>
  <c r="J245" i="3"/>
  <c r="J237" i="3"/>
  <c r="J227" i="3"/>
  <c r="BK219" i="3"/>
  <c r="J209" i="3"/>
  <c r="J195" i="3"/>
  <c r="J188" i="3"/>
  <c r="J185" i="3"/>
  <c r="BK180" i="3"/>
  <c r="J174" i="3"/>
  <c r="BK162" i="3"/>
  <c r="BK146" i="3"/>
  <c r="J139" i="3"/>
  <c r="J135" i="3"/>
  <c r="BK130" i="3"/>
  <c r="BK260" i="3"/>
  <c r="J255" i="3"/>
  <c r="BK252" i="3"/>
  <c r="J251" i="3"/>
  <c r="J249" i="3"/>
  <c r="BK248" i="3"/>
  <c r="BK247" i="3"/>
  <c r="BK245" i="3"/>
  <c r="BK240" i="3"/>
  <c r="BK237" i="3"/>
  <c r="BK233" i="3"/>
  <c r="J233" i="3"/>
  <c r="BK232" i="3"/>
  <c r="BK225" i="4"/>
  <c r="BK220" i="4"/>
  <c r="BK216" i="4"/>
  <c r="BK209" i="4"/>
  <c r="J204" i="4"/>
  <c r="BK197" i="4"/>
  <c r="BK190" i="4"/>
  <c r="J180" i="4"/>
  <c r="BK175" i="4"/>
  <c r="J172" i="4"/>
  <c r="J165" i="4"/>
  <c r="BK159" i="4"/>
  <c r="BK148" i="4"/>
  <c r="BK143" i="4"/>
  <c r="J138" i="4"/>
  <c r="J130" i="4"/>
  <c r="BK236" i="4"/>
  <c r="BK231" i="4"/>
  <c r="BK229" i="4"/>
  <c r="BK227" i="4"/>
  <c r="BK223" i="4"/>
  <c r="BK219" i="4"/>
  <c r="J215" i="4"/>
  <c r="J209" i="4"/>
  <c r="J205" i="4"/>
  <c r="J203" i="4"/>
  <c r="J191" i="4"/>
  <c r="BK185" i="4"/>
  <c r="BK177" i="4"/>
  <c r="BK168" i="4"/>
  <c r="BK165" i="4"/>
  <c r="BK155" i="4"/>
  <c r="J147" i="4"/>
  <c r="BK139" i="4"/>
  <c r="BK138" i="4"/>
  <c r="J134" i="4"/>
  <c r="J179" i="5"/>
  <c r="BK173" i="5"/>
  <c r="BK171" i="5"/>
  <c r="J163" i="5"/>
  <c r="BK155" i="5"/>
  <c r="BK152" i="5"/>
  <c r="J147" i="5"/>
  <c r="J137" i="5"/>
  <c r="J136" i="5"/>
  <c r="J132" i="5"/>
  <c r="J181" i="5"/>
  <c r="BK176" i="5"/>
  <c r="J171" i="5"/>
  <c r="BK163" i="5"/>
  <c r="J155" i="5"/>
  <c r="J152" i="5"/>
  <c r="BK147" i="5"/>
  <c r="BK144" i="5"/>
  <c r="BK141" i="5"/>
  <c r="J141" i="5"/>
  <c r="BK137" i="5"/>
  <c r="J133" i="5"/>
  <c r="BK132" i="5"/>
  <c r="BK160" i="6"/>
  <c r="BK154" i="6"/>
  <c r="BK146" i="6"/>
  <c r="BK143" i="6"/>
  <c r="J137" i="6"/>
  <c r="BK130" i="6"/>
  <c r="J125" i="6"/>
  <c r="J160" i="6"/>
  <c r="BK157" i="6"/>
  <c r="J146" i="6"/>
  <c r="J143" i="6"/>
  <c r="BK137" i="6"/>
  <c r="J130" i="6"/>
  <c r="BK125" i="6"/>
  <c r="J313" i="7"/>
  <c r="BK294" i="7"/>
  <c r="BK283" i="7"/>
  <c r="J274" i="7"/>
  <c r="J261" i="7"/>
  <c r="J251" i="7"/>
  <c r="J243" i="7"/>
  <c r="BK228" i="7"/>
  <c r="J227" i="7"/>
  <c r="J217" i="7"/>
  <c r="J210" i="7"/>
  <c r="J207" i="7"/>
  <c r="J206" i="7"/>
  <c r="BK199" i="7"/>
  <c r="J189" i="7"/>
  <c r="J185" i="7"/>
  <c r="BK167" i="7"/>
  <c r="BK160" i="7"/>
  <c r="BK149" i="7"/>
  <c r="J145" i="7"/>
  <c r="J138" i="7"/>
  <c r="J131" i="7"/>
  <c r="BK313" i="7"/>
  <c r="J311" i="7"/>
  <c r="J294" i="7"/>
  <c r="J292" i="7"/>
  <c r="J283" i="7"/>
  <c r="J279" i="7"/>
  <c r="BK274" i="7"/>
  <c r="BK269" i="7"/>
  <c r="BK251" i="7"/>
  <c r="BK243" i="7"/>
  <c r="J228" i="7"/>
  <c r="J221" i="7"/>
  <c r="BK217" i="7"/>
  <c r="BK210" i="7"/>
  <c r="BK207" i="7"/>
  <c r="J205" i="7"/>
  <c r="BK194" i="7"/>
  <c r="BK185" i="7"/>
  <c r="BK175" i="7"/>
  <c r="J160" i="7"/>
  <c r="J149" i="7"/>
  <c r="BK145" i="7"/>
  <c r="BK139" i="7"/>
  <c r="J135" i="7"/>
  <c r="J157" i="2"/>
  <c r="BK155" i="2"/>
  <c r="J152" i="2"/>
  <c r="BK147" i="2"/>
  <c r="J135" i="2"/>
  <c r="J133" i="2"/>
  <c r="BK132" i="2"/>
  <c r="J131" i="2"/>
  <c r="BK130" i="2"/>
  <c r="BK129" i="2"/>
  <c r="BK125" i="2"/>
  <c r="AS94" i="1"/>
  <c r="BK157" i="2"/>
  <c r="J155" i="2"/>
  <c r="BK152" i="2"/>
  <c r="J147" i="2"/>
  <c r="BK143" i="2"/>
  <c r="J143" i="2"/>
  <c r="BK135" i="2"/>
  <c r="BK133" i="2"/>
  <c r="J132" i="2"/>
  <c r="BK131" i="2"/>
  <c r="J130" i="2"/>
  <c r="J129" i="2"/>
  <c r="BK262" i="3"/>
  <c r="BK255" i="3"/>
  <c r="BK254" i="3"/>
  <c r="BK251" i="3"/>
  <c r="BK249" i="3"/>
  <c r="J246" i="3"/>
  <c r="J241" i="3"/>
  <c r="J229" i="3"/>
  <c r="BK226" i="3"/>
  <c r="BK217" i="3"/>
  <c r="J210" i="3"/>
  <c r="BK202" i="3"/>
  <c r="J192" i="3"/>
  <c r="J186" i="3"/>
  <c r="BK183" i="3"/>
  <c r="BK163" i="3"/>
  <c r="J156" i="3"/>
  <c r="BK152" i="3"/>
  <c r="BK140" i="3"/>
  <c r="J134" i="3"/>
  <c r="J262" i="3"/>
  <c r="J257" i="3"/>
  <c r="J254" i="3"/>
  <c r="BK253" i="3"/>
  <c r="BK246" i="3"/>
  <c r="BK241" i="3"/>
  <c r="J240" i="3"/>
  <c r="BK234" i="3"/>
  <c r="J234" i="3"/>
  <c r="J232" i="3"/>
  <c r="BK231" i="3"/>
  <c r="J231" i="3"/>
  <c r="BK229" i="3"/>
  <c r="BK227" i="3"/>
  <c r="J226" i="3"/>
  <c r="J219" i="3"/>
  <c r="J217" i="3"/>
  <c r="BK210" i="3"/>
  <c r="BK209" i="3"/>
  <c r="J202" i="3"/>
  <c r="BK195" i="3"/>
  <c r="BK192" i="3"/>
  <c r="BK188" i="3"/>
  <c r="BK186" i="3"/>
  <c r="BK185" i="3"/>
  <c r="J183" i="3"/>
  <c r="J180" i="3"/>
  <c r="BK174" i="3"/>
  <c r="J163" i="3"/>
  <c r="J162" i="3"/>
  <c r="BK156" i="3"/>
  <c r="J152" i="3"/>
  <c r="J146" i="3"/>
  <c r="J140" i="3"/>
  <c r="BK139" i="3"/>
  <c r="BK135" i="3"/>
  <c r="BK134" i="3"/>
  <c r="J130" i="3"/>
  <c r="BK238" i="4"/>
  <c r="J236" i="4"/>
  <c r="J233" i="4"/>
  <c r="J231" i="4"/>
  <c r="J230" i="4"/>
  <c r="J229" i="4"/>
  <c r="J228" i="4"/>
  <c r="J227" i="4"/>
  <c r="J223" i="4"/>
  <c r="J219" i="4"/>
  <c r="BK215" i="4"/>
  <c r="J212" i="4"/>
  <c r="BK205" i="4"/>
  <c r="BK203" i="4"/>
  <c r="BK191" i="4"/>
  <c r="J185" i="4"/>
  <c r="J177" i="4"/>
  <c r="BK172" i="4"/>
  <c r="J168" i="4"/>
  <c r="J166" i="4"/>
  <c r="J163" i="4"/>
  <c r="J155" i="4"/>
  <c r="BK147" i="4"/>
  <c r="J139" i="4"/>
  <c r="J135" i="4"/>
  <c r="BK134" i="4"/>
  <c r="J238" i="4"/>
  <c r="BK233" i="4"/>
  <c r="BK230" i="4"/>
  <c r="BK228" i="4"/>
  <c r="J225" i="4"/>
  <c r="J220" i="4"/>
  <c r="J216" i="4"/>
  <c r="BK212" i="4"/>
  <c r="BK204" i="4"/>
  <c r="J197" i="4"/>
  <c r="J190" i="4"/>
  <c r="BK180" i="4"/>
  <c r="J175" i="4"/>
  <c r="BK166" i="4"/>
  <c r="BK163" i="4"/>
  <c r="J159" i="4"/>
  <c r="J148" i="4"/>
  <c r="J143" i="4"/>
  <c r="BK135" i="4"/>
  <c r="BK130" i="4"/>
  <c r="BK181" i="5"/>
  <c r="J176" i="5"/>
  <c r="BK166" i="5"/>
  <c r="J159" i="5"/>
  <c r="BK153" i="5"/>
  <c r="BK150" i="5"/>
  <c r="J144" i="5"/>
  <c r="BK136" i="5"/>
  <c r="BK133" i="5"/>
  <c r="J128" i="5"/>
  <c r="BK179" i="5"/>
  <c r="J173" i="5"/>
  <c r="J166" i="5"/>
  <c r="BK159" i="5"/>
  <c r="J153" i="5"/>
  <c r="J150" i="5"/>
  <c r="BK128" i="5"/>
  <c r="J162" i="6"/>
  <c r="J157" i="6"/>
  <c r="BK151" i="6"/>
  <c r="J145" i="6"/>
  <c r="BK140" i="6"/>
  <c r="BK134" i="6"/>
  <c r="J129" i="6"/>
  <c r="BK162" i="6"/>
  <c r="J154" i="6"/>
  <c r="J151" i="6"/>
  <c r="BK145" i="6"/>
  <c r="J140" i="6"/>
  <c r="J134" i="6"/>
  <c r="BK129" i="6"/>
  <c r="BK311" i="7"/>
  <c r="BK292" i="7"/>
  <c r="BK279" i="7"/>
  <c r="J269" i="7"/>
  <c r="BK255" i="7"/>
  <c r="BK247" i="7"/>
  <c r="J237" i="7"/>
  <c r="BK221" i="7"/>
  <c r="BK213" i="7"/>
  <c r="BK208" i="7"/>
  <c r="BK205" i="7"/>
  <c r="BK204" i="7"/>
  <c r="J194" i="7"/>
  <c r="J175" i="7"/>
  <c r="BK166" i="7"/>
  <c r="BK152" i="7"/>
  <c r="J147" i="7"/>
  <c r="BK140" i="7"/>
  <c r="J139" i="7"/>
  <c r="BK135" i="7"/>
  <c r="BK261" i="7"/>
  <c r="J255" i="7"/>
  <c r="J247" i="7"/>
  <c r="BK237" i="7"/>
  <c r="BK227" i="7"/>
  <c r="J213" i="7"/>
  <c r="J208" i="7"/>
  <c r="BK206" i="7"/>
  <c r="J204" i="7"/>
  <c r="J199" i="7"/>
  <c r="BK189" i="7"/>
  <c r="J167" i="7"/>
  <c r="J166" i="7"/>
  <c r="J152" i="7"/>
  <c r="BK147" i="7"/>
  <c r="J140" i="7"/>
  <c r="BK138" i="7"/>
  <c r="BK131" i="7"/>
  <c r="T309" i="7" l="1"/>
  <c r="P128" i="2"/>
  <c r="T128" i="2"/>
  <c r="P142" i="2"/>
  <c r="P124" i="2" s="1"/>
  <c r="P123" i="2" s="1"/>
  <c r="AU95" i="1" s="1"/>
  <c r="T142" i="2"/>
  <c r="T124" i="2" s="1"/>
  <c r="T123" i="2" s="1"/>
  <c r="P133" i="3"/>
  <c r="T133" i="3"/>
  <c r="P191" i="3"/>
  <c r="P129" i="3" s="1"/>
  <c r="P128" i="3" s="1"/>
  <c r="AU96" i="1" s="1"/>
  <c r="R191" i="3"/>
  <c r="BK225" i="3"/>
  <c r="J225" i="3" s="1"/>
  <c r="J102" i="3" s="1"/>
  <c r="T225" i="3"/>
  <c r="P244" i="3"/>
  <c r="R244" i="3"/>
  <c r="BK250" i="3"/>
  <c r="J250" i="3" s="1"/>
  <c r="J104" i="3" s="1"/>
  <c r="R250" i="3"/>
  <c r="P133" i="4"/>
  <c r="T133" i="4"/>
  <c r="P171" i="4"/>
  <c r="P129" i="4" s="1"/>
  <c r="P128" i="4" s="1"/>
  <c r="AU97" i="1" s="1"/>
  <c r="T171" i="4"/>
  <c r="T129" i="4" s="1"/>
  <c r="T128" i="4" s="1"/>
  <c r="P202" i="4"/>
  <c r="R202" i="4"/>
  <c r="P222" i="4"/>
  <c r="R222" i="4"/>
  <c r="BK226" i="4"/>
  <c r="J226" i="4"/>
  <c r="J104" i="4" s="1"/>
  <c r="T226" i="4"/>
  <c r="BK131" i="5"/>
  <c r="J131" i="5"/>
  <c r="J98" i="5" s="1"/>
  <c r="T131" i="5"/>
  <c r="BK162" i="5"/>
  <c r="J162" i="5"/>
  <c r="J101" i="5" s="1"/>
  <c r="R162" i="5"/>
  <c r="BK170" i="5"/>
  <c r="J170" i="5"/>
  <c r="J102" i="5" s="1"/>
  <c r="T170" i="5"/>
  <c r="BK128" i="6"/>
  <c r="J128" i="6"/>
  <c r="J98" i="6" s="1"/>
  <c r="R128" i="6"/>
  <c r="P150" i="6"/>
  <c r="T150" i="6"/>
  <c r="T124" i="6" s="1"/>
  <c r="T123" i="6" s="1"/>
  <c r="P134" i="7"/>
  <c r="T134" i="7"/>
  <c r="P148" i="7"/>
  <c r="P130" i="7" s="1"/>
  <c r="P129" i="7" s="1"/>
  <c r="AU100" i="1" s="1"/>
  <c r="T148" i="7"/>
  <c r="P184" i="7"/>
  <c r="T184" i="7"/>
  <c r="P193" i="7"/>
  <c r="T193" i="7"/>
  <c r="P203" i="7"/>
  <c r="R203" i="7"/>
  <c r="BK212" i="7"/>
  <c r="T212" i="7"/>
  <c r="T211" i="7"/>
  <c r="BK128" i="2"/>
  <c r="J128" i="2"/>
  <c r="J98" i="2" s="1"/>
  <c r="R128" i="2"/>
  <c r="BK142" i="2"/>
  <c r="J142" i="2"/>
  <c r="J99" i="2" s="1"/>
  <c r="R142" i="2"/>
  <c r="R124" i="2" s="1"/>
  <c r="R123" i="2" s="1"/>
  <c r="BK133" i="3"/>
  <c r="J133" i="3"/>
  <c r="J98" i="3" s="1"/>
  <c r="R133" i="3"/>
  <c r="BK191" i="3"/>
  <c r="J191" i="3"/>
  <c r="J100" i="3" s="1"/>
  <c r="T191" i="3"/>
  <c r="T129" i="3" s="1"/>
  <c r="T128" i="3" s="1"/>
  <c r="P225" i="3"/>
  <c r="R225" i="3"/>
  <c r="R129" i="3" s="1"/>
  <c r="R128" i="3" s="1"/>
  <c r="BK244" i="3"/>
  <c r="J244" i="3"/>
  <c r="J103" i="3" s="1"/>
  <c r="T244" i="3"/>
  <c r="P250" i="3"/>
  <c r="T250" i="3"/>
  <c r="BK133" i="4"/>
  <c r="J133" i="4"/>
  <c r="J98" i="4" s="1"/>
  <c r="R133" i="4"/>
  <c r="BK171" i="4"/>
  <c r="J171" i="4"/>
  <c r="J100" i="4" s="1"/>
  <c r="R171" i="4"/>
  <c r="R129" i="4" s="1"/>
  <c r="R128" i="4" s="1"/>
  <c r="BK202" i="4"/>
  <c r="J202" i="4"/>
  <c r="J102" i="4" s="1"/>
  <c r="T202" i="4"/>
  <c r="BK222" i="4"/>
  <c r="J222" i="4"/>
  <c r="J103" i="4" s="1"/>
  <c r="T222" i="4"/>
  <c r="P226" i="4"/>
  <c r="R226" i="4"/>
  <c r="P131" i="5"/>
  <c r="R131" i="5"/>
  <c r="R127" i="5"/>
  <c r="R126" i="5" s="1"/>
  <c r="P162" i="5"/>
  <c r="P127" i="5" s="1"/>
  <c r="P126" i="5" s="1"/>
  <c r="AU98" i="1" s="1"/>
  <c r="T162" i="5"/>
  <c r="T127" i="5" s="1"/>
  <c r="T126" i="5" s="1"/>
  <c r="P170" i="5"/>
  <c r="R170" i="5"/>
  <c r="P128" i="6"/>
  <c r="P124" i="6" s="1"/>
  <c r="P123" i="6" s="1"/>
  <c r="AU99" i="1" s="1"/>
  <c r="T128" i="6"/>
  <c r="BK150" i="6"/>
  <c r="J150" i="6"/>
  <c r="J99" i="6" s="1"/>
  <c r="R150" i="6"/>
  <c r="R124" i="6" s="1"/>
  <c r="R123" i="6" s="1"/>
  <c r="BK134" i="7"/>
  <c r="J134" i="7"/>
  <c r="J98" i="7" s="1"/>
  <c r="R134" i="7"/>
  <c r="BK148" i="7"/>
  <c r="J148" i="7"/>
  <c r="J99" i="7" s="1"/>
  <c r="R148" i="7"/>
  <c r="R130" i="7" s="1"/>
  <c r="R129" i="7" s="1"/>
  <c r="BK184" i="7"/>
  <c r="J184" i="7"/>
  <c r="J100" i="7" s="1"/>
  <c r="R184" i="7"/>
  <c r="BK193" i="7"/>
  <c r="J193" i="7"/>
  <c r="J101" i="7" s="1"/>
  <c r="R193" i="7"/>
  <c r="BK203" i="7"/>
  <c r="J203" i="7"/>
  <c r="J102" i="7" s="1"/>
  <c r="T203" i="7"/>
  <c r="T130" i="7" s="1"/>
  <c r="T129" i="7" s="1"/>
  <c r="P212" i="7"/>
  <c r="P211" i="7"/>
  <c r="R212" i="7"/>
  <c r="R211" i="7"/>
  <c r="BK187" i="3"/>
  <c r="J187" i="3"/>
  <c r="J99" i="3" s="1"/>
  <c r="BK218" i="3"/>
  <c r="J218" i="3" s="1"/>
  <c r="J101" i="3" s="1"/>
  <c r="BK256" i="3"/>
  <c r="J256" i="3"/>
  <c r="J105" i="3" s="1"/>
  <c r="BK259" i="3"/>
  <c r="J259" i="3" s="1"/>
  <c r="J107" i="3" s="1"/>
  <c r="BK261" i="3"/>
  <c r="J261" i="3"/>
  <c r="J108" i="3" s="1"/>
  <c r="BK235" i="4"/>
  <c r="J235" i="4" s="1"/>
  <c r="J107" i="4" s="1"/>
  <c r="BK237" i="4"/>
  <c r="J237" i="4"/>
  <c r="J108" i="4" s="1"/>
  <c r="BK154" i="5"/>
  <c r="J154" i="5" s="1"/>
  <c r="J99" i="5" s="1"/>
  <c r="BK158" i="5"/>
  <c r="J158" i="5"/>
  <c r="J100" i="5" s="1"/>
  <c r="BK180" i="5"/>
  <c r="J180" i="5" s="1"/>
  <c r="J106" i="5" s="1"/>
  <c r="BK209" i="7"/>
  <c r="J209" i="7"/>
  <c r="J103" i="7" s="1"/>
  <c r="BK310" i="7"/>
  <c r="J310" i="7" s="1"/>
  <c r="J108" i="7" s="1"/>
  <c r="BK312" i="7"/>
  <c r="J312" i="7"/>
  <c r="J109" i="7" s="1"/>
  <c r="BK124" i="2"/>
  <c r="J124" i="2" s="1"/>
  <c r="J97" i="2" s="1"/>
  <c r="BK151" i="2"/>
  <c r="J151" i="2"/>
  <c r="J100" i="2" s="1"/>
  <c r="BK154" i="2"/>
  <c r="J154" i="2" s="1"/>
  <c r="J102" i="2" s="1"/>
  <c r="BK156" i="2"/>
  <c r="J156" i="2"/>
  <c r="J103" i="2" s="1"/>
  <c r="BK129" i="3"/>
  <c r="J129" i="3" s="1"/>
  <c r="J97" i="3" s="1"/>
  <c r="BK167" i="4"/>
  <c r="J167" i="4"/>
  <c r="J99" i="4" s="1"/>
  <c r="BK196" i="4"/>
  <c r="J196" i="4" s="1"/>
  <c r="J101" i="4" s="1"/>
  <c r="BK232" i="4"/>
  <c r="J232" i="4"/>
  <c r="J105" i="4" s="1"/>
  <c r="BK175" i="5"/>
  <c r="J175" i="5" s="1"/>
  <c r="J103" i="5" s="1"/>
  <c r="BK178" i="5"/>
  <c r="J178" i="5"/>
  <c r="J105" i="5" s="1"/>
  <c r="BK156" i="6"/>
  <c r="J156" i="6" s="1"/>
  <c r="J100" i="6" s="1"/>
  <c r="BK159" i="6"/>
  <c r="J159" i="6"/>
  <c r="J102" i="6" s="1"/>
  <c r="BK161" i="6"/>
  <c r="J161" i="6" s="1"/>
  <c r="J103" i="6" s="1"/>
  <c r="BK130" i="7"/>
  <c r="J130" i="7"/>
  <c r="J97" i="7" s="1"/>
  <c r="BK293" i="7"/>
  <c r="J293" i="7" s="1"/>
  <c r="J106" i="7" s="1"/>
  <c r="E85" i="7"/>
  <c r="F126" i="7"/>
  <c r="BE135" i="7"/>
  <c r="BE138" i="7"/>
  <c r="BE140" i="7"/>
  <c r="BE147" i="7"/>
  <c r="BE166" i="7"/>
  <c r="BE167" i="7"/>
  <c r="BE185" i="7"/>
  <c r="BE189" i="7"/>
  <c r="BE205" i="7"/>
  <c r="BE210" i="7"/>
  <c r="BE213" i="7"/>
  <c r="BE243" i="7"/>
  <c r="BE251" i="7"/>
  <c r="BE255" i="7"/>
  <c r="BE261" i="7"/>
  <c r="BE292" i="7"/>
  <c r="BE294" i="7"/>
  <c r="J89" i="7"/>
  <c r="BE131" i="7"/>
  <c r="BE139" i="7"/>
  <c r="BE145" i="7"/>
  <c r="BE149" i="7"/>
  <c r="BE152" i="7"/>
  <c r="BE160" i="7"/>
  <c r="BE175" i="7"/>
  <c r="BE194" i="7"/>
  <c r="BE199" i="7"/>
  <c r="BE204" i="7"/>
  <c r="BE206" i="7"/>
  <c r="BE207" i="7"/>
  <c r="BE208" i="7"/>
  <c r="BE217" i="7"/>
  <c r="BE221" i="7"/>
  <c r="BE227" i="7"/>
  <c r="BE228" i="7"/>
  <c r="BE237" i="7"/>
  <c r="BE247" i="7"/>
  <c r="BE269" i="7"/>
  <c r="BE274" i="7"/>
  <c r="BE279" i="7"/>
  <c r="BE283" i="7"/>
  <c r="BE311" i="7"/>
  <c r="BE313" i="7"/>
  <c r="E85" i="6"/>
  <c r="J89" i="6"/>
  <c r="F120" i="6"/>
  <c r="BE125" i="6"/>
  <c r="BE134" i="6"/>
  <c r="BE145" i="6"/>
  <c r="BE146" i="6"/>
  <c r="BE154" i="6"/>
  <c r="BE157" i="6"/>
  <c r="BE160" i="6"/>
  <c r="BE162" i="6"/>
  <c r="BE129" i="6"/>
  <c r="BE130" i="6"/>
  <c r="BE137" i="6"/>
  <c r="BE140" i="6"/>
  <c r="BE143" i="6"/>
  <c r="BE151" i="6"/>
  <c r="J89" i="5"/>
  <c r="F123" i="5"/>
  <c r="BE128" i="5"/>
  <c r="BE136" i="5"/>
  <c r="BE141" i="5"/>
  <c r="BE144" i="5"/>
  <c r="BE153" i="5"/>
  <c r="BE171" i="5"/>
  <c r="BE176" i="5"/>
  <c r="E85" i="5"/>
  <c r="BE132" i="5"/>
  <c r="BE133" i="5"/>
  <c r="BE137" i="5"/>
  <c r="BE147" i="5"/>
  <c r="BE150" i="5"/>
  <c r="BE152" i="5"/>
  <c r="BE155" i="5"/>
  <c r="BE159" i="5"/>
  <c r="BE163" i="5"/>
  <c r="BE166" i="5"/>
  <c r="BE173" i="5"/>
  <c r="BE179" i="5"/>
  <c r="BE181" i="5"/>
  <c r="J89" i="4"/>
  <c r="F92" i="4"/>
  <c r="BE130" i="4"/>
  <c r="BE135" i="4"/>
  <c r="BE139" i="4"/>
  <c r="BE143" i="4"/>
  <c r="BE148" i="4"/>
  <c r="BE159" i="4"/>
  <c r="BE163" i="4"/>
  <c r="BE165" i="4"/>
  <c r="BE166" i="4"/>
  <c r="BE177" i="4"/>
  <c r="BE180" i="4"/>
  <c r="BE191" i="4"/>
  <c r="BE197" i="4"/>
  <c r="BE212" i="4"/>
  <c r="BE228" i="4"/>
  <c r="E85" i="4"/>
  <c r="BE134" i="4"/>
  <c r="BE138" i="4"/>
  <c r="BE147" i="4"/>
  <c r="BE155" i="4"/>
  <c r="BE168" i="4"/>
  <c r="BE172" i="4"/>
  <c r="BE175" i="4"/>
  <c r="BE185" i="4"/>
  <c r="BE190" i="4"/>
  <c r="BE203" i="4"/>
  <c r="BE204" i="4"/>
  <c r="BE205" i="4"/>
  <c r="BE209" i="4"/>
  <c r="BE215" i="4"/>
  <c r="BE216" i="4"/>
  <c r="BE219" i="4"/>
  <c r="BE220" i="4"/>
  <c r="BE223" i="4"/>
  <c r="BE225" i="4"/>
  <c r="BE227" i="4"/>
  <c r="BE229" i="4"/>
  <c r="BE230" i="4"/>
  <c r="BE231" i="4"/>
  <c r="BE233" i="4"/>
  <c r="BE236" i="4"/>
  <c r="BE238" i="4"/>
  <c r="J89" i="3"/>
  <c r="BE130" i="3"/>
  <c r="BE134" i="3"/>
  <c r="BE135" i="3"/>
  <c r="BE139" i="3"/>
  <c r="BE146" i="3"/>
  <c r="BE152" i="3"/>
  <c r="BE156" i="3"/>
  <c r="BE180" i="3"/>
  <c r="BE188" i="3"/>
  <c r="BE192" i="3"/>
  <c r="BE202" i="3"/>
  <c r="BE209" i="3"/>
  <c r="BE217" i="3"/>
  <c r="BE226" i="3"/>
  <c r="BE229" i="3"/>
  <c r="BE231" i="3"/>
  <c r="BE232" i="3"/>
  <c r="BE233" i="3"/>
  <c r="BE237" i="3"/>
  <c r="BE240" i="3"/>
  <c r="BE245" i="3"/>
  <c r="BE246" i="3"/>
  <c r="BE247" i="3"/>
  <c r="BE249" i="3"/>
  <c r="BE251" i="3"/>
  <c r="BE253" i="3"/>
  <c r="BE255" i="3"/>
  <c r="BE260" i="3"/>
  <c r="BE262" i="3"/>
  <c r="E85" i="3"/>
  <c r="F92" i="3"/>
  <c r="BE140" i="3"/>
  <c r="BE162" i="3"/>
  <c r="BE163" i="3"/>
  <c r="BE174" i="3"/>
  <c r="BE183" i="3"/>
  <c r="BE185" i="3"/>
  <c r="BE186" i="3"/>
  <c r="BE195" i="3"/>
  <c r="BE210" i="3"/>
  <c r="BE219" i="3"/>
  <c r="BE227" i="3"/>
  <c r="BE234" i="3"/>
  <c r="BE241" i="3"/>
  <c r="BE248" i="3"/>
  <c r="BE252" i="3"/>
  <c r="BE254" i="3"/>
  <c r="BE257" i="3"/>
  <c r="E85" i="2"/>
  <c r="BE129" i="2"/>
  <c r="BE130" i="2"/>
  <c r="BE132" i="2"/>
  <c r="BE152" i="2"/>
  <c r="BE155" i="2"/>
  <c r="BE157" i="2"/>
  <c r="J89" i="2"/>
  <c r="F92" i="2"/>
  <c r="BE125" i="2"/>
  <c r="BE131" i="2"/>
  <c r="BE133" i="2"/>
  <c r="BE135" i="2"/>
  <c r="BE143" i="2"/>
  <c r="BE147" i="2"/>
  <c r="F35" i="2"/>
  <c r="BB95" i="1" s="1"/>
  <c r="F36" i="2"/>
  <c r="BC95" i="1" s="1"/>
  <c r="F35" i="3"/>
  <c r="BB96" i="1" s="1"/>
  <c r="J34" i="3"/>
  <c r="AW96" i="1" s="1"/>
  <c r="F34" i="4"/>
  <c r="BA97" i="1" s="1"/>
  <c r="J34" i="4"/>
  <c r="AW97" i="1" s="1"/>
  <c r="F36" i="4"/>
  <c r="BC97" i="1" s="1"/>
  <c r="F35" i="5"/>
  <c r="BB98" i="1" s="1"/>
  <c r="F37" i="5"/>
  <c r="BD98" i="1" s="1"/>
  <c r="F35" i="6"/>
  <c r="BB99" i="1" s="1"/>
  <c r="F36" i="6"/>
  <c r="BC99" i="1" s="1"/>
  <c r="F34" i="7"/>
  <c r="BA100" i="1" s="1"/>
  <c r="J34" i="7"/>
  <c r="AW100" i="1" s="1"/>
  <c r="F36" i="7"/>
  <c r="BC100" i="1" s="1"/>
  <c r="F34" i="2"/>
  <c r="BA95" i="1" s="1"/>
  <c r="J34" i="2"/>
  <c r="AW95" i="1" s="1"/>
  <c r="F37" i="2"/>
  <c r="BD95" i="1" s="1"/>
  <c r="F37" i="3"/>
  <c r="BD96" i="1" s="1"/>
  <c r="F34" i="3"/>
  <c r="BA96" i="1" s="1"/>
  <c r="F36" i="3"/>
  <c r="BC96" i="1" s="1"/>
  <c r="F35" i="4"/>
  <c r="BB97" i="1" s="1"/>
  <c r="F37" i="4"/>
  <c r="BD97" i="1" s="1"/>
  <c r="J34" i="5"/>
  <c r="AW98" i="1" s="1"/>
  <c r="F34" i="5"/>
  <c r="BA98" i="1" s="1"/>
  <c r="F36" i="5"/>
  <c r="BC98" i="1" s="1"/>
  <c r="J34" i="6"/>
  <c r="AW99" i="1" s="1"/>
  <c r="F34" i="6"/>
  <c r="BA99" i="1" s="1"/>
  <c r="F37" i="6"/>
  <c r="BD99" i="1" s="1"/>
  <c r="F35" i="7"/>
  <c r="BB100" i="1" s="1"/>
  <c r="F37" i="7"/>
  <c r="BD100" i="1" s="1"/>
  <c r="BK211" i="7" l="1"/>
  <c r="J211" i="7"/>
  <c r="J104" i="7"/>
  <c r="BK129" i="4"/>
  <c r="J129" i="4" s="1"/>
  <c r="J97" i="4" s="1"/>
  <c r="BK124" i="6"/>
  <c r="J124" i="6" s="1"/>
  <c r="J97" i="6" s="1"/>
  <c r="BK127" i="5"/>
  <c r="J127" i="5"/>
  <c r="J97" i="5" s="1"/>
  <c r="BK258" i="3"/>
  <c r="J258" i="3" s="1"/>
  <c r="J106" i="3" s="1"/>
  <c r="BK177" i="5"/>
  <c r="J177" i="5"/>
  <c r="J104" i="5" s="1"/>
  <c r="J212" i="7"/>
  <c r="J105" i="7" s="1"/>
  <c r="BK309" i="7"/>
  <c r="J309" i="7" s="1"/>
  <c r="J107" i="7" s="1"/>
  <c r="BK153" i="2"/>
  <c r="J153" i="2"/>
  <c r="J101" i="2" s="1"/>
  <c r="BK128" i="3"/>
  <c r="J128" i="3" s="1"/>
  <c r="J96" i="3" s="1"/>
  <c r="BK234" i="4"/>
  <c r="J234" i="4"/>
  <c r="J106" i="4" s="1"/>
  <c r="BK158" i="6"/>
  <c r="J158" i="6" s="1"/>
  <c r="J101" i="6" s="1"/>
  <c r="AU94" i="1"/>
  <c r="J33" i="2"/>
  <c r="AV95" i="1" s="1"/>
  <c r="AT95" i="1" s="1"/>
  <c r="F33" i="2"/>
  <c r="AZ95" i="1"/>
  <c r="F33" i="3"/>
  <c r="AZ96" i="1"/>
  <c r="J33" i="3"/>
  <c r="AV96" i="1"/>
  <c r="AT96" i="1" s="1"/>
  <c r="F33" i="4"/>
  <c r="AZ97" i="1" s="1"/>
  <c r="J33" i="4"/>
  <c r="AV97" i="1" s="1"/>
  <c r="AT97" i="1" s="1"/>
  <c r="F33" i="5"/>
  <c r="AZ98" i="1"/>
  <c r="J33" i="5"/>
  <c r="AV98" i="1"/>
  <c r="AT98" i="1" s="1"/>
  <c r="J33" i="6"/>
  <c r="AV99" i="1" s="1"/>
  <c r="AT99" i="1" s="1"/>
  <c r="F33" i="6"/>
  <c r="AZ99" i="1"/>
  <c r="BD94" i="1"/>
  <c r="W33" i="1"/>
  <c r="BA94" i="1"/>
  <c r="W30" i="1"/>
  <c r="BB94" i="1"/>
  <c r="AX94" i="1"/>
  <c r="F33" i="7"/>
  <c r="AZ100" i="1" s="1"/>
  <c r="J33" i="7"/>
  <c r="AV100" i="1" s="1"/>
  <c r="AT100" i="1" s="1"/>
  <c r="BC94" i="1"/>
  <c r="W32" i="1"/>
  <c r="BK123" i="2" l="1"/>
  <c r="J123" i="2"/>
  <c r="J96" i="2"/>
  <c r="BK129" i="7"/>
  <c r="J129" i="7" s="1"/>
  <c r="J96" i="7" s="1"/>
  <c r="BK128" i="4"/>
  <c r="J128" i="4" s="1"/>
  <c r="J30" i="4" s="1"/>
  <c r="AG97" i="1" s="1"/>
  <c r="BK126" i="5"/>
  <c r="J126" i="5" s="1"/>
  <c r="J30" i="5" s="1"/>
  <c r="AG98" i="1" s="1"/>
  <c r="BK123" i="6"/>
  <c r="J123" i="6" s="1"/>
  <c r="J96" i="6" s="1"/>
  <c r="J30" i="3"/>
  <c r="AG96" i="1"/>
  <c r="W31" i="1"/>
  <c r="AY94" i="1"/>
  <c r="AZ94" i="1"/>
  <c r="W29" i="1"/>
  <c r="AW94" i="1"/>
  <c r="AK30" i="1"/>
  <c r="J39" i="4" l="1"/>
  <c r="J39" i="3"/>
  <c r="J39" i="5"/>
  <c r="J96" i="4"/>
  <c r="J96" i="5"/>
  <c r="AN96" i="1"/>
  <c r="AN97" i="1"/>
  <c r="AN98" i="1"/>
  <c r="J30" i="2"/>
  <c r="AG95" i="1"/>
  <c r="J30" i="7"/>
  <c r="AG100" i="1"/>
  <c r="J30" i="6"/>
  <c r="AG99" i="1"/>
  <c r="AV94" i="1"/>
  <c r="AK29" i="1" s="1"/>
  <c r="J39" i="6" l="1"/>
  <c r="J39" i="7"/>
  <c r="J39" i="2"/>
  <c r="AN95" i="1"/>
  <c r="AN99" i="1"/>
  <c r="AN100" i="1"/>
  <c r="AG94" i="1"/>
  <c r="AK26" i="1"/>
  <c r="AT94" i="1"/>
  <c r="AN94" i="1"/>
  <c r="AK35" i="1" l="1"/>
</calcChain>
</file>

<file path=xl/sharedStrings.xml><?xml version="1.0" encoding="utf-8"?>
<sst xmlns="http://schemas.openxmlformats.org/spreadsheetml/2006/main" count="6711" uniqueCount="696">
  <si>
    <t>Export Komplet</t>
  </si>
  <si>
    <t/>
  </si>
  <si>
    <t>2.0</t>
  </si>
  <si>
    <t>False</t>
  </si>
  <si>
    <t>{3fe54928-0028-4f32-9557-6ae063420175}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</si>
  <si>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</si>
  <si>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</si>
  <si>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</si>
  <si>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</si>
  <si>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</si>
  <si>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</si>
  <si>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</si>
  <si>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</si>
  <si>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</si>
  <si>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</si>
  <si>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</si>
  <si>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zámeckého jezírka a okolí parku domova Nové Syrovce, P.O.</t>
  </si>
  <si>
    <t>KSO:</t>
  </si>
  <si>
    <t>CC-CZ:</t>
  </si>
  <si>
    <t>Místo:</t>
  </si>
  <si>
    <t>Nové Syrovce</t>
  </si>
  <si>
    <t>Datum:</t>
  </si>
  <si>
    <t>4. 7. 2024</t>
  </si>
  <si>
    <t>Zadavatel:</t>
  </si>
  <si>
    <t>IČ:</t>
  </si>
  <si>
    <t>Kraj Vysočina, Žižkova 1882/57, 58301 Jihlava</t>
  </si>
  <si>
    <t>DIČ:</t>
  </si>
  <si>
    <t>Uchazeč:</t>
  </si>
  <si>
    <t>Vyplň údaj</t>
  </si>
  <si>
    <t>Projektant:</t>
  </si>
  <si>
    <t>17685346</t>
  </si>
  <si>
    <t>ADAPTO.space s.r.o.</t>
  </si>
  <si>
    <t>CZ17685346</t>
  </si>
  <si>
    <t>True</t>
  </si>
  <si>
    <t>Zpracovatel:</t>
  </si>
  <si>
    <t>Jindřich  J u k l  tel.: 602558222</t>
  </si>
  <si>
    <t>Poznámka:</t>
  </si>
  <si>
    <t>Rozpočet slouží výhradně a pouze pro výběr zhotovitele. Množství v položkách je předpokládané a řídí se po vzoru vyhláškou č. 169/2016 Sb. Zhotovitel je povinen zkontrolovat rozpočet a doplnit chybějící položky. V opačném případě je zhotovitel povinen upozornit zadavatele na případné nedostatky. Ceny v nabídce musí vycházet nejen z předloženého soupisu výkonů, ale i ze znalosti celého projektu. Prostudování kompletní dokumentace je nedílnou podmínkou předložení nabídky. Veškeré konstrukce se dodávají jako plně funkční celek.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</si>
  <si>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</si>
  <si>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</si>
  <si>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</si>
  <si>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</si>
  <si>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</si>
  <si>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</si>
  <si>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</si>
  <si>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</si>
  <si>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</si>
  <si>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</si>
  <si>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</si>
  <si>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</si>
  <si>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</si>
  <si>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</si>
  <si>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</si>
  <si>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</si>
  <si>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</si>
  <si>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</si>
  <si>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</si>
  <si>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</si>
  <si>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</si>
  <si>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</si>
  <si>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</si>
  <si>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</si>
  <si>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</si>
  <si>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</si>
  <si>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</si>
  <si>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</si>
  <si>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</si>
  <si>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</si>
  <si>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</si>
  <si>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</si>
  <si>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</si>
  <si>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</si>
  <si>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</si>
  <si>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</si>
  <si>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</si>
  <si>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</si>
  <si>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</si>
  <si>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</si>
  <si>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</si>
  <si>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</si>
  <si>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</si>
  <si>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</si>
  <si>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</si>
  <si>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0724-01.1</t>
  </si>
  <si>
    <t>So 01 - Odbahnění, úprava zátopy a úprava břehů</t>
  </si>
  <si>
    <t>STA</t>
  </si>
  <si>
    <t>1</t>
  </si>
  <si>
    <t>{c1c6a40f-2556-457e-90d7-6765dfd7978d}</t>
  </si>
  <si>
    <t>2</t>
  </si>
  <si>
    <t>0724-01.2</t>
  </si>
  <si>
    <t>So 02 - Sdružený funkční objekt</t>
  </si>
  <si>
    <t>{cc2f9893-ee30-4ffd-8ca6-f09a2ccf0ee7}</t>
  </si>
  <si>
    <t>0724-01.3</t>
  </si>
  <si>
    <t>So 03 - Nátokový objekt</t>
  </si>
  <si>
    <t>{02d934c4-4a75-4c84-b29d-ca28c198497f}</t>
  </si>
  <si>
    <t>0724-01.4</t>
  </si>
  <si>
    <t>So 04 - Vytvoření vodního toku</t>
  </si>
  <si>
    <t>{651d571e-5217-4141-9563-75325042eb7b}</t>
  </si>
  <si>
    <t>0724-01.5</t>
  </si>
  <si>
    <t>So 05 - Tvorba tůní</t>
  </si>
  <si>
    <t>{a3e20340-622f-458d-9c4c-cce0ef035630}</t>
  </si>
  <si>
    <t>0724-01.6</t>
  </si>
  <si>
    <t>So 06 - Dřevěné prvky</t>
  </si>
  <si>
    <t>{2125fa5c-8b4b-43cb-bedd-7953e589b2ac}</t>
  </si>
  <si>
    <t>KRYCÍ LIST SOUPISU PRACÍ</t>
  </si>
  <si>
    <t>Objekt:</t>
  </si>
  <si>
    <t>0724-01.1 - So 01 - Odbahnění, úprava zátopy a úprava břehů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</si>
  <si>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</si>
  <si>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</si>
  <si>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</si>
  <si>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</si>
  <si>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</si>
  <si>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</si>
  <si>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</si>
  <si>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</si>
  <si>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998 - Přesun hmot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</si>
  <si>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</si>
  <si>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</si>
  <si>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</si>
  <si>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</si>
  <si>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</si>
  <si>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</si>
  <si>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</si>
  <si>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</si>
  <si>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</si>
  <si>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</si>
  <si>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</si>
  <si>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</si>
  <si>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</si>
  <si>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</si>
  <si>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</si>
  <si>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</si>
  <si>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</si>
  <si>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</si>
  <si>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</si>
  <si>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</si>
  <si>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000000001</t>
  </si>
  <si>
    <t>Poznámky a upozornění</t>
  </si>
  <si>
    <t>4</t>
  </si>
  <si>
    <t>377526180</t>
  </si>
  <si>
    <t>VV</t>
  </si>
  <si>
    <t>"- rozpočet je zpracován v cenové databázi ÚRS Praha 2024/2 - dle stupně PD - DUR+DSP 03/2024 -"</t>
  </si>
  <si>
    <t>Součet</t>
  </si>
  <si>
    <t>Zemní práce</t>
  </si>
  <si>
    <t>115101201</t>
  </si>
  <si>
    <t>Čerpání vody na dopravní výšku do 10 m průměrný přítok do 500 l/min</t>
  </si>
  <si>
    <t>hod</t>
  </si>
  <si>
    <t>-260098856</t>
  </si>
  <si>
    <t>3</t>
  </si>
  <si>
    <t>122703602</t>
  </si>
  <si>
    <t>Odstranění nánosů při únosnosti dna přes 40 do 60 kPa</t>
  </si>
  <si>
    <t>m3</t>
  </si>
  <si>
    <t>-1306738721</t>
  </si>
  <si>
    <t>162253101</t>
  </si>
  <si>
    <t>Vodorovné přemístění nánosu z nádrží přes 20 do 60 m při únosnosti dna přes 40 kPa</t>
  </si>
  <si>
    <t>-798694351</t>
  </si>
  <si>
    <t>5</t>
  </si>
  <si>
    <t>162451106</t>
  </si>
  <si>
    <t>Vodorovné přemístění přes 1 500 do 2000 m výkopku/sypaniny z horniny třídy těžitelnosti I skupiny 1 až 3</t>
  </si>
  <si>
    <t>1770972448</t>
  </si>
  <si>
    <t>6</t>
  </si>
  <si>
    <t>171152501</t>
  </si>
  <si>
    <t>Zhutnění podloží z hornin soudržných nebo nesoudržných pod násypy</t>
  </si>
  <si>
    <t>m2</t>
  </si>
  <si>
    <t>1730244624</t>
  </si>
  <si>
    <t>436,623</t>
  </si>
  <si>
    <t>7</t>
  </si>
  <si>
    <t>182151111</t>
  </si>
  <si>
    <t>Svahování v zářezech v hornině třídy těžitelnosti I skupiny 1 až 3 strojně</t>
  </si>
  <si>
    <t>-2076182368</t>
  </si>
  <si>
    <t>"litorální pásmo"</t>
  </si>
  <si>
    <t>185,00</t>
  </si>
  <si>
    <t>"břehy"</t>
  </si>
  <si>
    <t>(35,328+5,484+6,107+6,968+6,878+8,859+4,141+2,359)*(1,829+1,629+2,235+1,59)/4</t>
  </si>
  <si>
    <t>(20,401+1,650+2,269+3,644+4,890+3,314+4,186+2,435+1,829+3,475+10,698)*(1,908+2,351+2,059+1,684+1,61)/5</t>
  </si>
  <si>
    <t>Vodorovné konstrukce</t>
  </si>
  <si>
    <t>8</t>
  </si>
  <si>
    <t>462512270</t>
  </si>
  <si>
    <t>Zához z lomového kamene s proštěrkováním z terénu hmotnost do 200 kg</t>
  </si>
  <si>
    <t>-131383828</t>
  </si>
  <si>
    <t>(35,328+5,484+6,107+6,968+6,878+8,859+4,141+2,359)*(1,829+1,629+2,235+1,59)/4*0,30</t>
  </si>
  <si>
    <t>(20,401+1,650+2,269+3,644+4,890+3,314+4,186+2,435+1,829+3,475+10,698)*(1,908+2,351+2,059+1,684+1,61)/5*0,30</t>
  </si>
  <si>
    <t>9</t>
  </si>
  <si>
    <t>462519002</t>
  </si>
  <si>
    <t>Příplatek za urovnání ploch záhozu z lomového kamene hmotnost do 200 kg</t>
  </si>
  <si>
    <t>-1591090662</t>
  </si>
  <si>
    <t>(35,328+5,484+6,107+6,968+6,878+8,859+4,141+2,359)*0,30</t>
  </si>
  <si>
    <t>(20,401+1,650+2,269+3,644+4,890+3,314+4,186+2,435+1,829+3,475+10,698)*0,30</t>
  </si>
  <si>
    <t>998</t>
  </si>
  <si>
    <t>Přesun hmot</t>
  </si>
  <si>
    <t>10</t>
  </si>
  <si>
    <t>998332011</t>
  </si>
  <si>
    <t>Přesun hmot pro úpravy vodních toků a kanály</t>
  </si>
  <si>
    <t>t</t>
  </si>
  <si>
    <t>68999917</t>
  </si>
  <si>
    <t>VRN</t>
  </si>
  <si>
    <t>Vedlejší rozpočtové náklady</t>
  </si>
  <si>
    <t>VRN3</t>
  </si>
  <si>
    <t>Zařízení staveniště</t>
  </si>
  <si>
    <t>11</t>
  </si>
  <si>
    <t>030001000</t>
  </si>
  <si>
    <t>…</t>
  </si>
  <si>
    <t>1024</t>
  </si>
  <si>
    <t>432729667</t>
  </si>
  <si>
    <t>VRN7</t>
  </si>
  <si>
    <t>Provozní vlivy</t>
  </si>
  <si>
    <t>070001000</t>
  </si>
  <si>
    <t>-1515937301</t>
  </si>
  <si>
    <t>0724-01.2 - So 02 - Sdružený funkční objekt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</si>
  <si>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</si>
  <si>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</si>
  <si>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</si>
  <si>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</si>
  <si>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</si>
  <si>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</si>
  <si>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>119003131</t>
  </si>
  <si>
    <t>Výstražná páska pro zabezpečení výkopu zřízení</t>
  </si>
  <si>
    <t>m</t>
  </si>
  <si>
    <t>1055296533</t>
  </si>
  <si>
    <t>"odstranění původního přítoku a odtoku"</t>
  </si>
  <si>
    <t>28,00*2</t>
  </si>
  <si>
    <t>119003132</t>
  </si>
  <si>
    <t>Výstražná páska pro zabezpečení výkopu odstranění</t>
  </si>
  <si>
    <t>683154631</t>
  </si>
  <si>
    <t>131251201</t>
  </si>
  <si>
    <t>Hloubení jam zapažených v hornině třídy těžitelnosti I skupiny 3 objem do 20 m3 strojně</t>
  </si>
  <si>
    <t>-1620409789</t>
  </si>
  <si>
    <t>"objekt"</t>
  </si>
  <si>
    <t>0,95*1,25*0,90</t>
  </si>
  <si>
    <t>3,05*1,40*2,70</t>
  </si>
  <si>
    <t>1,80*1,10*0,70</t>
  </si>
  <si>
    <t>132251102</t>
  </si>
  <si>
    <t>Hloubení rýh nezapažených š do 800 mm v hornině třídy těžitelnosti I skupiny 3 objem do 50 m3 strojně</t>
  </si>
  <si>
    <t>1651751546</t>
  </si>
  <si>
    <t>24,50*0,60*1,70</t>
  </si>
  <si>
    <t>"zavazovací křídlo"</t>
  </si>
  <si>
    <t>1,78*0,74*1,20</t>
  </si>
  <si>
    <t>132254201</t>
  </si>
  <si>
    <t>Hloubení zapažených rýh š do 2000 mm v hornině třídy těžitelnosti I skupiny 3 objem do 20 m3</t>
  </si>
  <si>
    <t>-796759082</t>
  </si>
  <si>
    <t>(2,205+7,992)*0,925*2,00</t>
  </si>
  <si>
    <t>151101101</t>
  </si>
  <si>
    <t>Zřízení příložného pažení a rozepření stěn rýh hl do 2 m</t>
  </si>
  <si>
    <t>-276120148</t>
  </si>
  <si>
    <t>(2,205+7,992)*2,00*2</t>
  </si>
  <si>
    <t>2*(0,95+1,25)*0,90</t>
  </si>
  <si>
    <t>2*(3,05+1,40)*2,00</t>
  </si>
  <si>
    <t>151101111</t>
  </si>
  <si>
    <t>Odstranění příložného pažení a rozepření stěn rýh hl do 2 m</t>
  </si>
  <si>
    <t>-1397398666</t>
  </si>
  <si>
    <t>1366431437</t>
  </si>
  <si>
    <t>(2,205+7,992)*0,925*0,10</t>
  </si>
  <si>
    <t>(2,205+7,992)*Pi*(0,30)^2</t>
  </si>
  <si>
    <t>(0,95*1,25+3,05*1,40+1,80*1,10)*0,10</t>
  </si>
  <si>
    <t>0,65*0,95*0,80</t>
  </si>
  <si>
    <t>2,75*1,10*0,90+2,15*1,10*1,70</t>
  </si>
  <si>
    <t>1,50*0,80*0,60</t>
  </si>
  <si>
    <t>166151101</t>
  </si>
  <si>
    <t>Přehození neulehlého výkopku z horniny třídy těžitelnosti I skupiny 1 až 3 strojně</t>
  </si>
  <si>
    <t>1415583985</t>
  </si>
  <si>
    <t>(18,864+13,984+26,571)-14,108</t>
  </si>
  <si>
    <t>1589361336</t>
  </si>
  <si>
    <t>1,05*1,35+(2,505+8,142)*0,925+3,05*1,50+1,50*0,80</t>
  </si>
  <si>
    <t>13</t>
  </si>
  <si>
    <t>171201221</t>
  </si>
  <si>
    <t>Poplatek za uložení na skládce (skládkovné) zeminy a kamení kód odpadu 17 05 04</t>
  </si>
  <si>
    <t>-1134906638</t>
  </si>
  <si>
    <t>14,108*2,000</t>
  </si>
  <si>
    <t>14</t>
  </si>
  <si>
    <t>171251201</t>
  </si>
  <si>
    <t>Uložení sypaniny na skládky nebo meziskládky</t>
  </si>
  <si>
    <t>884027501</t>
  </si>
  <si>
    <t>15</t>
  </si>
  <si>
    <t>174151101</t>
  </si>
  <si>
    <t>Zásyp jam, šachet rýh nebo kolem objektů sypaninou se zhutněním</t>
  </si>
  <si>
    <t>1816926087</t>
  </si>
  <si>
    <t>Zakládání</t>
  </si>
  <si>
    <t>16</t>
  </si>
  <si>
    <t>273316131</t>
  </si>
  <si>
    <t>Základové desky z prostého betonu se zvýšenými nároky na prostředí tř. C 30/37</t>
  </si>
  <si>
    <t>1686501038</t>
  </si>
  <si>
    <t>(0,95*1,25+2,505*0,925+3,05*1,40+8,142*0,925+1,80*1,10)*0,10</t>
  </si>
  <si>
    <t>Svislé a kompletní konstrukce</t>
  </si>
  <si>
    <t>17</t>
  </si>
  <si>
    <t>321213234</t>
  </si>
  <si>
    <t>Zdivo nadzákladové z lomového kamene vodních staveb rubové se zatřením na maltu MC 25</t>
  </si>
  <si>
    <t>-1409273744</t>
  </si>
  <si>
    <t>1,50*0,80*0,30</t>
  </si>
  <si>
    <t>18</t>
  </si>
  <si>
    <t>321321116</t>
  </si>
  <si>
    <t>Konstrukce vodních staveb ze ŽB mrazuvzdorného tř. C 30/37</t>
  </si>
  <si>
    <t>-1782672015</t>
  </si>
  <si>
    <t>0,65*0,95*0,80+0,25*0,95*0,70+0,40*0,25*0,70/2*2</t>
  </si>
  <si>
    <t>2,75*1,10*0,70+2*(1,65+0,60)*0,25*1,90</t>
  </si>
  <si>
    <t>0,74*1,78*0,50</t>
  </si>
  <si>
    <t>0,60*0,50*0,25</t>
  </si>
  <si>
    <t>19</t>
  </si>
  <si>
    <t>321351010</t>
  </si>
  <si>
    <t>Bednění konstrukcí vodních staveb rovinné - zřízení</t>
  </si>
  <si>
    <t>-230619318</t>
  </si>
  <si>
    <t>2*(0,65+0,95)*0,80+2*(0,25+0,95)*0,70+2*(0,40+0,25)*0,70/2*2</t>
  </si>
  <si>
    <t>2*(2,75+1,10)*0,70+2*(1,65+0,60+1,15+0,60)*1,90</t>
  </si>
  <si>
    <t>2*(0,74+1,78)*0,50</t>
  </si>
  <si>
    <t>0,60*0,50*2</t>
  </si>
  <si>
    <t>20</t>
  </si>
  <si>
    <t>321352010</t>
  </si>
  <si>
    <t>Bednění konstrukcí vodních staveb rovinné - odstranění</t>
  </si>
  <si>
    <t>301344741</t>
  </si>
  <si>
    <t>321368211</t>
  </si>
  <si>
    <t>Výztuž železobetonových konstrukcí vodních staveb ze svařovaných sítí</t>
  </si>
  <si>
    <t>-1528950767</t>
  </si>
  <si>
    <t>(2*(0,65*0,95+0,95*0,80+0,65*0,80)+2*(0,25*0,95+0,95*0,70+0,25*0,75)+2*(0,40*0,25+0,25*0,70/2+0,40*0,70/2)*2)*0,007667*2*1,10</t>
  </si>
  <si>
    <t>(2*(2,75*1,10+1,10*0,70+0,70*2,75)+2*(1,65+1,10)*1,90)*0,007667*2*1,10</t>
  </si>
  <si>
    <t>2*(0,74*1,78+1,78*0,50+0,50*0,74)*0,007667*2*1,10</t>
  </si>
  <si>
    <t>2*(0,60*0,50+0,60*0,25+0,25*0,50)*0,007667*2*1,10</t>
  </si>
  <si>
    <t>22</t>
  </si>
  <si>
    <t>3213682111</t>
  </si>
  <si>
    <t>Geodetický bod + kovová cedulku s výškou "437,65 m.n.m"</t>
  </si>
  <si>
    <t>kpl</t>
  </si>
  <si>
    <t>-240274912</t>
  </si>
  <si>
    <t>Úpravy povrchů, podlahy a osazování výplní</t>
  </si>
  <si>
    <t>23</t>
  </si>
  <si>
    <t>612131131</t>
  </si>
  <si>
    <t>Jílový postřik vnitřních stěn nanášený ručně</t>
  </si>
  <si>
    <t>1004929394</t>
  </si>
  <si>
    <t>2*(2,75+1,10)*0,70+2*(1,65+0,60)*1,90</t>
  </si>
  <si>
    <t>Trubní vedení</t>
  </si>
  <si>
    <t>24</t>
  </si>
  <si>
    <t>871275811</t>
  </si>
  <si>
    <t>Bourání stávajícího potrubí z PVC nebo PP DN 150</t>
  </si>
  <si>
    <t>1766843896</t>
  </si>
  <si>
    <t>25</t>
  </si>
  <si>
    <t>871353121</t>
  </si>
  <si>
    <t>Montáž kanalizačního potrubí hladkého plnostěnného SN 8 z PVC-U DN 200</t>
  </si>
  <si>
    <t>1783556563</t>
  </si>
  <si>
    <t>4,00+8,50</t>
  </si>
  <si>
    <t>26</t>
  </si>
  <si>
    <t>M</t>
  </si>
  <si>
    <t>28611169</t>
  </si>
  <si>
    <t>trubka kanalizační PVC-U plnostěnná jednovrstvá DN 200x5000mm SN8</t>
  </si>
  <si>
    <t>1308910330</t>
  </si>
  <si>
    <t>12,5*1,03 'Přepočtené koeficientem množství</t>
  </si>
  <si>
    <t>27</t>
  </si>
  <si>
    <t>891352222</t>
  </si>
  <si>
    <t>Montáž kanalizačních šoupátek s ručním kolečkem v šachtách DN 200</t>
  </si>
  <si>
    <t>kus</t>
  </si>
  <si>
    <t>-1932521429</t>
  </si>
  <si>
    <t>28</t>
  </si>
  <si>
    <t>42223651</t>
  </si>
  <si>
    <t>šoupátko přírubové šedá litina třmenové PN16 těsnící sedlo mosaz/mosaz DN 200x400mm</t>
  </si>
  <si>
    <t>487131292</t>
  </si>
  <si>
    <t>29</t>
  </si>
  <si>
    <t>42291075</t>
  </si>
  <si>
    <t>souprava zemní pro šoupátka DN 200mm Rd 1,5m</t>
  </si>
  <si>
    <t>1677010569</t>
  </si>
  <si>
    <t>30</t>
  </si>
  <si>
    <t>899633241</t>
  </si>
  <si>
    <t>Obetonování potrubí nebo zdiva stok ŽB se zvýšenými nároky na prostředí tř. C 30/37 v otevřeném výkopu</t>
  </si>
  <si>
    <t>1677738271</t>
  </si>
  <si>
    <t>Pi*(3,055+10,691)*(0,30*0,30-0,10*0,10)</t>
  </si>
  <si>
    <t>31</t>
  </si>
  <si>
    <t>899643121</t>
  </si>
  <si>
    <t>Bednění pro obetonování potrubí otevřený výkop zřízení</t>
  </si>
  <si>
    <t>1799752619</t>
  </si>
  <si>
    <t>(3,055+10,691)*0,60*2</t>
  </si>
  <si>
    <t>32</t>
  </si>
  <si>
    <t>899643122</t>
  </si>
  <si>
    <t>Bednění pro obetonování potrubí otevřený výkop odstranění</t>
  </si>
  <si>
    <t>872299302</t>
  </si>
  <si>
    <t>33</t>
  </si>
  <si>
    <t>899658211</t>
  </si>
  <si>
    <t>Výztuž pro obetonování potrubí ze svařovaných sítí typu Kari</t>
  </si>
  <si>
    <t>1700521754</t>
  </si>
  <si>
    <t>Pi*0,30*(3,055+10,691)*2*0,007667*1,10</t>
  </si>
  <si>
    <t>Ostatní konstrukce a práce, bourání</t>
  </si>
  <si>
    <t>34</t>
  </si>
  <si>
    <t>936941113</t>
  </si>
  <si>
    <t>Montáž a dodávka ocelových česlý</t>
  </si>
  <si>
    <t>-658943811</t>
  </si>
  <si>
    <t>35</t>
  </si>
  <si>
    <t>953171022</t>
  </si>
  <si>
    <t>Osazování poklopů litinových nebo ocelových hm přes 50 do 100 kg - nádrže</t>
  </si>
  <si>
    <t>427863711</t>
  </si>
  <si>
    <t>36</t>
  </si>
  <si>
    <t>552410581</t>
  </si>
  <si>
    <t>poklop šachtový Pz ocelový zadlažďovací s vnitřní výztuží s těsněním zatížení B125 1150x600mm</t>
  </si>
  <si>
    <t>-176368148</t>
  </si>
  <si>
    <t>37</t>
  </si>
  <si>
    <t>953171031</t>
  </si>
  <si>
    <t>Osazování stupadel z betonářské oceli nebo litinových nádrže</t>
  </si>
  <si>
    <t>242163173</t>
  </si>
  <si>
    <t>38</t>
  </si>
  <si>
    <t>55243802</t>
  </si>
  <si>
    <t>stupadlo ocelové s PE povlakem forma C - P152mm</t>
  </si>
  <si>
    <t>1412566027</t>
  </si>
  <si>
    <t>997</t>
  </si>
  <si>
    <t>Přesun sutě</t>
  </si>
  <si>
    <t>39</t>
  </si>
  <si>
    <t>997013111</t>
  </si>
  <si>
    <t>Vnitrostaveništní doprava suti a vybouraných hmot pro budovy v do 6 m</t>
  </si>
  <si>
    <t>261642669</t>
  </si>
  <si>
    <t>40</t>
  </si>
  <si>
    <t>997013501</t>
  </si>
  <si>
    <t>Odvoz suti a vybouraných hmot na skládku nebo meziskládku do 1 km se složením</t>
  </si>
  <si>
    <t>-66650768</t>
  </si>
  <si>
    <t>41</t>
  </si>
  <si>
    <t>997013509</t>
  </si>
  <si>
    <t>Příplatek k odvozu suti a vybouraných hmot na skládku ZKD 1 km přes 1 km</t>
  </si>
  <si>
    <t>1866536691</t>
  </si>
  <si>
    <t>42</t>
  </si>
  <si>
    <t>997013631</t>
  </si>
  <si>
    <t>Poplatek za uložení na skládce (skládkovné) stavebního odpadu směsného kód odpadu 17 09 04</t>
  </si>
  <si>
    <t>1976581212</t>
  </si>
  <si>
    <t>43</t>
  </si>
  <si>
    <t>997221612</t>
  </si>
  <si>
    <t>Nakládání vybouraných hmot na dopravní prostředky pro vodorovnou dopravu</t>
  </si>
  <si>
    <t>-402567516</t>
  </si>
  <si>
    <t>44</t>
  </si>
  <si>
    <t>45</t>
  </si>
  <si>
    <t>46</t>
  </si>
  <si>
    <t>0724-01.3 - So 03 - Nátokový objekt</t>
  </si>
  <si>
    <t>20,00*2</t>
  </si>
  <si>
    <t>131251100</t>
  </si>
  <si>
    <t>Hloubení jam nezapažených v hornině třídy těžitelnosti I skupiny 3 objem do 20 m3 strojně</t>
  </si>
  <si>
    <t>-282298649</t>
  </si>
  <si>
    <t>1,50*1,25*1,00</t>
  </si>
  <si>
    <t>132251251</t>
  </si>
  <si>
    <t>Hloubení rýh nezapažených š do 2000 mm v hornině třídy těžitelnosti I skupiny 3 objem do 20 m3 strojně</t>
  </si>
  <si>
    <t>1675997120</t>
  </si>
  <si>
    <t>(3,00+3,50)*0,813*1,20</t>
  </si>
  <si>
    <t>141721214</t>
  </si>
  <si>
    <t>Řízený zemní protlak délky do 50 m hl do 6 m se zatažením potrubí průměru vrtu přes 140 do 180 mm v hornině třídy těžitelnosti I a II skupiny 1 až 4</t>
  </si>
  <si>
    <t>-1513963218</t>
  </si>
  <si>
    <t>1,50*1,25*0,10</t>
  </si>
  <si>
    <t>1,20*0,95*0,90</t>
  </si>
  <si>
    <t>(3,00*2)*0,10</t>
  </si>
  <si>
    <t>(3,00*2)*Pi*(0,25)^2</t>
  </si>
  <si>
    <t>(1,875+6,341)-2,992</t>
  </si>
  <si>
    <t>1,50*1,25</t>
  </si>
  <si>
    <t>3,00*0,813*2</t>
  </si>
  <si>
    <t>(1,50*1,25+3,00*0,813*2)*0,10</t>
  </si>
  <si>
    <t>317941121</t>
  </si>
  <si>
    <t>Osazování ocelových válcovaných nosníků na zdivu I, IE, U, UE nebo L do č. 12 nebo výšky do 120 mm</t>
  </si>
  <si>
    <t>359341346</t>
  </si>
  <si>
    <t>(0,70*2+0,50)*0,00559</t>
  </si>
  <si>
    <t>13010810</t>
  </si>
  <si>
    <t>ocel profilová jakost S235JR (11 375) průřez U (UPN) 50</t>
  </si>
  <si>
    <t>1406229172</t>
  </si>
  <si>
    <t>0,011*1,05</t>
  </si>
  <si>
    <t>1,20*0,95*0,80</t>
  </si>
  <si>
    <t>0,45*0,25*0,70*2+0,95*0,25*0,70</t>
  </si>
  <si>
    <t>2*(1,20+0,95)*0,80</t>
  </si>
  <si>
    <t>2*(0,45+0,25)*0,70*2+2*(0,95+0,25)*0,70</t>
  </si>
  <si>
    <t>2*(1,20*0,95+0,95*0,80+1,20*0,80)*2*0,007667*1,10</t>
  </si>
  <si>
    <t>(2*(0,45*0,25+0,25*0,70+0,45*0,70)*2+2*(0,95*0,25+0,25*0,70+0,95*0,70))*2*0,007667*1,10</t>
  </si>
  <si>
    <t>-1099385037</t>
  </si>
  <si>
    <t>871313123</t>
  </si>
  <si>
    <t>Montáž kanalizačního potrubí hladkého plnostěnného SN 12 z PVC-U DN 160</t>
  </si>
  <si>
    <t>-929772311</t>
  </si>
  <si>
    <t>WVN.AP000006W</t>
  </si>
  <si>
    <t>Trubka kanalizační plastová ACARO PP potrubí 110x6000 mm SN12</t>
  </si>
  <si>
    <t>-1090952740</t>
  </si>
  <si>
    <t>890231851</t>
  </si>
  <si>
    <t>Bourání šachet z prostého betonu strojně obestavěného prostoru přes 1,5 do 3 m3</t>
  </si>
  <si>
    <t>377372430</t>
  </si>
  <si>
    <t>"stávající nátokové zařízení"</t>
  </si>
  <si>
    <t>2,50</t>
  </si>
  <si>
    <t>Pi*(3,00+3,00)*(0,25*0,25-0,05*0,05)</t>
  </si>
  <si>
    <t>(3,00+3,00)*0,50*2</t>
  </si>
  <si>
    <t>Pi*0,25*(3,00+3,00)*2*0,007667*1,10</t>
  </si>
  <si>
    <t>899914211</t>
  </si>
  <si>
    <t>Montáž ocelové chráničky D přes 100 do 150 mm</t>
  </si>
  <si>
    <t>1773368765</t>
  </si>
  <si>
    <t>14011096</t>
  </si>
  <si>
    <t>trubka ocelová bezešvá hladká jakost 11 353 140x8,0mm</t>
  </si>
  <si>
    <t>-890278106</t>
  </si>
  <si>
    <t>13*1,05 'Přepočtené koeficientem množství</t>
  </si>
  <si>
    <t>934956123</t>
  </si>
  <si>
    <t>Hradítka z dubového dřeva tl 40 mm</t>
  </si>
  <si>
    <t>-1231970264</t>
  </si>
  <si>
    <t>0,70*0,50</t>
  </si>
  <si>
    <t>Montáž a dodávka ocelových česlý a mříže</t>
  </si>
  <si>
    <t>0724-01.4 - So 04 - Vytvoření vodního toku</t>
  </si>
  <si>
    <t>55,00*2</t>
  </si>
  <si>
    <t>124253100</t>
  </si>
  <si>
    <t>Vykopávky pro koryta vodotečí v hornině třídy těžitelnosti I skupiny 3 objem do 100 m3 strojně</t>
  </si>
  <si>
    <t>-4920943</t>
  </si>
  <si>
    <t>47,00*0,50*0,30</t>
  </si>
  <si>
    <t>4,00*1,00*0,40*3</t>
  </si>
  <si>
    <t>11,85-3,952</t>
  </si>
  <si>
    <t>879245121</t>
  </si>
  <si>
    <t>4,00*1,00*0,40*3-Pi*(0,15)^2*4,00*3</t>
  </si>
  <si>
    <t>171151101</t>
  </si>
  <si>
    <t>Hutnění boků násypů pro jakýkoliv sklon a míru zhutnění svahu</t>
  </si>
  <si>
    <t>-1849401451</t>
  </si>
  <si>
    <t>47,00*0,40*2</t>
  </si>
  <si>
    <t>7,898*2,000</t>
  </si>
  <si>
    <t>1064812071</t>
  </si>
  <si>
    <t>2,70*0,60*0,10*2</t>
  </si>
  <si>
    <t>2,70*0,60*0,30*2</t>
  </si>
  <si>
    <t>462511270</t>
  </si>
  <si>
    <t>Zához z lomového kamene bez proštěrkování z terénu hmotnost do 200 kg</t>
  </si>
  <si>
    <t>2046261611</t>
  </si>
  <si>
    <t>4,00*1,00*0,10*3</t>
  </si>
  <si>
    <t>913053047</t>
  </si>
  <si>
    <t>16,00*0,35*0,10*2</t>
  </si>
  <si>
    <t>2,00*0,35*0,10*3</t>
  </si>
  <si>
    <t>899914214</t>
  </si>
  <si>
    <t>Montáž ocelové chráničky D přes 250 do 300 mm</t>
  </si>
  <si>
    <t>337812739</t>
  </si>
  <si>
    <t>4,00*3</t>
  </si>
  <si>
    <t>14011112</t>
  </si>
  <si>
    <t>trubka ocelová bezešvá hladká jakost 11 353 324x8,0mm</t>
  </si>
  <si>
    <t>-695759832</t>
  </si>
  <si>
    <t>12*1,05 'Přepočtené koeficientem množství</t>
  </si>
  <si>
    <t>0724-01.5 - So 05 - Tvorba tůní</t>
  </si>
  <si>
    <t>131251103</t>
  </si>
  <si>
    <t>Hloubení jam nezapažených v hornině třídy těžitelnosti I skupiny 3 objem do 100 m3 strojně</t>
  </si>
  <si>
    <t>88523900</t>
  </si>
  <si>
    <t>91,00+5,00</t>
  </si>
  <si>
    <t>96,00</t>
  </si>
  <si>
    <t>130,00+30,00</t>
  </si>
  <si>
    <t>96,00*2,000</t>
  </si>
  <si>
    <t>909813349</t>
  </si>
  <si>
    <t>2*(23,64+14,36)*1,80</t>
  </si>
  <si>
    <t>2*(10,05+12,00)*0,80</t>
  </si>
  <si>
    <t>327591111</t>
  </si>
  <si>
    <t>Zřízení výplně za opěrami a protimrazové klíny z jílu</t>
  </si>
  <si>
    <t>-176972052</t>
  </si>
  <si>
    <t>2*(23,64+14,36)*1,80*0,30</t>
  </si>
  <si>
    <t>58125110</t>
  </si>
  <si>
    <t>jíl surový kusový</t>
  </si>
  <si>
    <t>2131190761</t>
  </si>
  <si>
    <t>41,04*2,142 'Přepočtené koeficientem množství</t>
  </si>
  <si>
    <t>0724-01.6 - So 06 - Dřevěné prvky</t>
  </si>
  <si>
    <t xml:space="preserve">    5 - Komunikace pozemní</t>
  </si>
  <si>
    <t>PSV - Práce a dodávky PSV</t>
  </si>
  <si>
    <t xml:space="preserve">    762 - Konstrukce tesařské</t>
  </si>
  <si>
    <t xml:space="preserve">    783 - Dokončovací práce - nátěry</t>
  </si>
  <si>
    <t>1684242081</t>
  </si>
  <si>
    <t>0,60*0,60*0,80*4</t>
  </si>
  <si>
    <t>-1644408274</t>
  </si>
  <si>
    <t>167151101</t>
  </si>
  <si>
    <t>Nakládání výkopku z hornin třídy těžitelnosti I skupiny 1 až 3 do 100 m3</t>
  </si>
  <si>
    <t>-1011166417</t>
  </si>
  <si>
    <t>-1264261043</t>
  </si>
  <si>
    <t>"molo"</t>
  </si>
  <si>
    <t>(5,00+7,00)/2*1,30</t>
  </si>
  <si>
    <t>5,00*1,20+3,00*1,20</t>
  </si>
  <si>
    <t>115907417</t>
  </si>
  <si>
    <t>1,152*2,000</t>
  </si>
  <si>
    <t>424280977</t>
  </si>
  <si>
    <t>321311115</t>
  </si>
  <si>
    <t>Konstrukce vodních staveb z betonu prostého mrazuvzdorného tř. C 25/30</t>
  </si>
  <si>
    <t>-720511538</t>
  </si>
  <si>
    <t>0,60*0,60*0,80*4*1,035</t>
  </si>
  <si>
    <t>338951121</t>
  </si>
  <si>
    <t>Osazování sloupků a vzpěr plotových dřevěných s impregnací se zalitím cementovou maltou</t>
  </si>
  <si>
    <t>1470407525</t>
  </si>
  <si>
    <t>"ZÁMECKÝ PARK NOVÉ SYROVICE C.3 - KOORDINAČNÍ SITUAČNÍ VÝKRES.pdf</t>
  </si>
  <si>
    <t>"zábradlí"</t>
  </si>
  <si>
    <t>(17,259+5,643+63,873+5,273+17,236+11,724)/3,00</t>
  </si>
  <si>
    <t>(19,418+14,325+13,437+6,716+68,702+14,579+4,298+18,074)/3,00</t>
  </si>
  <si>
    <t>60512125</t>
  </si>
  <si>
    <t>hranol stavební řezivo průřezu do 120cm2 do dl 6m</t>
  </si>
  <si>
    <t>-1966477746</t>
  </si>
  <si>
    <t>0,10*0,10*1,05*94*1,05</t>
  </si>
  <si>
    <t>0,10*0,10*1,05*8*1,05</t>
  </si>
  <si>
    <t>54825000</t>
  </si>
  <si>
    <t>kotevní patka tvaru U široká 100x100x4,0 16x250mm</t>
  </si>
  <si>
    <t>-45808789</t>
  </si>
  <si>
    <t>348181113</t>
  </si>
  <si>
    <t>Montáž dřevěného oplocení z dílců v přes 1 do 1,5 m</t>
  </si>
  <si>
    <t>-1876681526</t>
  </si>
  <si>
    <t>(17,259+5,643+63,873+5,273+17,236+11,724)</t>
  </si>
  <si>
    <t>(19,418+14,325+13,437+6,716+68,702+14,579+4,298+18,074)</t>
  </si>
  <si>
    <t>(2,50*2+5,00)</t>
  </si>
  <si>
    <t>60516101</t>
  </si>
  <si>
    <t>řezivo smrkové sušené tl 50mm</t>
  </si>
  <si>
    <t>548716369</t>
  </si>
  <si>
    <t>(17,259+5,643+63,873+5,273+17,236+11,724)*(0,10+0,70*2)*0,04*1,10</t>
  </si>
  <si>
    <t>(19,418+14,325+13,437+6,716+68,702+14,579+4,298+18,074)*(0,10+0,07*2)*0,04*1,10</t>
  </si>
  <si>
    <t>(2,50*2+5,00)*(0,10+0,07*2)*0,04*1,10</t>
  </si>
  <si>
    <t>9,778*0,417 'Přepočtené koeficientem množství</t>
  </si>
  <si>
    <t>Komunikace pozemní</t>
  </si>
  <si>
    <t>564551011</t>
  </si>
  <si>
    <t>Zřízení podsypu nebo podkladu ze sypaniny plochy do 100 m2 tl 150 mm</t>
  </si>
  <si>
    <t>570706196</t>
  </si>
  <si>
    <t>564730101</t>
  </si>
  <si>
    <t>Podklad z kameniva hrubého drceného vel. 16-32 mm plochy do 100 m2 tl 100 mm</t>
  </si>
  <si>
    <t>-399090468</t>
  </si>
  <si>
    <t>966003810</t>
  </si>
  <si>
    <t>Rozebrání oplocení s příčníky a dřevěnými sloupky z prken a latí</t>
  </si>
  <si>
    <t>2065679405</t>
  </si>
  <si>
    <t>966062112</t>
  </si>
  <si>
    <t>Bourání sloupků a vzpěr plotových dřevěných zalitých cementovou maltou</t>
  </si>
  <si>
    <t>1012486477</t>
  </si>
  <si>
    <t>1120953306</t>
  </si>
  <si>
    <t>1611476461</t>
  </si>
  <si>
    <t>799762052</t>
  </si>
  <si>
    <t>1983335555</t>
  </si>
  <si>
    <t>407490992</t>
  </si>
  <si>
    <t>PSV</t>
  </si>
  <si>
    <t>Práce a dodávky PSV</t>
  </si>
  <si>
    <t>762</t>
  </si>
  <si>
    <t>Konstrukce tesařské</t>
  </si>
  <si>
    <t>762081351</t>
  </si>
  <si>
    <t>Jednostranné hoblování hranolů průřezové pl do 120 cm2 zabudovaných do konstrukce</t>
  </si>
  <si>
    <t>1856345851</t>
  </si>
  <si>
    <t>"lávka"</t>
  </si>
  <si>
    <t>8,05+7,934 "madlo"</t>
  </si>
  <si>
    <t>762082120</t>
  </si>
  <si>
    <t>Provedení tesařského profilování zhlaví trámu jednoduchým seříznutím jedním řezem pl do 160 cm2</t>
  </si>
  <si>
    <t>958404389</t>
  </si>
  <si>
    <t>6*2</t>
  </si>
  <si>
    <t>762085103</t>
  </si>
  <si>
    <t>Montáž kotevních želez, příložek, patek nebo táhel</t>
  </si>
  <si>
    <t>1522497774</t>
  </si>
  <si>
    <t>54825023</t>
  </si>
  <si>
    <t>kotevní patka pilíře 100x100x10mm, spodní 160x100x10 M30</t>
  </si>
  <si>
    <t>-1627262088</t>
  </si>
  <si>
    <t>762295001</t>
  </si>
  <si>
    <t>Spojovací prostředky pro montáž schodiště a zábradlí</t>
  </si>
  <si>
    <t>1314393364</t>
  </si>
  <si>
    <t>0,10*0,10*1,05*94</t>
  </si>
  <si>
    <t>(17,259+5,643+63,873+5,273+17,236+11,724)*(0,10+0,70*2)*0,04</t>
  </si>
  <si>
    <t>(19,418+14,325+13,437+6,716+68,702+14,579+4,298+18,074)*(0,10+0,07*2)*0,04</t>
  </si>
  <si>
    <t>0,10*0,10*1,05*8</t>
  </si>
  <si>
    <t>(2,50*2+5,00)*(0,10+0,07*2)*0,04</t>
  </si>
  <si>
    <t>762521108</t>
  </si>
  <si>
    <t>Položení podlahy z hrubých fošen na sraz</t>
  </si>
  <si>
    <t>-1667898507</t>
  </si>
  <si>
    <t>(8,005+7,934)/2*1,034</t>
  </si>
  <si>
    <t>5,00*2,50</t>
  </si>
  <si>
    <t>60511022</t>
  </si>
  <si>
    <t>řezivo jehličnaté středové smrk tl 33-100mm dl 2-3,5m</t>
  </si>
  <si>
    <t>-1988971869</t>
  </si>
  <si>
    <t>(8,005+7,934)/2*1,034*0,05*1,10</t>
  </si>
  <si>
    <t>60556100</t>
  </si>
  <si>
    <t>řezivo dubové sušené tl 30mm</t>
  </si>
  <si>
    <t>674650709</t>
  </si>
  <si>
    <t>5,00*2,50*0,03*1,10</t>
  </si>
  <si>
    <t>762521812</t>
  </si>
  <si>
    <t>Demontáž podlah bez polštářů z prken nebo fošen tloušťky přes 32 mm</t>
  </si>
  <si>
    <t>353794251</t>
  </si>
  <si>
    <t>7,934*1,075</t>
  </si>
  <si>
    <t>762595001</t>
  </si>
  <si>
    <t>Spojovací prostředky pro položení dřevěných podlah a zakrytí kanálů</t>
  </si>
  <si>
    <t>-1533908487</t>
  </si>
  <si>
    <t>762713110</t>
  </si>
  <si>
    <t>Montáž prostorové vázané kce pomocí tesařských spojů z hraněného řeziva průřezové pl do 120 cm2</t>
  </si>
  <si>
    <t>1302758199</t>
  </si>
  <si>
    <t>1,05*6*2 "sloupky"</t>
  </si>
  <si>
    <t>(8,05+7,934)*2 "madlo+spodní lať"</t>
  </si>
  <si>
    <t>1,20*2*25*2 "výplň"</t>
  </si>
  <si>
    <t>5,00*3+2,50*3</t>
  </si>
  <si>
    <t>470823668</t>
  </si>
  <si>
    <t>1,05*6*2*0,10*0,10*1,05 "sloupky"</t>
  </si>
  <si>
    <t>8,05*2*0,10*0,10*1,10 "madlo"</t>
  </si>
  <si>
    <t>60514112</t>
  </si>
  <si>
    <t>řezivo jehličnaté lať surová dl 4m</t>
  </si>
  <si>
    <t>-1281134324</t>
  </si>
  <si>
    <t>7,934*2*0,08*0,05*1,10 "spodní lať"</t>
  </si>
  <si>
    <t>1,20*2*25*2*0,04*0,02*1,10 "výplň"</t>
  </si>
  <si>
    <t>60552001</t>
  </si>
  <si>
    <t>hranol stavební řezivo dub průřezu do 224cm2 přes dl 8m</t>
  </si>
  <si>
    <t>967088814</t>
  </si>
  <si>
    <t>(5,00*3+2,50*3)*0,10*0,10*1,05</t>
  </si>
  <si>
    <t>762795000</t>
  </si>
  <si>
    <t>Spojovací prostředky pro montáž prostorových vázaných kcí</t>
  </si>
  <si>
    <t>1155121076</t>
  </si>
  <si>
    <t>1,05*6*2*0,10*0,10 "sloupky"</t>
  </si>
  <si>
    <t>8,05*2*0,10*0,10 "madlo"</t>
  </si>
  <si>
    <t>7,934*2*0,08*0,05 "spodní lať"</t>
  </si>
  <si>
    <t>1,20*2*25*2*0,04*0,02 "výplň"</t>
  </si>
  <si>
    <t>(5,00*3+2,50*3)*0,10*0,10</t>
  </si>
  <si>
    <t>998762201</t>
  </si>
  <si>
    <t>Přesun hmot procentní pro kce tesařské v objektech v do 6 m</t>
  </si>
  <si>
    <t>%</t>
  </si>
  <si>
    <t>-1275096421</t>
  </si>
  <si>
    <t>783</t>
  </si>
  <si>
    <t>Dokončovací práce - nátěry</t>
  </si>
  <si>
    <t>783268111</t>
  </si>
  <si>
    <t>Lazurovací dvojnásobný olejový nátěr tesařských konstrukcí</t>
  </si>
  <si>
    <t>-545832072</t>
  </si>
  <si>
    <t>0,10*4*1,05*94</t>
  </si>
  <si>
    <t>280,557*(0,10+0,07*2)*2</t>
  </si>
  <si>
    <t>(8,005+7,934)/2*1,034*2</t>
  </si>
  <si>
    <t>0,10*4*1,05*6*2 "sloupky"</t>
  </si>
  <si>
    <t>(8,05+7,934)*2*0,10*4 "madlo+spodní lať"</t>
  </si>
  <si>
    <t>1,20*2*25*2*2*(0,04+0,025) "výplň"</t>
  </si>
  <si>
    <t>5,00*2,50*2</t>
  </si>
  <si>
    <t>0,10*4*1,05*8</t>
  </si>
  <si>
    <t>(2,50*2+5,00)*(0,10+0,07*2)*2</t>
  </si>
  <si>
    <t>(5,00*3+2,50*3)*0,10*4</t>
  </si>
  <si>
    <t>0724-01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</si>
</sst>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2"/>
  <sheetViews>
    <sheetView showGridLines="0" tabSelected="1" workbookViewId="0"/>
  </sheetViews>
  <sheetFormatPr defaultRowHeight="14.4"/>
  <cols>
    <col min="1" max="1" width="8.85546875" style="1" customWidth="1"/>
    <col min="2" max="2" width="1.7109375" style="1" customWidth="1"/>
    <col min="3" max="3" width="4.42578125" style="1" customWidth="1"/>
    <col min="4" max="33" width="2.85546875" style="1" customWidth="1"/>
    <col min="34" max="34" width="3.5703125" style="1" customWidth="1"/>
    <col min="35" max="35" width="42.28515625" style="1" customWidth="1"/>
    <col min="36" max="37" width="2.5703125" style="1" customWidth="1"/>
    <col min="38" max="38" width="8.85546875" style="1" customWidth="1"/>
    <col min="39" max="39" width="3.5703125" style="1" customWidth="1"/>
    <col min="40" max="40" width="14.28515625" style="1" customWidth="1"/>
    <col min="41" max="41" width="8" style="1" customWidth="1"/>
    <col min="42" max="42" width="4.42578125" style="1" customWidth="1"/>
    <col min="43" max="43" width="16.7109375" style="1" hidden="1" customWidth="1"/>
    <col min="44" max="44" width="14.5703125" style="1" customWidth="1"/>
    <col min="45" max="47" width="27.7109375" style="1" hidden="1" customWidth="1"/>
    <col min="48" max="49" width="23.140625" style="1" hidden="1" customWidth="1"/>
    <col min="50" max="51" width="26.7109375" style="1" hidden="1" customWidth="1"/>
    <col min="52" max="52" width="23.140625" style="1" hidden="1" customWidth="1"/>
    <col min="53" max="53" width="20.5703125" style="1" hidden="1" customWidth="1"/>
    <col min="54" max="54" width="26.7109375" style="1" hidden="1" customWidth="1"/>
    <col min="55" max="55" width="23.140625" style="1" hidden="1" customWidth="1"/>
    <col min="56" max="56" width="20.5703125" style="1" hidden="1" customWidth="1"/>
    <col min="57" max="57" width="71.140625" style="1" customWidth="1"/>
    <col min="71" max="91" width="9.140625" style="1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" customHeight="1">
      <c r="AR2" s="238" t="s">
        <v>5</v>
      </c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S2" s="17" t="s">
        <v>6</v>
      </c>
      <c r="BT2" s="17" t="s">
        <v>7</v>
      </c>
    </row>
    <row r="3" spans="1:74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s="1" customFormat="1" ht="12" customHeight="1">
      <c r="B5" s="20"/>
      <c r="D5" s="24" t="s">
        <v>13</v>
      </c>
      <c r="K5" s="222" t="s">
        <v>695</v>
      </c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R5" s="20"/>
      <c r="BE5" s="219" t="s">
        <v>14</v>
      </c>
      <c r="BS5" s="17" t="s">
        <v>6</v>
      </c>
    </row>
    <row r="6" spans="1:74" s="1" customFormat="1" ht="36.9" customHeight="1">
      <c r="B6" s="20"/>
      <c r="D6" s="26" t="s">
        <v>15</v>
      </c>
      <c r="K6" s="224" t="s">
        <v>16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R6" s="20"/>
      <c r="BE6" s="220"/>
      <c r="BS6" s="17" t="s">
        <v>6</v>
      </c>
    </row>
    <row r="7" spans="1:74" s="1" customFormat="1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20"/>
      <c r="BS7" s="17" t="s">
        <v>6</v>
      </c>
    </row>
    <row r="8" spans="1:74" s="1" customFormat="1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20"/>
      <c r="BS8" s="17" t="s">
        <v>6</v>
      </c>
    </row>
    <row r="9" spans="1:74" s="1" customFormat="1" ht="14.4" customHeight="1">
      <c r="B9" s="20"/>
      <c r="AR9" s="20"/>
      <c r="BE9" s="220"/>
      <c r="BS9" s="17" t="s">
        <v>6</v>
      </c>
    </row>
    <row r="10" spans="1:74" s="1" customFormat="1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20"/>
      <c r="BS10" s="17" t="s">
        <v>6</v>
      </c>
    </row>
    <row r="11" spans="1:74" s="1" customFormat="1" ht="18.45" customHeight="1">
      <c r="B11" s="20"/>
      <c r="E11" s="25" t="s">
        <v>25</v>
      </c>
      <c r="AK11" s="27" t="s">
        <v>26</v>
      </c>
      <c r="AN11" s="25" t="s">
        <v>1</v>
      </c>
      <c r="AR11" s="20"/>
      <c r="BE11" s="220"/>
      <c r="BS11" s="17" t="s">
        <v>6</v>
      </c>
    </row>
    <row r="12" spans="1:74" s="1" customFormat="1" ht="6.9" customHeight="1">
      <c r="B12" s="20"/>
      <c r="AR12" s="20"/>
      <c r="BE12" s="220"/>
      <c r="BS12" s="17" t="s">
        <v>6</v>
      </c>
    </row>
    <row r="13" spans="1:74" s="1" customFormat="1" ht="12" customHeight="1">
      <c r="B13" s="20"/>
      <c r="D13" s="27" t="s">
        <v>27</v>
      </c>
      <c r="AK13" s="27" t="s">
        <v>24</v>
      </c>
      <c r="AN13" s="29" t="s">
        <v>28</v>
      </c>
      <c r="AR13" s="20"/>
      <c r="BE13" s="220"/>
      <c r="BS13" s="17" t="s">
        <v>6</v>
      </c>
    </row>
    <row r="14" spans="1:74" ht="13.2">
      <c r="B14" s="20"/>
      <c r="E14" s="225" t="s">
        <v>28</v>
      </c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7" t="s">
        <v>26</v>
      </c>
      <c r="AN14" s="29" t="s">
        <v>28</v>
      </c>
      <c r="AR14" s="20"/>
      <c r="BE14" s="220"/>
      <c r="BS14" s="17" t="s">
        <v>6</v>
      </c>
    </row>
    <row r="15" spans="1:74" s="1" customFormat="1" ht="6.9" customHeight="1">
      <c r="B15" s="20"/>
      <c r="AR15" s="20"/>
      <c r="BE15" s="220"/>
      <c r="BS15" s="17" t="s">
        <v>3</v>
      </c>
    </row>
    <row r="16" spans="1:74" s="1" customFormat="1" ht="12" customHeight="1">
      <c r="B16" s="20"/>
      <c r="D16" s="27" t="s">
        <v>29</v>
      </c>
      <c r="AK16" s="27" t="s">
        <v>24</v>
      </c>
      <c r="AN16" s="25" t="s">
        <v>30</v>
      </c>
      <c r="AR16" s="20"/>
      <c r="BE16" s="220"/>
      <c r="BS16" s="17" t="s">
        <v>3</v>
      </c>
    </row>
    <row r="17" spans="1:71" s="1" customFormat="1" ht="18.45" customHeight="1">
      <c r="B17" s="20"/>
      <c r="E17" s="25" t="s">
        <v>31</v>
      </c>
      <c r="AK17" s="27" t="s">
        <v>26</v>
      </c>
      <c r="AN17" s="25" t="s">
        <v>32</v>
      </c>
      <c r="AR17" s="20"/>
      <c r="BE17" s="220"/>
      <c r="BS17" s="17" t="s">
        <v>33</v>
      </c>
    </row>
    <row r="18" spans="1:71" s="1" customFormat="1" ht="6.9" customHeight="1">
      <c r="B18" s="20"/>
      <c r="AR18" s="20"/>
      <c r="BE18" s="220"/>
      <c r="BS18" s="17" t="s">
        <v>6</v>
      </c>
    </row>
    <row r="19" spans="1:71" s="1" customFormat="1" ht="12" customHeight="1">
      <c r="B19" s="20"/>
      <c r="D19" s="27" t="s">
        <v>34</v>
      </c>
      <c r="AK19" s="27" t="s">
        <v>24</v>
      </c>
      <c r="AN19" s="25" t="s">
        <v>1</v>
      </c>
      <c r="AR19" s="20"/>
      <c r="BE19" s="220"/>
      <c r="BS19" s="17" t="s">
        <v>6</v>
      </c>
    </row>
    <row r="20" spans="1:71" s="1" customFormat="1" ht="18.45" customHeight="1">
      <c r="B20" s="20"/>
      <c r="E20" s="25" t="s">
        <v>35</v>
      </c>
      <c r="AK20" s="27" t="s">
        <v>26</v>
      </c>
      <c r="AN20" s="25" t="s">
        <v>1</v>
      </c>
      <c r="AR20" s="20"/>
      <c r="BE20" s="220"/>
      <c r="BS20" s="17" t="s">
        <v>33</v>
      </c>
    </row>
    <row r="21" spans="1:71" s="1" customFormat="1" ht="6.9" customHeight="1">
      <c r="B21" s="20"/>
      <c r="AR21" s="20"/>
      <c r="BE21" s="220"/>
    </row>
    <row r="22" spans="1:71" s="1" customFormat="1" ht="12" customHeight="1">
      <c r="B22" s="20"/>
      <c r="D22" s="27" t="s">
        <v>36</v>
      </c>
      <c r="AR22" s="20"/>
      <c r="BE22" s="220"/>
    </row>
    <row r="23" spans="1:71" s="1" customFormat="1" ht="60" customHeight="1">
      <c r="B23" s="20"/>
      <c r="E23" s="227" t="s">
        <v>37</v>
      </c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R23" s="20"/>
      <c r="BE23" s="220"/>
    </row>
    <row r="24" spans="1:71" s="1" customFormat="1" ht="6.9" customHeight="1">
      <c r="B24" s="20"/>
      <c r="AR24" s="20"/>
      <c r="BE24" s="220"/>
    </row>
    <row r="25" spans="1:71" s="1" customFormat="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0"/>
    </row>
    <row r="26" spans="1:71" s="2" customFormat="1" ht="25.95" customHeight="1">
      <c r="A26" s="32"/>
      <c r="B26" s="33"/>
      <c r="C26" s="32"/>
      <c r="D26" s="34" t="s">
        <v>38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28">
        <f>ROUND(AG94,2)</f>
        <v>0</v>
      </c>
      <c r="AL26" s="229"/>
      <c r="AM26" s="229"/>
      <c r="AN26" s="229"/>
      <c r="AO26" s="229"/>
      <c r="AP26" s="32"/>
      <c r="AQ26" s="32"/>
      <c r="AR26" s="33"/>
      <c r="BE26" s="220"/>
    </row>
    <row r="27" spans="1:71" s="2" customFormat="1" ht="6.9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20"/>
    </row>
    <row r="28" spans="1:71" s="2" customFormat="1" ht="13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30" t="s">
        <v>39</v>
      </c>
      <c r="M28" s="230"/>
      <c r="N28" s="230"/>
      <c r="O28" s="230"/>
      <c r="P28" s="230"/>
      <c r="Q28" s="32"/>
      <c r="R28" s="32"/>
      <c r="S28" s="32"/>
      <c r="T28" s="32"/>
      <c r="U28" s="32"/>
      <c r="V28" s="32"/>
      <c r="W28" s="230" t="s">
        <v>40</v>
      </c>
      <c r="X28" s="230"/>
      <c r="Y28" s="230"/>
      <c r="Z28" s="230"/>
      <c r="AA28" s="230"/>
      <c r="AB28" s="230"/>
      <c r="AC28" s="230"/>
      <c r="AD28" s="230"/>
      <c r="AE28" s="230"/>
      <c r="AF28" s="32"/>
      <c r="AG28" s="32"/>
      <c r="AH28" s="32"/>
      <c r="AI28" s="32"/>
      <c r="AJ28" s="32"/>
      <c r="AK28" s="230" t="s">
        <v>41</v>
      </c>
      <c r="AL28" s="230"/>
      <c r="AM28" s="230"/>
      <c r="AN28" s="230"/>
      <c r="AO28" s="230"/>
      <c r="AP28" s="32"/>
      <c r="AQ28" s="32"/>
      <c r="AR28" s="33"/>
      <c r="BE28" s="220"/>
    </row>
    <row r="29" spans="1:71" s="3" customFormat="1" ht="14.4" customHeight="1">
      <c r="B29" s="37"/>
      <c r="D29" s="27" t="s">
        <v>42</v>
      </c>
      <c r="F29" s="27" t="s">
        <v>43</v>
      </c>
      <c r="L29" s="233">
        <v>0.21</v>
      </c>
      <c r="M29" s="232"/>
      <c r="N29" s="232"/>
      <c r="O29" s="232"/>
      <c r="P29" s="232"/>
      <c r="W29" s="231">
        <f>ROUND(AZ94, 2)</f>
        <v>0</v>
      </c>
      <c r="X29" s="232"/>
      <c r="Y29" s="232"/>
      <c r="Z29" s="232"/>
      <c r="AA29" s="232"/>
      <c r="AB29" s="232"/>
      <c r="AC29" s="232"/>
      <c r="AD29" s="232"/>
      <c r="AE29" s="232"/>
      <c r="AK29" s="231">
        <f>ROUND(AV94, 2)</f>
        <v>0</v>
      </c>
      <c r="AL29" s="232"/>
      <c r="AM29" s="232"/>
      <c r="AN29" s="232"/>
      <c r="AO29" s="232"/>
      <c r="AR29" s="37"/>
      <c r="BE29" s="221"/>
    </row>
    <row r="30" spans="1:71" s="3" customFormat="1" ht="14.4" customHeight="1">
      <c r="B30" s="37"/>
      <c r="F30" s="27" t="s">
        <v>44</v>
      </c>
      <c r="L30" s="233">
        <v>0.12</v>
      </c>
      <c r="M30" s="232"/>
      <c r="N30" s="232"/>
      <c r="O30" s="232"/>
      <c r="P30" s="232"/>
      <c r="W30" s="231">
        <f>ROUND(BA94, 2)</f>
        <v>0</v>
      </c>
      <c r="X30" s="232"/>
      <c r="Y30" s="232"/>
      <c r="Z30" s="232"/>
      <c r="AA30" s="232"/>
      <c r="AB30" s="232"/>
      <c r="AC30" s="232"/>
      <c r="AD30" s="232"/>
      <c r="AE30" s="232"/>
      <c r="AK30" s="231">
        <f>ROUND(AW94, 2)</f>
        <v>0</v>
      </c>
      <c r="AL30" s="232"/>
      <c r="AM30" s="232"/>
      <c r="AN30" s="232"/>
      <c r="AO30" s="232"/>
      <c r="AR30" s="37"/>
      <c r="BE30" s="221"/>
    </row>
    <row r="31" spans="1:71" s="3" customFormat="1" ht="14.4" hidden="1" customHeight="1">
      <c r="B31" s="37"/>
      <c r="F31" s="27" t="s">
        <v>45</v>
      </c>
      <c r="L31" s="233">
        <v>0.21</v>
      </c>
      <c r="M31" s="232"/>
      <c r="N31" s="232"/>
      <c r="O31" s="232"/>
      <c r="P31" s="232"/>
      <c r="W31" s="231">
        <f>ROUND(BB94, 2)</f>
        <v>0</v>
      </c>
      <c r="X31" s="232"/>
      <c r="Y31" s="232"/>
      <c r="Z31" s="232"/>
      <c r="AA31" s="232"/>
      <c r="AB31" s="232"/>
      <c r="AC31" s="232"/>
      <c r="AD31" s="232"/>
      <c r="AE31" s="232"/>
      <c r="AK31" s="231">
        <v>0</v>
      </c>
      <c r="AL31" s="232"/>
      <c r="AM31" s="232"/>
      <c r="AN31" s="232"/>
      <c r="AO31" s="232"/>
      <c r="AR31" s="37"/>
      <c r="BE31" s="221"/>
    </row>
    <row r="32" spans="1:71" s="3" customFormat="1" ht="14.4" hidden="1" customHeight="1">
      <c r="B32" s="37"/>
      <c r="F32" s="27" t="s">
        <v>46</v>
      </c>
      <c r="L32" s="233">
        <v>0.12</v>
      </c>
      <c r="M32" s="232"/>
      <c r="N32" s="232"/>
      <c r="O32" s="232"/>
      <c r="P32" s="232"/>
      <c r="W32" s="231">
        <f>ROUND(BC94, 2)</f>
        <v>0</v>
      </c>
      <c r="X32" s="232"/>
      <c r="Y32" s="232"/>
      <c r="Z32" s="232"/>
      <c r="AA32" s="232"/>
      <c r="AB32" s="232"/>
      <c r="AC32" s="232"/>
      <c r="AD32" s="232"/>
      <c r="AE32" s="232"/>
      <c r="AK32" s="231">
        <v>0</v>
      </c>
      <c r="AL32" s="232"/>
      <c r="AM32" s="232"/>
      <c r="AN32" s="232"/>
      <c r="AO32" s="232"/>
      <c r="AR32" s="37"/>
      <c r="BE32" s="221"/>
    </row>
    <row r="33" spans="1:57" s="3" customFormat="1" ht="14.4" hidden="1" customHeight="1">
      <c r="B33" s="37"/>
      <c r="F33" s="27" t="s">
        <v>47</v>
      </c>
      <c r="L33" s="233">
        <v>0</v>
      </c>
      <c r="M33" s="232"/>
      <c r="N33" s="232"/>
      <c r="O33" s="232"/>
      <c r="P33" s="232"/>
      <c r="W33" s="231">
        <f>ROUND(BD94, 2)</f>
        <v>0</v>
      </c>
      <c r="X33" s="232"/>
      <c r="Y33" s="232"/>
      <c r="Z33" s="232"/>
      <c r="AA33" s="232"/>
      <c r="AB33" s="232"/>
      <c r="AC33" s="232"/>
      <c r="AD33" s="232"/>
      <c r="AE33" s="232"/>
      <c r="AK33" s="231">
        <v>0</v>
      </c>
      <c r="AL33" s="232"/>
      <c r="AM33" s="232"/>
      <c r="AN33" s="232"/>
      <c r="AO33" s="232"/>
      <c r="AR33" s="37"/>
      <c r="BE33" s="221"/>
    </row>
    <row r="34" spans="1:57" s="2" customFormat="1" ht="6.9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20"/>
    </row>
    <row r="35" spans="1:57" s="2" customFormat="1" ht="25.95" customHeight="1">
      <c r="A35" s="32"/>
      <c r="B35" s="33"/>
      <c r="C35" s="38"/>
      <c r="D35" s="39" t="s">
        <v>48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49</v>
      </c>
      <c r="U35" s="40"/>
      <c r="V35" s="40"/>
      <c r="W35" s="40"/>
      <c r="X35" s="237" t="s">
        <v>50</v>
      </c>
      <c r="Y35" s="235"/>
      <c r="Z35" s="235"/>
      <c r="AA35" s="235"/>
      <c r="AB35" s="235"/>
      <c r="AC35" s="40"/>
      <c r="AD35" s="40"/>
      <c r="AE35" s="40"/>
      <c r="AF35" s="40"/>
      <c r="AG35" s="40"/>
      <c r="AH35" s="40"/>
      <c r="AI35" s="40"/>
      <c r="AJ35" s="40"/>
      <c r="AK35" s="234">
        <f>SUM(AK26:AK33)</f>
        <v>0</v>
      </c>
      <c r="AL35" s="235"/>
      <c r="AM35" s="235"/>
      <c r="AN35" s="235"/>
      <c r="AO35" s="236"/>
      <c r="AP35" s="38"/>
      <c r="AQ35" s="38"/>
      <c r="AR35" s="33"/>
      <c r="BE35" s="32"/>
    </row>
    <row r="36" spans="1:57" s="2" customFormat="1" ht="6.9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" customHeight="1">
      <c r="B38" s="20"/>
      <c r="AR38" s="20"/>
    </row>
    <row r="39" spans="1:57" s="1" customFormat="1" ht="14.4" customHeight="1">
      <c r="B39" s="20"/>
      <c r="AR39" s="20"/>
    </row>
    <row r="40" spans="1:57" s="1" customFormat="1" ht="14.4" customHeight="1">
      <c r="B40" s="20"/>
      <c r="AR40" s="20"/>
    </row>
    <row r="41" spans="1:57" s="1" customFormat="1" ht="14.4" customHeight="1">
      <c r="B41" s="20"/>
      <c r="AR41" s="20"/>
    </row>
    <row r="42" spans="1:57" s="1" customFormat="1" ht="14.4" customHeight="1">
      <c r="B42" s="20"/>
      <c r="AR42" s="20"/>
    </row>
    <row r="43" spans="1:57" s="1" customFormat="1" ht="14.4" customHeight="1">
      <c r="B43" s="20"/>
      <c r="AR43" s="20"/>
    </row>
    <row r="44" spans="1:57" s="1" customFormat="1" ht="14.4" customHeight="1">
      <c r="B44" s="20"/>
      <c r="AR44" s="20"/>
    </row>
    <row r="45" spans="1:57" s="1" customFormat="1" ht="14.4" customHeight="1">
      <c r="B45" s="20"/>
      <c r="AR45" s="20"/>
    </row>
    <row r="46" spans="1:57" s="1" customFormat="1" ht="14.4" customHeight="1">
      <c r="B46" s="20"/>
      <c r="AR46" s="20"/>
    </row>
    <row r="47" spans="1:57" s="1" customFormat="1" ht="14.4" customHeight="1">
      <c r="B47" s="20"/>
      <c r="AR47" s="20"/>
    </row>
    <row r="48" spans="1:57" s="1" customFormat="1" ht="14.4" customHeight="1">
      <c r="B48" s="20"/>
      <c r="AR48" s="20"/>
    </row>
    <row r="49" spans="1:57" s="2" customFormat="1" ht="14.4" customHeight="1">
      <c r="B49" s="42"/>
      <c r="D49" s="43" t="s">
        <v>51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52</v>
      </c>
      <c r="AI49" s="44"/>
      <c r="AJ49" s="44"/>
      <c r="AK49" s="44"/>
      <c r="AL49" s="44"/>
      <c r="AM49" s="44"/>
      <c r="AN49" s="44"/>
      <c r="AO49" s="44"/>
      <c r="AR49" s="42"/>
    </row>
    <row r="50" spans="1:57" ht="10.199999999999999">
      <c r="B50" s="20"/>
      <c r="AR50" s="20"/>
    </row>
    <row r="51" spans="1:57" ht="10.199999999999999">
      <c r="B51" s="20"/>
      <c r="AR51" s="20"/>
    </row>
    <row r="52" spans="1:57" ht="10.199999999999999">
      <c r="B52" s="20"/>
      <c r="AR52" s="20"/>
    </row>
    <row r="53" spans="1:57" ht="10.199999999999999">
      <c r="B53" s="20"/>
      <c r="AR53" s="20"/>
    </row>
    <row r="54" spans="1:57" ht="10.199999999999999">
      <c r="B54" s="20"/>
      <c r="AR54" s="20"/>
    </row>
    <row r="55" spans="1:57" ht="10.199999999999999">
      <c r="B55" s="20"/>
      <c r="AR55" s="20"/>
    </row>
    <row r="56" spans="1:57" ht="10.199999999999999">
      <c r="B56" s="20"/>
      <c r="AR56" s="20"/>
    </row>
    <row r="57" spans="1:57" ht="10.199999999999999">
      <c r="B57" s="20"/>
      <c r="AR57" s="20"/>
    </row>
    <row r="58" spans="1:57" ht="10.199999999999999">
      <c r="B58" s="20"/>
      <c r="AR58" s="20"/>
    </row>
    <row r="59" spans="1:57" ht="10.199999999999999">
      <c r="B59" s="20"/>
      <c r="AR59" s="20"/>
    </row>
    <row r="60" spans="1:57" s="2" customFormat="1" ht="13.2">
      <c r="A60" s="32"/>
      <c r="B60" s="33"/>
      <c r="C60" s="32"/>
      <c r="D60" s="45" t="s">
        <v>53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54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53</v>
      </c>
      <c r="AI60" s="35"/>
      <c r="AJ60" s="35"/>
      <c r="AK60" s="35"/>
      <c r="AL60" s="35"/>
      <c r="AM60" s="45" t="s">
        <v>54</v>
      </c>
      <c r="AN60" s="35"/>
      <c r="AO60" s="35"/>
      <c r="AP60" s="32"/>
      <c r="AQ60" s="32"/>
      <c r="AR60" s="33"/>
      <c r="BE60" s="32"/>
    </row>
    <row r="61" spans="1:57" ht="10.199999999999999">
      <c r="B61" s="20"/>
      <c r="AR61" s="20"/>
    </row>
    <row r="62" spans="1:57" ht="10.199999999999999">
      <c r="B62" s="20"/>
      <c r="AR62" s="20"/>
    </row>
    <row r="63" spans="1:57" ht="10.199999999999999">
      <c r="B63" s="20"/>
      <c r="AR63" s="20"/>
    </row>
    <row r="64" spans="1:57" s="2" customFormat="1" ht="13.2">
      <c r="A64" s="32"/>
      <c r="B64" s="33"/>
      <c r="C64" s="32"/>
      <c r="D64" s="43" t="s">
        <v>55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56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 ht="10.199999999999999">
      <c r="B65" s="20"/>
      <c r="AR65" s="20"/>
    </row>
    <row r="66" spans="1:57" ht="10.199999999999999">
      <c r="B66" s="20"/>
      <c r="AR66" s="20"/>
    </row>
    <row r="67" spans="1:57" ht="10.199999999999999">
      <c r="B67" s="20"/>
      <c r="AR67" s="20"/>
    </row>
    <row r="68" spans="1:57" ht="10.199999999999999">
      <c r="B68" s="20"/>
      <c r="AR68" s="20"/>
    </row>
    <row r="69" spans="1:57" ht="10.199999999999999">
      <c r="B69" s="20"/>
      <c r="AR69" s="20"/>
    </row>
    <row r="70" spans="1:57" ht="10.199999999999999">
      <c r="B70" s="20"/>
      <c r="AR70" s="20"/>
    </row>
    <row r="71" spans="1:57" ht="10.199999999999999">
      <c r="B71" s="20"/>
      <c r="AR71" s="20"/>
    </row>
    <row r="72" spans="1:57" ht="10.199999999999999">
      <c r="B72" s="20"/>
      <c r="AR72" s="20"/>
    </row>
    <row r="73" spans="1:57" ht="10.199999999999999">
      <c r="B73" s="20"/>
      <c r="AR73" s="20"/>
    </row>
    <row r="74" spans="1:57" ht="10.199999999999999">
      <c r="B74" s="20"/>
      <c r="AR74" s="20"/>
    </row>
    <row r="75" spans="1:57" s="2" customFormat="1" ht="13.2">
      <c r="A75" s="32"/>
      <c r="B75" s="33"/>
      <c r="C75" s="32"/>
      <c r="D75" s="45" t="s">
        <v>53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54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53</v>
      </c>
      <c r="AI75" s="35"/>
      <c r="AJ75" s="35"/>
      <c r="AK75" s="35"/>
      <c r="AL75" s="35"/>
      <c r="AM75" s="45" t="s">
        <v>54</v>
      </c>
      <c r="AN75" s="35"/>
      <c r="AO75" s="35"/>
      <c r="AP75" s="32"/>
      <c r="AQ75" s="32"/>
      <c r="AR75" s="33"/>
      <c r="BE75" s="32"/>
    </row>
    <row r="76" spans="1:57" s="2" customFormat="1" ht="10.199999999999999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" customHeight="1">
      <c r="A82" s="32"/>
      <c r="B82" s="33"/>
      <c r="C82" s="21" t="s">
        <v>57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7" t="s">
        <v>13</v>
      </c>
      <c r="L84" s="4" t="str">
        <f>K5</f>
        <v>0724-01</v>
      </c>
      <c r="AR84" s="51"/>
    </row>
    <row r="85" spans="1:91" s="5" customFormat="1" ht="36.9" customHeight="1">
      <c r="B85" s="52"/>
      <c r="C85" s="53" t="s">
        <v>15</v>
      </c>
      <c r="L85" s="200" t="str">
        <f>K6</f>
        <v>Obnova zámeckého jezírka a okolí parku domova Nové Syrovce, P.O.</v>
      </c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R85" s="52"/>
    </row>
    <row r="86" spans="1:91" s="2" customFormat="1" ht="6.9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19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Nové Syrovce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21</v>
      </c>
      <c r="AJ87" s="32"/>
      <c r="AK87" s="32"/>
      <c r="AL87" s="32"/>
      <c r="AM87" s="202" t="str">
        <f>IF(AN8= "","",AN8)</f>
        <v>4. 7. 2024</v>
      </c>
      <c r="AN87" s="202"/>
      <c r="AO87" s="32"/>
      <c r="AP87" s="32"/>
      <c r="AQ87" s="32"/>
      <c r="AR87" s="33"/>
      <c r="BE87" s="32"/>
    </row>
    <row r="88" spans="1:91" s="2" customFormat="1" ht="6.9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6" customHeight="1">
      <c r="A89" s="32"/>
      <c r="B89" s="33"/>
      <c r="C89" s="27" t="s">
        <v>23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Kraj Vysočina, Žižkova 1882/57, 58301 Jihlava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29</v>
      </c>
      <c r="AJ89" s="32"/>
      <c r="AK89" s="32"/>
      <c r="AL89" s="32"/>
      <c r="AM89" s="203" t="str">
        <f>IF(E17="","",E17)</f>
        <v>ADAPTO.space s.r.o.</v>
      </c>
      <c r="AN89" s="204"/>
      <c r="AO89" s="204"/>
      <c r="AP89" s="204"/>
      <c r="AQ89" s="32"/>
      <c r="AR89" s="33"/>
      <c r="AS89" s="205" t="s">
        <v>58</v>
      </c>
      <c r="AT89" s="206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6" customHeight="1">
      <c r="A90" s="32"/>
      <c r="B90" s="33"/>
      <c r="C90" s="27" t="s">
        <v>27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34</v>
      </c>
      <c r="AJ90" s="32"/>
      <c r="AK90" s="32"/>
      <c r="AL90" s="32"/>
      <c r="AM90" s="203" t="str">
        <f>IF(E20="","",E20)</f>
        <v>Jindřich  J u k l  tel.: 602558222</v>
      </c>
      <c r="AN90" s="204"/>
      <c r="AO90" s="204"/>
      <c r="AP90" s="204"/>
      <c r="AQ90" s="32"/>
      <c r="AR90" s="33"/>
      <c r="AS90" s="207"/>
      <c r="AT90" s="208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8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07"/>
      <c r="AT91" s="208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209" t="s">
        <v>59</v>
      </c>
      <c r="D92" s="210"/>
      <c r="E92" s="210"/>
      <c r="F92" s="210"/>
      <c r="G92" s="210"/>
      <c r="H92" s="60"/>
      <c r="I92" s="212" t="s">
        <v>60</v>
      </c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1" t="s">
        <v>61</v>
      </c>
      <c r="AH92" s="210"/>
      <c r="AI92" s="210"/>
      <c r="AJ92" s="210"/>
      <c r="AK92" s="210"/>
      <c r="AL92" s="210"/>
      <c r="AM92" s="210"/>
      <c r="AN92" s="212" t="s">
        <v>62</v>
      </c>
      <c r="AO92" s="210"/>
      <c r="AP92" s="213"/>
      <c r="AQ92" s="61" t="s">
        <v>63</v>
      </c>
      <c r="AR92" s="33"/>
      <c r="AS92" s="62" t="s">
        <v>64</v>
      </c>
      <c r="AT92" s="63" t="s">
        <v>65</v>
      </c>
      <c r="AU92" s="63" t="s">
        <v>66</v>
      </c>
      <c r="AV92" s="63" t="s">
        <v>67</v>
      </c>
      <c r="AW92" s="63" t="s">
        <v>68</v>
      </c>
      <c r="AX92" s="63" t="s">
        <v>69</v>
      </c>
      <c r="AY92" s="63" t="s">
        <v>70</v>
      </c>
      <c r="AZ92" s="63" t="s">
        <v>71</v>
      </c>
      <c r="BA92" s="63" t="s">
        <v>72</v>
      </c>
      <c r="BB92" s="63" t="s">
        <v>73</v>
      </c>
      <c r="BC92" s="63" t="s">
        <v>74</v>
      </c>
      <c r="BD92" s="64" t="s">
        <v>75</v>
      </c>
      <c r="BE92" s="32"/>
    </row>
    <row r="93" spans="1:91" s="2" customFormat="1" ht="10.8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" customHeight="1">
      <c r="B94" s="68"/>
      <c r="C94" s="69" t="s">
        <v>76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17">
        <f>ROUND(SUM(AG95:AG100),2)</f>
        <v>0</v>
      </c>
      <c r="AH94" s="217"/>
      <c r="AI94" s="217"/>
      <c r="AJ94" s="217"/>
      <c r="AK94" s="217"/>
      <c r="AL94" s="217"/>
      <c r="AM94" s="217"/>
      <c r="AN94" s="218">
        <f t="shared" ref="AN94:AN100" si="0">SUM(AG94,AT94)</f>
        <v>0</v>
      </c>
      <c r="AO94" s="218"/>
      <c r="AP94" s="218"/>
      <c r="AQ94" s="72" t="s">
        <v>1</v>
      </c>
      <c r="AR94" s="68"/>
      <c r="AS94" s="73">
        <f>ROUND(SUM(AS95:AS100),2)</f>
        <v>0</v>
      </c>
      <c r="AT94" s="74">
        <f t="shared" ref="AT94:AT100" si="1">ROUND(SUM(AV94:AW94),2)</f>
        <v>0</v>
      </c>
      <c r="AU94" s="75">
        <f>ROUND(SUM(AU95:AU100),5)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ROUND(SUM(AZ95:AZ100),2)</f>
        <v>0</v>
      </c>
      <c r="BA94" s="74">
        <f>ROUND(SUM(BA95:BA100),2)</f>
        <v>0</v>
      </c>
      <c r="BB94" s="74">
        <f>ROUND(SUM(BB95:BB100),2)</f>
        <v>0</v>
      </c>
      <c r="BC94" s="74">
        <f>ROUND(SUM(BC95:BC100),2)</f>
        <v>0</v>
      </c>
      <c r="BD94" s="76">
        <f>ROUND(SUM(BD95:BD100),2)</f>
        <v>0</v>
      </c>
      <c r="BS94" s="77" t="s">
        <v>77</v>
      </c>
      <c r="BT94" s="77" t="s">
        <v>78</v>
      </c>
      <c r="BU94" s="78" t="s">
        <v>79</v>
      </c>
      <c r="BV94" s="77" t="s">
        <v>80</v>
      </c>
      <c r="BW94" s="77" t="s">
        <v>4</v>
      </c>
      <c r="BX94" s="77" t="s">
        <v>81</v>
      </c>
      <c r="CL94" s="77" t="s">
        <v>1</v>
      </c>
    </row>
    <row r="95" spans="1:91" s="7" customFormat="1" ht="24.6" customHeight="1">
      <c r="A95" s="79" t="s">
        <v>82</v>
      </c>
      <c r="B95" s="80"/>
      <c r="C95" s="81"/>
      <c r="D95" s="214" t="s">
        <v>83</v>
      </c>
      <c r="E95" s="214"/>
      <c r="F95" s="214"/>
      <c r="G95" s="214"/>
      <c r="H95" s="214"/>
      <c r="I95" s="82"/>
      <c r="J95" s="214" t="s">
        <v>84</v>
      </c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C95" s="214"/>
      <c r="AD95" s="214"/>
      <c r="AE95" s="214"/>
      <c r="AF95" s="214"/>
      <c r="AG95" s="215">
        <f>'0724-01.1 - So 01 - Odbah...'!J30</f>
        <v>0</v>
      </c>
      <c r="AH95" s="216"/>
      <c r="AI95" s="216"/>
      <c r="AJ95" s="216"/>
      <c r="AK95" s="216"/>
      <c r="AL95" s="216"/>
      <c r="AM95" s="216"/>
      <c r="AN95" s="215">
        <f t="shared" si="0"/>
        <v>0</v>
      </c>
      <c r="AO95" s="216"/>
      <c r="AP95" s="216"/>
      <c r="AQ95" s="83" t="s">
        <v>85</v>
      </c>
      <c r="AR95" s="80"/>
      <c r="AS95" s="84">
        <v>0</v>
      </c>
      <c r="AT95" s="85">
        <f t="shared" si="1"/>
        <v>0</v>
      </c>
      <c r="AU95" s="86">
        <f>'0724-01.1 - So 01 - Odbah...'!P123</f>
        <v>0</v>
      </c>
      <c r="AV95" s="85">
        <f>'0724-01.1 - So 01 - Odbah...'!J33</f>
        <v>0</v>
      </c>
      <c r="AW95" s="85">
        <f>'0724-01.1 - So 01 - Odbah...'!J34</f>
        <v>0</v>
      </c>
      <c r="AX95" s="85">
        <f>'0724-01.1 - So 01 - Odbah...'!J35</f>
        <v>0</v>
      </c>
      <c r="AY95" s="85">
        <f>'0724-01.1 - So 01 - Odbah...'!J36</f>
        <v>0</v>
      </c>
      <c r="AZ95" s="85">
        <f>'0724-01.1 - So 01 - Odbah...'!F33</f>
        <v>0</v>
      </c>
      <c r="BA95" s="85">
        <f>'0724-01.1 - So 01 - Odbah...'!F34</f>
        <v>0</v>
      </c>
      <c r="BB95" s="85">
        <f>'0724-01.1 - So 01 - Odbah...'!F35</f>
        <v>0</v>
      </c>
      <c r="BC95" s="85">
        <f>'0724-01.1 - So 01 - Odbah...'!F36</f>
        <v>0</v>
      </c>
      <c r="BD95" s="87">
        <f>'0724-01.1 - So 01 - Odbah...'!F37</f>
        <v>0</v>
      </c>
      <c r="BT95" s="88" t="s">
        <v>86</v>
      </c>
      <c r="BV95" s="88" t="s">
        <v>80</v>
      </c>
      <c r="BW95" s="88" t="s">
        <v>87</v>
      </c>
      <c r="BX95" s="88" t="s">
        <v>4</v>
      </c>
      <c r="CL95" s="88" t="s">
        <v>1</v>
      </c>
      <c r="CM95" s="88" t="s">
        <v>88</v>
      </c>
    </row>
    <row r="96" spans="1:91" s="7" customFormat="1" ht="24.6" customHeight="1">
      <c r="A96" s="79" t="s">
        <v>82</v>
      </c>
      <c r="B96" s="80"/>
      <c r="C96" s="81"/>
      <c r="D96" s="214" t="s">
        <v>89</v>
      </c>
      <c r="E96" s="214"/>
      <c r="F96" s="214"/>
      <c r="G96" s="214"/>
      <c r="H96" s="214"/>
      <c r="I96" s="82"/>
      <c r="J96" s="214" t="s">
        <v>90</v>
      </c>
      <c r="K96" s="214"/>
      <c r="L96" s="214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214"/>
      <c r="AE96" s="214"/>
      <c r="AF96" s="214"/>
      <c r="AG96" s="215">
        <f>'0724-01.2 - So 02 - Sdruž...'!J30</f>
        <v>0</v>
      </c>
      <c r="AH96" s="216"/>
      <c r="AI96" s="216"/>
      <c r="AJ96" s="216"/>
      <c r="AK96" s="216"/>
      <c r="AL96" s="216"/>
      <c r="AM96" s="216"/>
      <c r="AN96" s="215">
        <f t="shared" si="0"/>
        <v>0</v>
      </c>
      <c r="AO96" s="216"/>
      <c r="AP96" s="216"/>
      <c r="AQ96" s="83" t="s">
        <v>85</v>
      </c>
      <c r="AR96" s="80"/>
      <c r="AS96" s="84">
        <v>0</v>
      </c>
      <c r="AT96" s="85">
        <f t="shared" si="1"/>
        <v>0</v>
      </c>
      <c r="AU96" s="86">
        <f>'0724-01.2 - So 02 - Sdruž...'!P128</f>
        <v>0</v>
      </c>
      <c r="AV96" s="85">
        <f>'0724-01.2 - So 02 - Sdruž...'!J33</f>
        <v>0</v>
      </c>
      <c r="AW96" s="85">
        <f>'0724-01.2 - So 02 - Sdruž...'!J34</f>
        <v>0</v>
      </c>
      <c r="AX96" s="85">
        <f>'0724-01.2 - So 02 - Sdruž...'!J35</f>
        <v>0</v>
      </c>
      <c r="AY96" s="85">
        <f>'0724-01.2 - So 02 - Sdruž...'!J36</f>
        <v>0</v>
      </c>
      <c r="AZ96" s="85">
        <f>'0724-01.2 - So 02 - Sdruž...'!F33</f>
        <v>0</v>
      </c>
      <c r="BA96" s="85">
        <f>'0724-01.2 - So 02 - Sdruž...'!F34</f>
        <v>0</v>
      </c>
      <c r="BB96" s="85">
        <f>'0724-01.2 - So 02 - Sdruž...'!F35</f>
        <v>0</v>
      </c>
      <c r="BC96" s="85">
        <f>'0724-01.2 - So 02 - Sdruž...'!F36</f>
        <v>0</v>
      </c>
      <c r="BD96" s="87">
        <f>'0724-01.2 - So 02 - Sdruž...'!F37</f>
        <v>0</v>
      </c>
      <c r="BT96" s="88" t="s">
        <v>86</v>
      </c>
      <c r="BV96" s="88" t="s">
        <v>80</v>
      </c>
      <c r="BW96" s="88" t="s">
        <v>91</v>
      </c>
      <c r="BX96" s="88" t="s">
        <v>4</v>
      </c>
      <c r="CL96" s="88" t="s">
        <v>1</v>
      </c>
      <c r="CM96" s="88" t="s">
        <v>88</v>
      </c>
    </row>
    <row r="97" spans="1:91" s="7" customFormat="1" ht="24.6" customHeight="1">
      <c r="A97" s="79" t="s">
        <v>82</v>
      </c>
      <c r="B97" s="80"/>
      <c r="C97" s="81"/>
      <c r="D97" s="214" t="s">
        <v>92</v>
      </c>
      <c r="E97" s="214"/>
      <c r="F97" s="214"/>
      <c r="G97" s="214"/>
      <c r="H97" s="214"/>
      <c r="I97" s="82"/>
      <c r="J97" s="214" t="s">
        <v>93</v>
      </c>
      <c r="K97" s="214"/>
      <c r="L97" s="214"/>
      <c r="M97" s="214"/>
      <c r="N97" s="214"/>
      <c r="O97" s="214"/>
      <c r="P97" s="214"/>
      <c r="Q97" s="214"/>
      <c r="R97" s="214"/>
      <c r="S97" s="214"/>
      <c r="T97" s="214"/>
      <c r="U97" s="214"/>
      <c r="V97" s="214"/>
      <c r="W97" s="214"/>
      <c r="X97" s="214"/>
      <c r="Y97" s="214"/>
      <c r="Z97" s="214"/>
      <c r="AA97" s="214"/>
      <c r="AB97" s="214"/>
      <c r="AC97" s="214"/>
      <c r="AD97" s="214"/>
      <c r="AE97" s="214"/>
      <c r="AF97" s="214"/>
      <c r="AG97" s="215">
        <f>'0724-01.3 - So 03 - Nátok...'!J30</f>
        <v>0</v>
      </c>
      <c r="AH97" s="216"/>
      <c r="AI97" s="216"/>
      <c r="AJ97" s="216"/>
      <c r="AK97" s="216"/>
      <c r="AL97" s="216"/>
      <c r="AM97" s="216"/>
      <c r="AN97" s="215">
        <f t="shared" si="0"/>
        <v>0</v>
      </c>
      <c r="AO97" s="216"/>
      <c r="AP97" s="216"/>
      <c r="AQ97" s="83" t="s">
        <v>85</v>
      </c>
      <c r="AR97" s="80"/>
      <c r="AS97" s="84">
        <v>0</v>
      </c>
      <c r="AT97" s="85">
        <f t="shared" si="1"/>
        <v>0</v>
      </c>
      <c r="AU97" s="86">
        <f>'0724-01.3 - So 03 - Nátok...'!P128</f>
        <v>0</v>
      </c>
      <c r="AV97" s="85">
        <f>'0724-01.3 - So 03 - Nátok...'!J33</f>
        <v>0</v>
      </c>
      <c r="AW97" s="85">
        <f>'0724-01.3 - So 03 - Nátok...'!J34</f>
        <v>0</v>
      </c>
      <c r="AX97" s="85">
        <f>'0724-01.3 - So 03 - Nátok...'!J35</f>
        <v>0</v>
      </c>
      <c r="AY97" s="85">
        <f>'0724-01.3 - So 03 - Nátok...'!J36</f>
        <v>0</v>
      </c>
      <c r="AZ97" s="85">
        <f>'0724-01.3 - So 03 - Nátok...'!F33</f>
        <v>0</v>
      </c>
      <c r="BA97" s="85">
        <f>'0724-01.3 - So 03 - Nátok...'!F34</f>
        <v>0</v>
      </c>
      <c r="BB97" s="85">
        <f>'0724-01.3 - So 03 - Nátok...'!F35</f>
        <v>0</v>
      </c>
      <c r="BC97" s="85">
        <f>'0724-01.3 - So 03 - Nátok...'!F36</f>
        <v>0</v>
      </c>
      <c r="BD97" s="87">
        <f>'0724-01.3 - So 03 - Nátok...'!F37</f>
        <v>0</v>
      </c>
      <c r="BT97" s="88" t="s">
        <v>86</v>
      </c>
      <c r="BV97" s="88" t="s">
        <v>80</v>
      </c>
      <c r="BW97" s="88" t="s">
        <v>94</v>
      </c>
      <c r="BX97" s="88" t="s">
        <v>4</v>
      </c>
      <c r="CL97" s="88" t="s">
        <v>1</v>
      </c>
      <c r="CM97" s="88" t="s">
        <v>88</v>
      </c>
    </row>
    <row r="98" spans="1:91" s="7" customFormat="1" ht="24.6" customHeight="1">
      <c r="A98" s="79" t="s">
        <v>82</v>
      </c>
      <c r="B98" s="80"/>
      <c r="C98" s="81"/>
      <c r="D98" s="214" t="s">
        <v>95</v>
      </c>
      <c r="E98" s="214"/>
      <c r="F98" s="214"/>
      <c r="G98" s="214"/>
      <c r="H98" s="214"/>
      <c r="I98" s="82"/>
      <c r="J98" s="214" t="s">
        <v>96</v>
      </c>
      <c r="K98" s="214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  <c r="AE98" s="214"/>
      <c r="AF98" s="214"/>
      <c r="AG98" s="215">
        <f>'0724-01.4 - So 04 - Vytvo...'!J30</f>
        <v>0</v>
      </c>
      <c r="AH98" s="216"/>
      <c r="AI98" s="216"/>
      <c r="AJ98" s="216"/>
      <c r="AK98" s="216"/>
      <c r="AL98" s="216"/>
      <c r="AM98" s="216"/>
      <c r="AN98" s="215">
        <f t="shared" si="0"/>
        <v>0</v>
      </c>
      <c r="AO98" s="216"/>
      <c r="AP98" s="216"/>
      <c r="AQ98" s="83" t="s">
        <v>85</v>
      </c>
      <c r="AR98" s="80"/>
      <c r="AS98" s="84">
        <v>0</v>
      </c>
      <c r="AT98" s="85">
        <f t="shared" si="1"/>
        <v>0</v>
      </c>
      <c r="AU98" s="86">
        <f>'0724-01.4 - So 04 - Vytvo...'!P126</f>
        <v>0</v>
      </c>
      <c r="AV98" s="85">
        <f>'0724-01.4 - So 04 - Vytvo...'!J33</f>
        <v>0</v>
      </c>
      <c r="AW98" s="85">
        <f>'0724-01.4 - So 04 - Vytvo...'!J34</f>
        <v>0</v>
      </c>
      <c r="AX98" s="85">
        <f>'0724-01.4 - So 04 - Vytvo...'!J35</f>
        <v>0</v>
      </c>
      <c r="AY98" s="85">
        <f>'0724-01.4 - So 04 - Vytvo...'!J36</f>
        <v>0</v>
      </c>
      <c r="AZ98" s="85">
        <f>'0724-01.4 - So 04 - Vytvo...'!F33</f>
        <v>0</v>
      </c>
      <c r="BA98" s="85">
        <f>'0724-01.4 - So 04 - Vytvo...'!F34</f>
        <v>0</v>
      </c>
      <c r="BB98" s="85">
        <f>'0724-01.4 - So 04 - Vytvo...'!F35</f>
        <v>0</v>
      </c>
      <c r="BC98" s="85">
        <f>'0724-01.4 - So 04 - Vytvo...'!F36</f>
        <v>0</v>
      </c>
      <c r="BD98" s="87">
        <f>'0724-01.4 - So 04 - Vytvo...'!F37</f>
        <v>0</v>
      </c>
      <c r="BT98" s="88" t="s">
        <v>86</v>
      </c>
      <c r="BV98" s="88" t="s">
        <v>80</v>
      </c>
      <c r="BW98" s="88" t="s">
        <v>97</v>
      </c>
      <c r="BX98" s="88" t="s">
        <v>4</v>
      </c>
      <c r="CL98" s="88" t="s">
        <v>1</v>
      </c>
      <c r="CM98" s="88" t="s">
        <v>88</v>
      </c>
    </row>
    <row r="99" spans="1:91" s="7" customFormat="1" ht="24.6" customHeight="1">
      <c r="A99" s="79" t="s">
        <v>82</v>
      </c>
      <c r="B99" s="80"/>
      <c r="C99" s="81"/>
      <c r="D99" s="214" t="s">
        <v>98</v>
      </c>
      <c r="E99" s="214"/>
      <c r="F99" s="214"/>
      <c r="G99" s="214"/>
      <c r="H99" s="214"/>
      <c r="I99" s="82"/>
      <c r="J99" s="214" t="s">
        <v>99</v>
      </c>
      <c r="K99" s="214"/>
      <c r="L99" s="214"/>
      <c r="M99" s="214"/>
      <c r="N99" s="214"/>
      <c r="O99" s="214"/>
      <c r="P99" s="214"/>
      <c r="Q99" s="214"/>
      <c r="R99" s="214"/>
      <c r="S99" s="214"/>
      <c r="T99" s="214"/>
      <c r="U99" s="214"/>
      <c r="V99" s="214"/>
      <c r="W99" s="214"/>
      <c r="X99" s="214"/>
      <c r="Y99" s="214"/>
      <c r="Z99" s="214"/>
      <c r="AA99" s="214"/>
      <c r="AB99" s="214"/>
      <c r="AC99" s="214"/>
      <c r="AD99" s="214"/>
      <c r="AE99" s="214"/>
      <c r="AF99" s="214"/>
      <c r="AG99" s="215">
        <f>'0724-01.5 - So 05 - Tvorb...'!J30</f>
        <v>0</v>
      </c>
      <c r="AH99" s="216"/>
      <c r="AI99" s="216"/>
      <c r="AJ99" s="216"/>
      <c r="AK99" s="216"/>
      <c r="AL99" s="216"/>
      <c r="AM99" s="216"/>
      <c r="AN99" s="215">
        <f t="shared" si="0"/>
        <v>0</v>
      </c>
      <c r="AO99" s="216"/>
      <c r="AP99" s="216"/>
      <c r="AQ99" s="83" t="s">
        <v>85</v>
      </c>
      <c r="AR99" s="80"/>
      <c r="AS99" s="84">
        <v>0</v>
      </c>
      <c r="AT99" s="85">
        <f t="shared" si="1"/>
        <v>0</v>
      </c>
      <c r="AU99" s="86">
        <f>'0724-01.5 - So 05 - Tvorb...'!P123</f>
        <v>0</v>
      </c>
      <c r="AV99" s="85">
        <f>'0724-01.5 - So 05 - Tvorb...'!J33</f>
        <v>0</v>
      </c>
      <c r="AW99" s="85">
        <f>'0724-01.5 - So 05 - Tvorb...'!J34</f>
        <v>0</v>
      </c>
      <c r="AX99" s="85">
        <f>'0724-01.5 - So 05 - Tvorb...'!J35</f>
        <v>0</v>
      </c>
      <c r="AY99" s="85">
        <f>'0724-01.5 - So 05 - Tvorb...'!J36</f>
        <v>0</v>
      </c>
      <c r="AZ99" s="85">
        <f>'0724-01.5 - So 05 - Tvorb...'!F33</f>
        <v>0</v>
      </c>
      <c r="BA99" s="85">
        <f>'0724-01.5 - So 05 - Tvorb...'!F34</f>
        <v>0</v>
      </c>
      <c r="BB99" s="85">
        <f>'0724-01.5 - So 05 - Tvorb...'!F35</f>
        <v>0</v>
      </c>
      <c r="BC99" s="85">
        <f>'0724-01.5 - So 05 - Tvorb...'!F36</f>
        <v>0</v>
      </c>
      <c r="BD99" s="87">
        <f>'0724-01.5 - So 05 - Tvorb...'!F37</f>
        <v>0</v>
      </c>
      <c r="BT99" s="88" t="s">
        <v>86</v>
      </c>
      <c r="BV99" s="88" t="s">
        <v>80</v>
      </c>
      <c r="BW99" s="88" t="s">
        <v>100</v>
      </c>
      <c r="BX99" s="88" t="s">
        <v>4</v>
      </c>
      <c r="CL99" s="88" t="s">
        <v>1</v>
      </c>
      <c r="CM99" s="88" t="s">
        <v>88</v>
      </c>
    </row>
    <row r="100" spans="1:91" s="7" customFormat="1" ht="24.6" customHeight="1">
      <c r="A100" s="79" t="s">
        <v>82</v>
      </c>
      <c r="B100" s="80"/>
      <c r="C100" s="81"/>
      <c r="D100" s="214" t="s">
        <v>101</v>
      </c>
      <c r="E100" s="214"/>
      <c r="F100" s="214"/>
      <c r="G100" s="214"/>
      <c r="H100" s="214"/>
      <c r="I100" s="82"/>
      <c r="J100" s="214" t="s">
        <v>102</v>
      </c>
      <c r="K100" s="214"/>
      <c r="L100" s="214"/>
      <c r="M100" s="214"/>
      <c r="N100" s="214"/>
      <c r="O100" s="214"/>
      <c r="P100" s="214"/>
      <c r="Q100" s="214"/>
      <c r="R100" s="214"/>
      <c r="S100" s="214"/>
      <c r="T100" s="214"/>
      <c r="U100" s="214"/>
      <c r="V100" s="214"/>
      <c r="W100" s="214"/>
      <c r="X100" s="214"/>
      <c r="Y100" s="214"/>
      <c r="Z100" s="214"/>
      <c r="AA100" s="214"/>
      <c r="AB100" s="214"/>
      <c r="AC100" s="214"/>
      <c r="AD100" s="214"/>
      <c r="AE100" s="214"/>
      <c r="AF100" s="214"/>
      <c r="AG100" s="215">
        <f>'0724-01.6 - So 06 - Dřevě...'!J30</f>
        <v>0</v>
      </c>
      <c r="AH100" s="216"/>
      <c r="AI100" s="216"/>
      <c r="AJ100" s="216"/>
      <c r="AK100" s="216"/>
      <c r="AL100" s="216"/>
      <c r="AM100" s="216"/>
      <c r="AN100" s="215">
        <f t="shared" si="0"/>
        <v>0</v>
      </c>
      <c r="AO100" s="216"/>
      <c r="AP100" s="216"/>
      <c r="AQ100" s="83" t="s">
        <v>85</v>
      </c>
      <c r="AR100" s="80"/>
      <c r="AS100" s="89">
        <v>0</v>
      </c>
      <c r="AT100" s="90">
        <f t="shared" si="1"/>
        <v>0</v>
      </c>
      <c r="AU100" s="91">
        <f>'0724-01.6 - So 06 - Dřevě...'!P129</f>
        <v>0</v>
      </c>
      <c r="AV100" s="90">
        <f>'0724-01.6 - So 06 - Dřevě...'!J33</f>
        <v>0</v>
      </c>
      <c r="AW100" s="90">
        <f>'0724-01.6 - So 06 - Dřevě...'!J34</f>
        <v>0</v>
      </c>
      <c r="AX100" s="90">
        <f>'0724-01.6 - So 06 - Dřevě...'!J35</f>
        <v>0</v>
      </c>
      <c r="AY100" s="90">
        <f>'0724-01.6 - So 06 - Dřevě...'!J36</f>
        <v>0</v>
      </c>
      <c r="AZ100" s="90">
        <f>'0724-01.6 - So 06 - Dřevě...'!F33</f>
        <v>0</v>
      </c>
      <c r="BA100" s="90">
        <f>'0724-01.6 - So 06 - Dřevě...'!F34</f>
        <v>0</v>
      </c>
      <c r="BB100" s="90">
        <f>'0724-01.6 - So 06 - Dřevě...'!F35</f>
        <v>0</v>
      </c>
      <c r="BC100" s="90">
        <f>'0724-01.6 - So 06 - Dřevě...'!F36</f>
        <v>0</v>
      </c>
      <c r="BD100" s="92">
        <f>'0724-01.6 - So 06 - Dřevě...'!F37</f>
        <v>0</v>
      </c>
      <c r="BT100" s="88" t="s">
        <v>86</v>
      </c>
      <c r="BV100" s="88" t="s">
        <v>80</v>
      </c>
      <c r="BW100" s="88" t="s">
        <v>103</v>
      </c>
      <c r="BX100" s="88" t="s">
        <v>4</v>
      </c>
      <c r="CL100" s="88" t="s">
        <v>1</v>
      </c>
      <c r="CM100" s="88" t="s">
        <v>88</v>
      </c>
    </row>
    <row r="101" spans="1:91" s="2" customFormat="1" ht="30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3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91" s="2" customFormat="1" ht="6.9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33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</sheetData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0724-01.1 - So 01 - Odbah...'!C2" display="/"/>
    <hyperlink ref="A96" location="'0724-01.2 - So 02 - Sdruž...'!C2" display="/"/>
    <hyperlink ref="A97" location="'0724-01.3 - So 03 - Nátok...'!C2" display="/"/>
    <hyperlink ref="A98" location="'0724-01.4 - So 04 - Vytvo...'!C2" display="/"/>
    <hyperlink ref="A99" location="'0724-01.5 - So 05 - Tvorb...'!C2" display="/"/>
    <hyperlink ref="A100" location="'0724-01.6 - So 06 - Dřevě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8"/>
  <sheetViews>
    <sheetView showGridLines="0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108" style="1" customWidth="1"/>
    <col min="7" max="7" width="8" style="1" customWidth="1"/>
    <col min="8" max="8" width="15" style="1" customWidth="1"/>
    <col min="9" max="9" width="16.85546875" style="1" customWidth="1"/>
    <col min="10" max="10" width="23.85546875" style="1" customWidth="1"/>
    <col min="11" max="11" width="23.85546875" style="1" hidden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238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87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1:46" s="1" customFormat="1" ht="24.9" customHeight="1">
      <c r="B4" s="20"/>
      <c r="D4" s="21" t="s">
        <v>104</v>
      </c>
      <c r="L4" s="20"/>
      <c r="M4" s="93" t="s">
        <v>10</v>
      </c>
      <c r="AT4" s="17" t="s">
        <v>3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4.4" customHeight="1">
      <c r="B7" s="20"/>
      <c r="E7" s="239" t="str">
        <f>'Rekapitulace stavby'!K6</f>
        <v>Obnova zámeckého jezírka a okolí parku domova Nové Syrovce, P.O.</v>
      </c>
      <c r="F7" s="240"/>
      <c r="G7" s="240"/>
      <c r="H7" s="240"/>
      <c r="L7" s="20"/>
    </row>
    <row r="8" spans="1:46" s="2" customFormat="1" ht="12" customHeight="1">
      <c r="A8" s="32"/>
      <c r="B8" s="33"/>
      <c r="C8" s="32"/>
      <c r="D8" s="27" t="s">
        <v>105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5.6" customHeight="1">
      <c r="A9" s="32"/>
      <c r="B9" s="33"/>
      <c r="C9" s="32"/>
      <c r="D9" s="32"/>
      <c r="E9" s="200" t="s">
        <v>106</v>
      </c>
      <c r="F9" s="241"/>
      <c r="G9" s="241"/>
      <c r="H9" s="24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0.199999999999999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2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27" t="s">
        <v>21</v>
      </c>
      <c r="J12" s="55" t="str">
        <f>'Rekapitulace stavby'!AN8</f>
        <v>4. 7. 2024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8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27" t="s">
        <v>24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25</v>
      </c>
      <c r="F15" s="32"/>
      <c r="G15" s="32"/>
      <c r="H15" s="32"/>
      <c r="I15" s="27" t="s">
        <v>26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24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42" t="str">
        <f>'Rekapitulace stavby'!E14</f>
        <v>Vyplň údaj</v>
      </c>
      <c r="F18" s="222"/>
      <c r="G18" s="222"/>
      <c r="H18" s="222"/>
      <c r="I18" s="27" t="s">
        <v>26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24</v>
      </c>
      <c r="J20" s="25" t="s">
        <v>30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31</v>
      </c>
      <c r="F21" s="32"/>
      <c r="G21" s="32"/>
      <c r="H21" s="32"/>
      <c r="I21" s="27" t="s">
        <v>26</v>
      </c>
      <c r="J21" s="25" t="s">
        <v>32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34</v>
      </c>
      <c r="E23" s="32"/>
      <c r="F23" s="32"/>
      <c r="G23" s="32"/>
      <c r="H23" s="32"/>
      <c r="I23" s="27" t="s">
        <v>24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">
        <v>35</v>
      </c>
      <c r="F24" s="32"/>
      <c r="G24" s="32"/>
      <c r="H24" s="32"/>
      <c r="I24" s="27" t="s">
        <v>26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36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60" customHeight="1">
      <c r="A27" s="94"/>
      <c r="B27" s="95"/>
      <c r="C27" s="94"/>
      <c r="D27" s="94"/>
      <c r="E27" s="227" t="s">
        <v>37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7" t="s">
        <v>38</v>
      </c>
      <c r="E30" s="32"/>
      <c r="F30" s="32"/>
      <c r="G30" s="32"/>
      <c r="H30" s="32"/>
      <c r="I30" s="32"/>
      <c r="J30" s="71">
        <f>ROUND(J123,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3"/>
      <c r="C32" s="32"/>
      <c r="D32" s="32"/>
      <c r="E32" s="32"/>
      <c r="F32" s="36" t="s">
        <v>40</v>
      </c>
      <c r="G32" s="32"/>
      <c r="H32" s="32"/>
      <c r="I32" s="36" t="s">
        <v>39</v>
      </c>
      <c r="J32" s="36" t="s">
        <v>41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>
      <c r="A33" s="32"/>
      <c r="B33" s="33"/>
      <c r="C33" s="32"/>
      <c r="D33" s="98" t="s">
        <v>42</v>
      </c>
      <c r="E33" s="27" t="s">
        <v>43</v>
      </c>
      <c r="F33" s="99">
        <f>ROUND((SUM(BE123:BE157)),  2)</f>
        <v>0</v>
      </c>
      <c r="G33" s="32"/>
      <c r="H33" s="32"/>
      <c r="I33" s="100">
        <v>0.21</v>
      </c>
      <c r="J33" s="99">
        <f>ROUND(((SUM(BE123:BE157))*I33),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3"/>
      <c r="C34" s="32"/>
      <c r="D34" s="32"/>
      <c r="E34" s="27" t="s">
        <v>44</v>
      </c>
      <c r="F34" s="99">
        <f>ROUND((SUM(BF123:BF157)),  2)</f>
        <v>0</v>
      </c>
      <c r="G34" s="32"/>
      <c r="H34" s="32"/>
      <c r="I34" s="100">
        <v>0.12</v>
      </c>
      <c r="J34" s="99">
        <f>ROUND(((SUM(BF123:BF157))*I34),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3"/>
      <c r="C35" s="32"/>
      <c r="D35" s="32"/>
      <c r="E35" s="27" t="s">
        <v>45</v>
      </c>
      <c r="F35" s="99">
        <f>ROUND((SUM(BG123:BG157)),  2)</f>
        <v>0</v>
      </c>
      <c r="G35" s="32"/>
      <c r="H35" s="32"/>
      <c r="I35" s="100">
        <v>0.21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>
      <c r="A36" s="32"/>
      <c r="B36" s="33"/>
      <c r="C36" s="32"/>
      <c r="D36" s="32"/>
      <c r="E36" s="27" t="s">
        <v>46</v>
      </c>
      <c r="F36" s="99">
        <f>ROUND((SUM(BH123:BH157)),  2)</f>
        <v>0</v>
      </c>
      <c r="G36" s="32"/>
      <c r="H36" s="32"/>
      <c r="I36" s="100">
        <v>0.12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3"/>
      <c r="C37" s="32"/>
      <c r="D37" s="32"/>
      <c r="E37" s="27" t="s">
        <v>47</v>
      </c>
      <c r="F37" s="99">
        <f>ROUND((SUM(BI123:BI157)),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1"/>
      <c r="D39" s="102" t="s">
        <v>48</v>
      </c>
      <c r="E39" s="60"/>
      <c r="F39" s="60"/>
      <c r="G39" s="103" t="s">
        <v>49</v>
      </c>
      <c r="H39" s="104" t="s">
        <v>50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42"/>
      <c r="D50" s="43" t="s">
        <v>51</v>
      </c>
      <c r="E50" s="44"/>
      <c r="F50" s="44"/>
      <c r="G50" s="43" t="s">
        <v>52</v>
      </c>
      <c r="H50" s="44"/>
      <c r="I50" s="44"/>
      <c r="J50" s="44"/>
      <c r="K50" s="44"/>
      <c r="L50" s="42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2"/>
      <c r="B61" s="33"/>
      <c r="C61" s="32"/>
      <c r="D61" s="45" t="s">
        <v>53</v>
      </c>
      <c r="E61" s="35"/>
      <c r="F61" s="107" t="s">
        <v>54</v>
      </c>
      <c r="G61" s="45" t="s">
        <v>53</v>
      </c>
      <c r="H61" s="35"/>
      <c r="I61" s="35"/>
      <c r="J61" s="108" t="s">
        <v>54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2"/>
      <c r="B65" s="33"/>
      <c r="C65" s="32"/>
      <c r="D65" s="43" t="s">
        <v>55</v>
      </c>
      <c r="E65" s="46"/>
      <c r="F65" s="46"/>
      <c r="G65" s="43" t="s">
        <v>56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2"/>
      <c r="B76" s="33"/>
      <c r="C76" s="32"/>
      <c r="D76" s="45" t="s">
        <v>53</v>
      </c>
      <c r="E76" s="35"/>
      <c r="F76" s="107" t="s">
        <v>54</v>
      </c>
      <c r="G76" s="45" t="s">
        <v>53</v>
      </c>
      <c r="H76" s="35"/>
      <c r="I76" s="35"/>
      <c r="J76" s="108" t="s">
        <v>54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>
      <c r="A82" s="32"/>
      <c r="B82" s="33"/>
      <c r="C82" s="21" t="s">
        <v>107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4.4" customHeight="1">
      <c r="A85" s="32"/>
      <c r="B85" s="33"/>
      <c r="C85" s="32"/>
      <c r="D85" s="32"/>
      <c r="E85" s="239" t="str">
        <f>E7</f>
        <v>Obnova zámeckého jezírka a okolí parku domova Nové Syrovce, P.O.</v>
      </c>
      <c r="F85" s="240"/>
      <c r="G85" s="240"/>
      <c r="H85" s="24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105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5.6" customHeight="1">
      <c r="A87" s="32"/>
      <c r="B87" s="33"/>
      <c r="C87" s="32"/>
      <c r="D87" s="32"/>
      <c r="E87" s="200" t="str">
        <f>E9</f>
        <v>0724-01.1 - So 01 - Odbahnění, úprava zátopy a úprava břehů</v>
      </c>
      <c r="F87" s="241"/>
      <c r="G87" s="241"/>
      <c r="H87" s="24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19</v>
      </c>
      <c r="D89" s="32"/>
      <c r="E89" s="32"/>
      <c r="F89" s="25" t="str">
        <f>F12</f>
        <v>Nové Syrovce</v>
      </c>
      <c r="G89" s="32"/>
      <c r="H89" s="32"/>
      <c r="I89" s="27" t="s">
        <v>21</v>
      </c>
      <c r="J89" s="55" t="str">
        <f>IF(J12="","",J12)</f>
        <v>4. 7. 2024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6.4" customHeight="1">
      <c r="A91" s="32"/>
      <c r="B91" s="33"/>
      <c r="C91" s="27" t="s">
        <v>23</v>
      </c>
      <c r="D91" s="32"/>
      <c r="E91" s="32"/>
      <c r="F91" s="25" t="str">
        <f>E15</f>
        <v>Kraj Vysočina, Žižkova 1882/57, 58301 Jihlava</v>
      </c>
      <c r="G91" s="32"/>
      <c r="H91" s="32"/>
      <c r="I91" s="27" t="s">
        <v>29</v>
      </c>
      <c r="J91" s="30" t="str">
        <f>E21</f>
        <v>ADAPTO.space s.r.o.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6.4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34</v>
      </c>
      <c r="J92" s="30" t="str">
        <f>E24</f>
        <v>Jindřich  J u k l  tel.: 602558222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09" t="s">
        <v>108</v>
      </c>
      <c r="D94" s="101"/>
      <c r="E94" s="101"/>
      <c r="F94" s="101"/>
      <c r="G94" s="101"/>
      <c r="H94" s="101"/>
      <c r="I94" s="101"/>
      <c r="J94" s="110" t="s">
        <v>109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8" customHeight="1">
      <c r="A96" s="32"/>
      <c r="B96" s="33"/>
      <c r="C96" s="111" t="s">
        <v>110</v>
      </c>
      <c r="D96" s="32"/>
      <c r="E96" s="32"/>
      <c r="F96" s="32"/>
      <c r="G96" s="32"/>
      <c r="H96" s="32"/>
      <c r="I96" s="32"/>
      <c r="J96" s="71">
        <f>J123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111</v>
      </c>
    </row>
    <row r="97" spans="1:31" s="9" customFormat="1" ht="24.9" customHeight="1">
      <c r="B97" s="112"/>
      <c r="D97" s="113" t="s">
        <v>112</v>
      </c>
      <c r="E97" s="114"/>
      <c r="F97" s="114"/>
      <c r="G97" s="114"/>
      <c r="H97" s="114"/>
      <c r="I97" s="114"/>
      <c r="J97" s="115">
        <f>J124</f>
        <v>0</v>
      </c>
      <c r="L97" s="112"/>
    </row>
    <row r="98" spans="1:31" s="10" customFormat="1" ht="19.95" customHeight="1">
      <c r="B98" s="116"/>
      <c r="D98" s="117" t="s">
        <v>113</v>
      </c>
      <c r="E98" s="118"/>
      <c r="F98" s="118"/>
      <c r="G98" s="118"/>
      <c r="H98" s="118"/>
      <c r="I98" s="118"/>
      <c r="J98" s="119">
        <f>J128</f>
        <v>0</v>
      </c>
      <c r="L98" s="116"/>
    </row>
    <row r="99" spans="1:31" s="10" customFormat="1" ht="19.95" customHeight="1">
      <c r="B99" s="116"/>
      <c r="D99" s="117" t="s">
        <v>114</v>
      </c>
      <c r="E99" s="118"/>
      <c r="F99" s="118"/>
      <c r="G99" s="118"/>
      <c r="H99" s="118"/>
      <c r="I99" s="118"/>
      <c r="J99" s="119">
        <f>J142</f>
        <v>0</v>
      </c>
      <c r="L99" s="116"/>
    </row>
    <row r="100" spans="1:31" s="10" customFormat="1" ht="19.95" customHeight="1">
      <c r="B100" s="116"/>
      <c r="D100" s="117" t="s">
        <v>115</v>
      </c>
      <c r="E100" s="118"/>
      <c r="F100" s="118"/>
      <c r="G100" s="118"/>
      <c r="H100" s="118"/>
      <c r="I100" s="118"/>
      <c r="J100" s="119">
        <f>J151</f>
        <v>0</v>
      </c>
      <c r="L100" s="116"/>
    </row>
    <row r="101" spans="1:31" s="9" customFormat="1" ht="24.9" customHeight="1">
      <c r="B101" s="112"/>
      <c r="D101" s="113" t="s">
        <v>116</v>
      </c>
      <c r="E101" s="114"/>
      <c r="F101" s="114"/>
      <c r="G101" s="114"/>
      <c r="H101" s="114"/>
      <c r="I101" s="114"/>
      <c r="J101" s="115">
        <f>J153</f>
        <v>0</v>
      </c>
      <c r="L101" s="112"/>
    </row>
    <row r="102" spans="1:31" s="10" customFormat="1" ht="19.95" customHeight="1">
      <c r="B102" s="116"/>
      <c r="D102" s="117" t="s">
        <v>117</v>
      </c>
      <c r="E102" s="118"/>
      <c r="F102" s="118"/>
      <c r="G102" s="118"/>
      <c r="H102" s="118"/>
      <c r="I102" s="118"/>
      <c r="J102" s="119">
        <f>J154</f>
        <v>0</v>
      </c>
      <c r="L102" s="116"/>
    </row>
    <row r="103" spans="1:31" s="10" customFormat="1" ht="19.95" customHeight="1">
      <c r="B103" s="116"/>
      <c r="D103" s="117" t="s">
        <v>118</v>
      </c>
      <c r="E103" s="118"/>
      <c r="F103" s="118"/>
      <c r="G103" s="118"/>
      <c r="H103" s="118"/>
      <c r="I103" s="118"/>
      <c r="J103" s="119">
        <f>J156</f>
        <v>0</v>
      </c>
      <c r="L103" s="116"/>
    </row>
    <row r="104" spans="1:31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6.9" customHeight="1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31" s="2" customFormat="1" ht="6.9" customHeight="1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24.9" customHeight="1">
      <c r="A110" s="32"/>
      <c r="B110" s="33"/>
      <c r="C110" s="21" t="s">
        <v>119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15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4.4" customHeight="1">
      <c r="A113" s="32"/>
      <c r="B113" s="33"/>
      <c r="C113" s="32"/>
      <c r="D113" s="32"/>
      <c r="E113" s="239" t="str">
        <f>E7</f>
        <v>Obnova zámeckého jezírka a okolí parku domova Nové Syrovce, P.O.</v>
      </c>
      <c r="F113" s="240"/>
      <c r="G113" s="240"/>
      <c r="H113" s="240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105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5.6" customHeight="1">
      <c r="A115" s="32"/>
      <c r="B115" s="33"/>
      <c r="C115" s="32"/>
      <c r="D115" s="32"/>
      <c r="E115" s="200" t="str">
        <f>E9</f>
        <v>0724-01.1 - So 01 - Odbahnění, úprava zátopy a úprava břehů</v>
      </c>
      <c r="F115" s="241"/>
      <c r="G115" s="241"/>
      <c r="H115" s="241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>
      <c r="A117" s="32"/>
      <c r="B117" s="33"/>
      <c r="C117" s="27" t="s">
        <v>19</v>
      </c>
      <c r="D117" s="32"/>
      <c r="E117" s="32"/>
      <c r="F117" s="25" t="str">
        <f>F12</f>
        <v>Nové Syrovce</v>
      </c>
      <c r="G117" s="32"/>
      <c r="H117" s="32"/>
      <c r="I117" s="27" t="s">
        <v>21</v>
      </c>
      <c r="J117" s="55" t="str">
        <f>IF(J12="","",J12)</f>
        <v>4. 7. 2024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26.4" customHeight="1">
      <c r="A119" s="32"/>
      <c r="B119" s="33"/>
      <c r="C119" s="27" t="s">
        <v>23</v>
      </c>
      <c r="D119" s="32"/>
      <c r="E119" s="32"/>
      <c r="F119" s="25" t="str">
        <f>E15</f>
        <v>Kraj Vysočina, Žižkova 1882/57, 58301 Jihlava</v>
      </c>
      <c r="G119" s="32"/>
      <c r="H119" s="32"/>
      <c r="I119" s="27" t="s">
        <v>29</v>
      </c>
      <c r="J119" s="30" t="str">
        <f>E21</f>
        <v>ADAPTO.space s.r.o.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26.4" customHeight="1">
      <c r="A120" s="32"/>
      <c r="B120" s="33"/>
      <c r="C120" s="27" t="s">
        <v>27</v>
      </c>
      <c r="D120" s="32"/>
      <c r="E120" s="32"/>
      <c r="F120" s="25" t="str">
        <f>IF(E18="","",E18)</f>
        <v>Vyplň údaj</v>
      </c>
      <c r="G120" s="32"/>
      <c r="H120" s="32"/>
      <c r="I120" s="27" t="s">
        <v>34</v>
      </c>
      <c r="J120" s="30" t="str">
        <f>E24</f>
        <v>Jindřich  J u k l  tel.: 602558222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>
      <c r="A122" s="120"/>
      <c r="B122" s="121"/>
      <c r="C122" s="122" t="s">
        <v>120</v>
      </c>
      <c r="D122" s="123" t="s">
        <v>63</v>
      </c>
      <c r="E122" s="123" t="s">
        <v>59</v>
      </c>
      <c r="F122" s="123" t="s">
        <v>60</v>
      </c>
      <c r="G122" s="123" t="s">
        <v>121</v>
      </c>
      <c r="H122" s="123" t="s">
        <v>122</v>
      </c>
      <c r="I122" s="123" t="s">
        <v>123</v>
      </c>
      <c r="J122" s="124" t="s">
        <v>109</v>
      </c>
      <c r="K122" s="125" t="s">
        <v>124</v>
      </c>
      <c r="L122" s="126"/>
      <c r="M122" s="62" t="s">
        <v>1</v>
      </c>
      <c r="N122" s="63" t="s">
        <v>42</v>
      </c>
      <c r="O122" s="63" t="s">
        <v>125</v>
      </c>
      <c r="P122" s="63" t="s">
        <v>126</v>
      </c>
      <c r="Q122" s="63" t="s">
        <v>127</v>
      </c>
      <c r="R122" s="63" t="s">
        <v>128</v>
      </c>
      <c r="S122" s="63" t="s">
        <v>129</v>
      </c>
      <c r="T122" s="64" t="s">
        <v>130</v>
      </c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</row>
    <row r="123" spans="1:65" s="2" customFormat="1" ht="22.8" customHeight="1">
      <c r="A123" s="32"/>
      <c r="B123" s="33"/>
      <c r="C123" s="69" t="s">
        <v>131</v>
      </c>
      <c r="D123" s="32"/>
      <c r="E123" s="32"/>
      <c r="F123" s="32"/>
      <c r="G123" s="32"/>
      <c r="H123" s="32"/>
      <c r="I123" s="32"/>
      <c r="J123" s="127">
        <f>BK123</f>
        <v>0</v>
      </c>
      <c r="K123" s="32"/>
      <c r="L123" s="33"/>
      <c r="M123" s="65"/>
      <c r="N123" s="56"/>
      <c r="O123" s="66"/>
      <c r="P123" s="128">
        <f>P124+P153</f>
        <v>0</v>
      </c>
      <c r="Q123" s="66"/>
      <c r="R123" s="128">
        <f>R124+R153</f>
        <v>183.74169695999998</v>
      </c>
      <c r="S123" s="66"/>
      <c r="T123" s="129">
        <f>T124+T153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77</v>
      </c>
      <c r="AU123" s="17" t="s">
        <v>111</v>
      </c>
      <c r="BK123" s="130">
        <f>BK124+BK153</f>
        <v>0</v>
      </c>
    </row>
    <row r="124" spans="1:65" s="12" customFormat="1" ht="25.95" customHeight="1">
      <c r="B124" s="131"/>
      <c r="D124" s="132" t="s">
        <v>77</v>
      </c>
      <c r="E124" s="133" t="s">
        <v>132</v>
      </c>
      <c r="F124" s="133" t="s">
        <v>133</v>
      </c>
      <c r="I124" s="134"/>
      <c r="J124" s="135">
        <f>BK124</f>
        <v>0</v>
      </c>
      <c r="L124" s="131"/>
      <c r="M124" s="136"/>
      <c r="N124" s="137"/>
      <c r="O124" s="137"/>
      <c r="P124" s="138">
        <f>P125+SUM(P126:P128)+P142+P151</f>
        <v>0</v>
      </c>
      <c r="Q124" s="137"/>
      <c r="R124" s="138">
        <f>R125+SUM(R126:R128)+R142+R151</f>
        <v>183.74169695999998</v>
      </c>
      <c r="S124" s="137"/>
      <c r="T124" s="139">
        <f>T125+SUM(T126:T128)+T142+T151</f>
        <v>0</v>
      </c>
      <c r="AR124" s="132" t="s">
        <v>86</v>
      </c>
      <c r="AT124" s="140" t="s">
        <v>77</v>
      </c>
      <c r="AU124" s="140" t="s">
        <v>78</v>
      </c>
      <c r="AY124" s="132" t="s">
        <v>134</v>
      </c>
      <c r="BK124" s="141">
        <f>BK125+SUM(BK126:BK128)+BK142+BK151</f>
        <v>0</v>
      </c>
    </row>
    <row r="125" spans="1:65" s="2" customFormat="1" ht="14.4" customHeight="1">
      <c r="A125" s="32"/>
      <c r="B125" s="142"/>
      <c r="C125" s="143" t="s">
        <v>86</v>
      </c>
      <c r="D125" s="143" t="s">
        <v>135</v>
      </c>
      <c r="E125" s="144" t="s">
        <v>136</v>
      </c>
      <c r="F125" s="145" t="s">
        <v>137</v>
      </c>
      <c r="G125" s="146" t="s">
        <v>1</v>
      </c>
      <c r="H125" s="147">
        <v>0</v>
      </c>
      <c r="I125" s="148"/>
      <c r="J125" s="149">
        <f>ROUND(I125*H125,2)</f>
        <v>0</v>
      </c>
      <c r="K125" s="150"/>
      <c r="L125" s="33"/>
      <c r="M125" s="151" t="s">
        <v>1</v>
      </c>
      <c r="N125" s="152" t="s">
        <v>43</v>
      </c>
      <c r="O125" s="58"/>
      <c r="P125" s="153">
        <f>O125*H125</f>
        <v>0</v>
      </c>
      <c r="Q125" s="153">
        <v>0</v>
      </c>
      <c r="R125" s="153">
        <f>Q125*H125</f>
        <v>0</v>
      </c>
      <c r="S125" s="153">
        <v>0</v>
      </c>
      <c r="T125" s="154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5" t="s">
        <v>138</v>
      </c>
      <c r="AT125" s="155" t="s">
        <v>135</v>
      </c>
      <c r="AU125" s="155" t="s">
        <v>86</v>
      </c>
      <c r="AY125" s="17" t="s">
        <v>134</v>
      </c>
      <c r="BE125" s="156">
        <f>IF(N125="základní",J125,0)</f>
        <v>0</v>
      </c>
      <c r="BF125" s="156">
        <f>IF(N125="snížená",J125,0)</f>
        <v>0</v>
      </c>
      <c r="BG125" s="156">
        <f>IF(N125="zákl. přenesená",J125,0)</f>
        <v>0</v>
      </c>
      <c r="BH125" s="156">
        <f>IF(N125="sníž. přenesená",J125,0)</f>
        <v>0</v>
      </c>
      <c r="BI125" s="156">
        <f>IF(N125="nulová",J125,0)</f>
        <v>0</v>
      </c>
      <c r="BJ125" s="17" t="s">
        <v>86</v>
      </c>
      <c r="BK125" s="156">
        <f>ROUND(I125*H125,2)</f>
        <v>0</v>
      </c>
      <c r="BL125" s="17" t="s">
        <v>138</v>
      </c>
      <c r="BM125" s="155" t="s">
        <v>139</v>
      </c>
    </row>
    <row r="126" spans="1:65" s="13" customFormat="1" ht="10.199999999999999">
      <c r="B126" s="157"/>
      <c r="D126" s="158" t="s">
        <v>140</v>
      </c>
      <c r="E126" s="159" t="s">
        <v>1</v>
      </c>
      <c r="F126" s="160" t="s">
        <v>141</v>
      </c>
      <c r="H126" s="159" t="s">
        <v>1</v>
      </c>
      <c r="I126" s="161"/>
      <c r="L126" s="157"/>
      <c r="M126" s="162"/>
      <c r="N126" s="163"/>
      <c r="O126" s="163"/>
      <c r="P126" s="163"/>
      <c r="Q126" s="163"/>
      <c r="R126" s="163"/>
      <c r="S126" s="163"/>
      <c r="T126" s="164"/>
      <c r="AT126" s="159" t="s">
        <v>140</v>
      </c>
      <c r="AU126" s="159" t="s">
        <v>86</v>
      </c>
      <c r="AV126" s="13" t="s">
        <v>86</v>
      </c>
      <c r="AW126" s="13" t="s">
        <v>33</v>
      </c>
      <c r="AX126" s="13" t="s">
        <v>78</v>
      </c>
      <c r="AY126" s="159" t="s">
        <v>134</v>
      </c>
    </row>
    <row r="127" spans="1:65" s="14" customFormat="1" ht="10.199999999999999">
      <c r="B127" s="165"/>
      <c r="D127" s="158" t="s">
        <v>140</v>
      </c>
      <c r="E127" s="166" t="s">
        <v>1</v>
      </c>
      <c r="F127" s="167" t="s">
        <v>142</v>
      </c>
      <c r="H127" s="168">
        <v>0</v>
      </c>
      <c r="I127" s="169"/>
      <c r="L127" s="165"/>
      <c r="M127" s="170"/>
      <c r="N127" s="171"/>
      <c r="O127" s="171"/>
      <c r="P127" s="171"/>
      <c r="Q127" s="171"/>
      <c r="R127" s="171"/>
      <c r="S127" s="171"/>
      <c r="T127" s="172"/>
      <c r="AT127" s="166" t="s">
        <v>140</v>
      </c>
      <c r="AU127" s="166" t="s">
        <v>86</v>
      </c>
      <c r="AV127" s="14" t="s">
        <v>138</v>
      </c>
      <c r="AW127" s="14" t="s">
        <v>33</v>
      </c>
      <c r="AX127" s="14" t="s">
        <v>86</v>
      </c>
      <c r="AY127" s="166" t="s">
        <v>134</v>
      </c>
    </row>
    <row r="128" spans="1:65" s="12" customFormat="1" ht="22.8" customHeight="1">
      <c r="B128" s="131"/>
      <c r="D128" s="132" t="s">
        <v>77</v>
      </c>
      <c r="E128" s="173" t="s">
        <v>86</v>
      </c>
      <c r="F128" s="173" t="s">
        <v>143</v>
      </c>
      <c r="I128" s="134"/>
      <c r="J128" s="174">
        <f>BK128</f>
        <v>0</v>
      </c>
      <c r="L128" s="131"/>
      <c r="M128" s="136"/>
      <c r="N128" s="137"/>
      <c r="O128" s="137"/>
      <c r="P128" s="138">
        <f>SUM(P129:P141)</f>
        <v>0</v>
      </c>
      <c r="Q128" s="137"/>
      <c r="R128" s="138">
        <f>SUM(R129:R141)</f>
        <v>3.0000000000000003E-4</v>
      </c>
      <c r="S128" s="137"/>
      <c r="T128" s="139">
        <f>SUM(T129:T141)</f>
        <v>0</v>
      </c>
      <c r="AR128" s="132" t="s">
        <v>86</v>
      </c>
      <c r="AT128" s="140" t="s">
        <v>77</v>
      </c>
      <c r="AU128" s="140" t="s">
        <v>86</v>
      </c>
      <c r="AY128" s="132" t="s">
        <v>134</v>
      </c>
      <c r="BK128" s="141">
        <f>SUM(BK129:BK141)</f>
        <v>0</v>
      </c>
    </row>
    <row r="129" spans="1:65" s="2" customFormat="1" ht="14.4" customHeight="1">
      <c r="A129" s="32"/>
      <c r="B129" s="142"/>
      <c r="C129" s="143" t="s">
        <v>88</v>
      </c>
      <c r="D129" s="143" t="s">
        <v>135</v>
      </c>
      <c r="E129" s="144" t="s">
        <v>144</v>
      </c>
      <c r="F129" s="145" t="s">
        <v>145</v>
      </c>
      <c r="G129" s="146" t="s">
        <v>146</v>
      </c>
      <c r="H129" s="147">
        <v>10</v>
      </c>
      <c r="I129" s="148"/>
      <c r="J129" s="149">
        <f>ROUND(I129*H129,2)</f>
        <v>0</v>
      </c>
      <c r="K129" s="150"/>
      <c r="L129" s="33"/>
      <c r="M129" s="151" t="s">
        <v>1</v>
      </c>
      <c r="N129" s="152" t="s">
        <v>43</v>
      </c>
      <c r="O129" s="58"/>
      <c r="P129" s="153">
        <f>O129*H129</f>
        <v>0</v>
      </c>
      <c r="Q129" s="153">
        <v>3.0000000000000001E-5</v>
      </c>
      <c r="R129" s="153">
        <f>Q129*H129</f>
        <v>3.0000000000000003E-4</v>
      </c>
      <c r="S129" s="153">
        <v>0</v>
      </c>
      <c r="T129" s="154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5" t="s">
        <v>138</v>
      </c>
      <c r="AT129" s="155" t="s">
        <v>135</v>
      </c>
      <c r="AU129" s="155" t="s">
        <v>88</v>
      </c>
      <c r="AY129" s="17" t="s">
        <v>134</v>
      </c>
      <c r="BE129" s="156">
        <f>IF(N129="základní",J129,0)</f>
        <v>0</v>
      </c>
      <c r="BF129" s="156">
        <f>IF(N129="snížená",J129,0)</f>
        <v>0</v>
      </c>
      <c r="BG129" s="156">
        <f>IF(N129="zákl. přenesená",J129,0)</f>
        <v>0</v>
      </c>
      <c r="BH129" s="156">
        <f>IF(N129="sníž. přenesená",J129,0)</f>
        <v>0</v>
      </c>
      <c r="BI129" s="156">
        <f>IF(N129="nulová",J129,0)</f>
        <v>0</v>
      </c>
      <c r="BJ129" s="17" t="s">
        <v>86</v>
      </c>
      <c r="BK129" s="156">
        <f>ROUND(I129*H129,2)</f>
        <v>0</v>
      </c>
      <c r="BL129" s="17" t="s">
        <v>138</v>
      </c>
      <c r="BM129" s="155" t="s">
        <v>147</v>
      </c>
    </row>
    <row r="130" spans="1:65" s="2" customFormat="1" ht="14.4" customHeight="1">
      <c r="A130" s="32"/>
      <c r="B130" s="142"/>
      <c r="C130" s="143" t="s">
        <v>148</v>
      </c>
      <c r="D130" s="143" t="s">
        <v>135</v>
      </c>
      <c r="E130" s="144" t="s">
        <v>149</v>
      </c>
      <c r="F130" s="145" t="s">
        <v>150</v>
      </c>
      <c r="G130" s="146" t="s">
        <v>151</v>
      </c>
      <c r="H130" s="147">
        <v>271</v>
      </c>
      <c r="I130" s="148"/>
      <c r="J130" s="149">
        <f>ROUND(I130*H130,2)</f>
        <v>0</v>
      </c>
      <c r="K130" s="150"/>
      <c r="L130" s="33"/>
      <c r="M130" s="151" t="s">
        <v>1</v>
      </c>
      <c r="N130" s="152" t="s">
        <v>43</v>
      </c>
      <c r="O130" s="58"/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5" t="s">
        <v>138</v>
      </c>
      <c r="AT130" s="155" t="s">
        <v>135</v>
      </c>
      <c r="AU130" s="155" t="s">
        <v>88</v>
      </c>
      <c r="AY130" s="17" t="s">
        <v>134</v>
      </c>
      <c r="BE130" s="156">
        <f>IF(N130="základní",J130,0)</f>
        <v>0</v>
      </c>
      <c r="BF130" s="156">
        <f>IF(N130="snížená",J130,0)</f>
        <v>0</v>
      </c>
      <c r="BG130" s="156">
        <f>IF(N130="zákl. přenesená",J130,0)</f>
        <v>0</v>
      </c>
      <c r="BH130" s="156">
        <f>IF(N130="sníž. přenesená",J130,0)</f>
        <v>0</v>
      </c>
      <c r="BI130" s="156">
        <f>IF(N130="nulová",J130,0)</f>
        <v>0</v>
      </c>
      <c r="BJ130" s="17" t="s">
        <v>86</v>
      </c>
      <c r="BK130" s="156">
        <f>ROUND(I130*H130,2)</f>
        <v>0</v>
      </c>
      <c r="BL130" s="17" t="s">
        <v>138</v>
      </c>
      <c r="BM130" s="155" t="s">
        <v>152</v>
      </c>
    </row>
    <row r="131" spans="1:65" s="2" customFormat="1" ht="14.4" customHeight="1">
      <c r="A131" s="32"/>
      <c r="B131" s="142"/>
      <c r="C131" s="143" t="s">
        <v>138</v>
      </c>
      <c r="D131" s="143" t="s">
        <v>135</v>
      </c>
      <c r="E131" s="144" t="s">
        <v>153</v>
      </c>
      <c r="F131" s="145" t="s">
        <v>154</v>
      </c>
      <c r="G131" s="146" t="s">
        <v>151</v>
      </c>
      <c r="H131" s="147">
        <v>271</v>
      </c>
      <c r="I131" s="148"/>
      <c r="J131" s="149">
        <f>ROUND(I131*H131,2)</f>
        <v>0</v>
      </c>
      <c r="K131" s="150"/>
      <c r="L131" s="33"/>
      <c r="M131" s="151" t="s">
        <v>1</v>
      </c>
      <c r="N131" s="152" t="s">
        <v>43</v>
      </c>
      <c r="O131" s="58"/>
      <c r="P131" s="153">
        <f>O131*H131</f>
        <v>0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5" t="s">
        <v>138</v>
      </c>
      <c r="AT131" s="155" t="s">
        <v>135</v>
      </c>
      <c r="AU131" s="155" t="s">
        <v>88</v>
      </c>
      <c r="AY131" s="17" t="s">
        <v>134</v>
      </c>
      <c r="BE131" s="156">
        <f>IF(N131="základní",J131,0)</f>
        <v>0</v>
      </c>
      <c r="BF131" s="156">
        <f>IF(N131="snížená",J131,0)</f>
        <v>0</v>
      </c>
      <c r="BG131" s="156">
        <f>IF(N131="zákl. přenesená",J131,0)</f>
        <v>0</v>
      </c>
      <c r="BH131" s="156">
        <f>IF(N131="sníž. přenesená",J131,0)</f>
        <v>0</v>
      </c>
      <c r="BI131" s="156">
        <f>IF(N131="nulová",J131,0)</f>
        <v>0</v>
      </c>
      <c r="BJ131" s="17" t="s">
        <v>86</v>
      </c>
      <c r="BK131" s="156">
        <f>ROUND(I131*H131,2)</f>
        <v>0</v>
      </c>
      <c r="BL131" s="17" t="s">
        <v>138</v>
      </c>
      <c r="BM131" s="155" t="s">
        <v>155</v>
      </c>
    </row>
    <row r="132" spans="1:65" s="2" customFormat="1" ht="19.8" customHeight="1">
      <c r="A132" s="32"/>
      <c r="B132" s="142"/>
      <c r="C132" s="143" t="s">
        <v>156</v>
      </c>
      <c r="D132" s="143" t="s">
        <v>135</v>
      </c>
      <c r="E132" s="144" t="s">
        <v>157</v>
      </c>
      <c r="F132" s="145" t="s">
        <v>158</v>
      </c>
      <c r="G132" s="146" t="s">
        <v>151</v>
      </c>
      <c r="H132" s="147">
        <v>271</v>
      </c>
      <c r="I132" s="148"/>
      <c r="J132" s="149">
        <f>ROUND(I132*H132,2)</f>
        <v>0</v>
      </c>
      <c r="K132" s="150"/>
      <c r="L132" s="33"/>
      <c r="M132" s="151" t="s">
        <v>1</v>
      </c>
      <c r="N132" s="152" t="s">
        <v>43</v>
      </c>
      <c r="O132" s="58"/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5" t="s">
        <v>138</v>
      </c>
      <c r="AT132" s="155" t="s">
        <v>135</v>
      </c>
      <c r="AU132" s="155" t="s">
        <v>88</v>
      </c>
      <c r="AY132" s="17" t="s">
        <v>134</v>
      </c>
      <c r="BE132" s="156">
        <f>IF(N132="základní",J132,0)</f>
        <v>0</v>
      </c>
      <c r="BF132" s="156">
        <f>IF(N132="snížená",J132,0)</f>
        <v>0</v>
      </c>
      <c r="BG132" s="156">
        <f>IF(N132="zákl. přenesená",J132,0)</f>
        <v>0</v>
      </c>
      <c r="BH132" s="156">
        <f>IF(N132="sníž. přenesená",J132,0)</f>
        <v>0</v>
      </c>
      <c r="BI132" s="156">
        <f>IF(N132="nulová",J132,0)</f>
        <v>0</v>
      </c>
      <c r="BJ132" s="17" t="s">
        <v>86</v>
      </c>
      <c r="BK132" s="156">
        <f>ROUND(I132*H132,2)</f>
        <v>0</v>
      </c>
      <c r="BL132" s="17" t="s">
        <v>138</v>
      </c>
      <c r="BM132" s="155" t="s">
        <v>159</v>
      </c>
    </row>
    <row r="133" spans="1:65" s="2" customFormat="1" ht="14.4" customHeight="1">
      <c r="A133" s="32"/>
      <c r="B133" s="142"/>
      <c r="C133" s="143" t="s">
        <v>160</v>
      </c>
      <c r="D133" s="143" t="s">
        <v>135</v>
      </c>
      <c r="E133" s="144" t="s">
        <v>161</v>
      </c>
      <c r="F133" s="145" t="s">
        <v>162</v>
      </c>
      <c r="G133" s="146" t="s">
        <v>163</v>
      </c>
      <c r="H133" s="147">
        <v>436.62299999999999</v>
      </c>
      <c r="I133" s="148"/>
      <c r="J133" s="149">
        <f>ROUND(I133*H133,2)</f>
        <v>0</v>
      </c>
      <c r="K133" s="150"/>
      <c r="L133" s="33"/>
      <c r="M133" s="151" t="s">
        <v>1</v>
      </c>
      <c r="N133" s="152" t="s">
        <v>43</v>
      </c>
      <c r="O133" s="58"/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5" t="s">
        <v>138</v>
      </c>
      <c r="AT133" s="155" t="s">
        <v>135</v>
      </c>
      <c r="AU133" s="155" t="s">
        <v>88</v>
      </c>
      <c r="AY133" s="17" t="s">
        <v>134</v>
      </c>
      <c r="BE133" s="156">
        <f>IF(N133="základní",J133,0)</f>
        <v>0</v>
      </c>
      <c r="BF133" s="156">
        <f>IF(N133="snížená",J133,0)</f>
        <v>0</v>
      </c>
      <c r="BG133" s="156">
        <f>IF(N133="zákl. přenesená",J133,0)</f>
        <v>0</v>
      </c>
      <c r="BH133" s="156">
        <f>IF(N133="sníž. přenesená",J133,0)</f>
        <v>0</v>
      </c>
      <c r="BI133" s="156">
        <f>IF(N133="nulová",J133,0)</f>
        <v>0</v>
      </c>
      <c r="BJ133" s="17" t="s">
        <v>86</v>
      </c>
      <c r="BK133" s="156">
        <f>ROUND(I133*H133,2)</f>
        <v>0</v>
      </c>
      <c r="BL133" s="17" t="s">
        <v>138</v>
      </c>
      <c r="BM133" s="155" t="s">
        <v>164</v>
      </c>
    </row>
    <row r="134" spans="1:65" s="15" customFormat="1" ht="10.199999999999999">
      <c r="B134" s="175"/>
      <c r="D134" s="158" t="s">
        <v>140</v>
      </c>
      <c r="E134" s="176" t="s">
        <v>1</v>
      </c>
      <c r="F134" s="177" t="s">
        <v>165</v>
      </c>
      <c r="H134" s="178">
        <v>436.62299999999999</v>
      </c>
      <c r="I134" s="179"/>
      <c r="L134" s="175"/>
      <c r="M134" s="180"/>
      <c r="N134" s="181"/>
      <c r="O134" s="181"/>
      <c r="P134" s="181"/>
      <c r="Q134" s="181"/>
      <c r="R134" s="181"/>
      <c r="S134" s="181"/>
      <c r="T134" s="182"/>
      <c r="AT134" s="176" t="s">
        <v>140</v>
      </c>
      <c r="AU134" s="176" t="s">
        <v>88</v>
      </c>
      <c r="AV134" s="15" t="s">
        <v>88</v>
      </c>
      <c r="AW134" s="15" t="s">
        <v>33</v>
      </c>
      <c r="AX134" s="15" t="s">
        <v>86</v>
      </c>
      <c r="AY134" s="176" t="s">
        <v>134</v>
      </c>
    </row>
    <row r="135" spans="1:65" s="2" customFormat="1" ht="14.4" customHeight="1">
      <c r="A135" s="32"/>
      <c r="B135" s="142"/>
      <c r="C135" s="143" t="s">
        <v>166</v>
      </c>
      <c r="D135" s="143" t="s">
        <v>135</v>
      </c>
      <c r="E135" s="144" t="s">
        <v>167</v>
      </c>
      <c r="F135" s="145" t="s">
        <v>168</v>
      </c>
      <c r="G135" s="146" t="s">
        <v>163</v>
      </c>
      <c r="H135" s="147">
        <v>436.62299999999999</v>
      </c>
      <c r="I135" s="148"/>
      <c r="J135" s="149">
        <f>ROUND(I135*H135,2)</f>
        <v>0</v>
      </c>
      <c r="K135" s="150"/>
      <c r="L135" s="33"/>
      <c r="M135" s="151" t="s">
        <v>1</v>
      </c>
      <c r="N135" s="152" t="s">
        <v>43</v>
      </c>
      <c r="O135" s="58"/>
      <c r="P135" s="153">
        <f>O135*H135</f>
        <v>0</v>
      </c>
      <c r="Q135" s="153">
        <v>0</v>
      </c>
      <c r="R135" s="153">
        <f>Q135*H135</f>
        <v>0</v>
      </c>
      <c r="S135" s="153">
        <v>0</v>
      </c>
      <c r="T135" s="154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5" t="s">
        <v>138</v>
      </c>
      <c r="AT135" s="155" t="s">
        <v>135</v>
      </c>
      <c r="AU135" s="155" t="s">
        <v>88</v>
      </c>
      <c r="AY135" s="17" t="s">
        <v>134</v>
      </c>
      <c r="BE135" s="156">
        <f>IF(N135="základní",J135,0)</f>
        <v>0</v>
      </c>
      <c r="BF135" s="156">
        <f>IF(N135="snížená",J135,0)</f>
        <v>0</v>
      </c>
      <c r="BG135" s="156">
        <f>IF(N135="zákl. přenesená",J135,0)</f>
        <v>0</v>
      </c>
      <c r="BH135" s="156">
        <f>IF(N135="sníž. přenesená",J135,0)</f>
        <v>0</v>
      </c>
      <c r="BI135" s="156">
        <f>IF(N135="nulová",J135,0)</f>
        <v>0</v>
      </c>
      <c r="BJ135" s="17" t="s">
        <v>86</v>
      </c>
      <c r="BK135" s="156">
        <f>ROUND(I135*H135,2)</f>
        <v>0</v>
      </c>
      <c r="BL135" s="17" t="s">
        <v>138</v>
      </c>
      <c r="BM135" s="155" t="s">
        <v>169</v>
      </c>
    </row>
    <row r="136" spans="1:65" s="13" customFormat="1" ht="10.199999999999999">
      <c r="B136" s="157"/>
      <c r="D136" s="158" t="s">
        <v>140</v>
      </c>
      <c r="E136" s="159" t="s">
        <v>1</v>
      </c>
      <c r="F136" s="160" t="s">
        <v>170</v>
      </c>
      <c r="H136" s="159" t="s">
        <v>1</v>
      </c>
      <c r="I136" s="161"/>
      <c r="L136" s="157"/>
      <c r="M136" s="162"/>
      <c r="N136" s="163"/>
      <c r="O136" s="163"/>
      <c r="P136" s="163"/>
      <c r="Q136" s="163"/>
      <c r="R136" s="163"/>
      <c r="S136" s="163"/>
      <c r="T136" s="164"/>
      <c r="AT136" s="159" t="s">
        <v>140</v>
      </c>
      <c r="AU136" s="159" t="s">
        <v>88</v>
      </c>
      <c r="AV136" s="13" t="s">
        <v>86</v>
      </c>
      <c r="AW136" s="13" t="s">
        <v>33</v>
      </c>
      <c r="AX136" s="13" t="s">
        <v>78</v>
      </c>
      <c r="AY136" s="159" t="s">
        <v>134</v>
      </c>
    </row>
    <row r="137" spans="1:65" s="15" customFormat="1" ht="10.199999999999999">
      <c r="B137" s="175"/>
      <c r="D137" s="158" t="s">
        <v>140</v>
      </c>
      <c r="E137" s="176" t="s">
        <v>1</v>
      </c>
      <c r="F137" s="177" t="s">
        <v>171</v>
      </c>
      <c r="H137" s="178">
        <v>185</v>
      </c>
      <c r="I137" s="179"/>
      <c r="L137" s="175"/>
      <c r="M137" s="180"/>
      <c r="N137" s="181"/>
      <c r="O137" s="181"/>
      <c r="P137" s="181"/>
      <c r="Q137" s="181"/>
      <c r="R137" s="181"/>
      <c r="S137" s="181"/>
      <c r="T137" s="182"/>
      <c r="AT137" s="176" t="s">
        <v>140</v>
      </c>
      <c r="AU137" s="176" t="s">
        <v>88</v>
      </c>
      <c r="AV137" s="15" t="s">
        <v>88</v>
      </c>
      <c r="AW137" s="15" t="s">
        <v>33</v>
      </c>
      <c r="AX137" s="15" t="s">
        <v>78</v>
      </c>
      <c r="AY137" s="176" t="s">
        <v>134</v>
      </c>
    </row>
    <row r="138" spans="1:65" s="13" customFormat="1" ht="10.199999999999999">
      <c r="B138" s="157"/>
      <c r="D138" s="158" t="s">
        <v>140</v>
      </c>
      <c r="E138" s="159" t="s">
        <v>1</v>
      </c>
      <c r="F138" s="160" t="s">
        <v>172</v>
      </c>
      <c r="H138" s="159" t="s">
        <v>1</v>
      </c>
      <c r="I138" s="161"/>
      <c r="L138" s="157"/>
      <c r="M138" s="162"/>
      <c r="N138" s="163"/>
      <c r="O138" s="163"/>
      <c r="P138" s="163"/>
      <c r="Q138" s="163"/>
      <c r="R138" s="163"/>
      <c r="S138" s="163"/>
      <c r="T138" s="164"/>
      <c r="AT138" s="159" t="s">
        <v>140</v>
      </c>
      <c r="AU138" s="159" t="s">
        <v>88</v>
      </c>
      <c r="AV138" s="13" t="s">
        <v>86</v>
      </c>
      <c r="AW138" s="13" t="s">
        <v>33</v>
      </c>
      <c r="AX138" s="13" t="s">
        <v>78</v>
      </c>
      <c r="AY138" s="159" t="s">
        <v>134</v>
      </c>
    </row>
    <row r="139" spans="1:65" s="15" customFormat="1" ht="10.199999999999999">
      <c r="B139" s="175"/>
      <c r="D139" s="158" t="s">
        <v>140</v>
      </c>
      <c r="E139" s="176" t="s">
        <v>1</v>
      </c>
      <c r="F139" s="177" t="s">
        <v>173</v>
      </c>
      <c r="H139" s="178">
        <v>138.60300000000001</v>
      </c>
      <c r="I139" s="179"/>
      <c r="L139" s="175"/>
      <c r="M139" s="180"/>
      <c r="N139" s="181"/>
      <c r="O139" s="181"/>
      <c r="P139" s="181"/>
      <c r="Q139" s="181"/>
      <c r="R139" s="181"/>
      <c r="S139" s="181"/>
      <c r="T139" s="182"/>
      <c r="AT139" s="176" t="s">
        <v>140</v>
      </c>
      <c r="AU139" s="176" t="s">
        <v>88</v>
      </c>
      <c r="AV139" s="15" t="s">
        <v>88</v>
      </c>
      <c r="AW139" s="15" t="s">
        <v>33</v>
      </c>
      <c r="AX139" s="15" t="s">
        <v>78</v>
      </c>
      <c r="AY139" s="176" t="s">
        <v>134</v>
      </c>
    </row>
    <row r="140" spans="1:65" s="15" customFormat="1" ht="10.199999999999999">
      <c r="B140" s="175"/>
      <c r="D140" s="158" t="s">
        <v>140</v>
      </c>
      <c r="E140" s="176" t="s">
        <v>1</v>
      </c>
      <c r="F140" s="177" t="s">
        <v>174</v>
      </c>
      <c r="H140" s="178">
        <v>113.02</v>
      </c>
      <c r="I140" s="179"/>
      <c r="L140" s="175"/>
      <c r="M140" s="180"/>
      <c r="N140" s="181"/>
      <c r="O140" s="181"/>
      <c r="P140" s="181"/>
      <c r="Q140" s="181"/>
      <c r="R140" s="181"/>
      <c r="S140" s="181"/>
      <c r="T140" s="182"/>
      <c r="AT140" s="176" t="s">
        <v>140</v>
      </c>
      <c r="AU140" s="176" t="s">
        <v>88</v>
      </c>
      <c r="AV140" s="15" t="s">
        <v>88</v>
      </c>
      <c r="AW140" s="15" t="s">
        <v>33</v>
      </c>
      <c r="AX140" s="15" t="s">
        <v>78</v>
      </c>
      <c r="AY140" s="176" t="s">
        <v>134</v>
      </c>
    </row>
    <row r="141" spans="1:65" s="14" customFormat="1" ht="10.199999999999999">
      <c r="B141" s="165"/>
      <c r="D141" s="158" t="s">
        <v>140</v>
      </c>
      <c r="E141" s="166" t="s">
        <v>1</v>
      </c>
      <c r="F141" s="167" t="s">
        <v>142</v>
      </c>
      <c r="H141" s="168">
        <v>436.62299999999999</v>
      </c>
      <c r="I141" s="169"/>
      <c r="L141" s="165"/>
      <c r="M141" s="170"/>
      <c r="N141" s="171"/>
      <c r="O141" s="171"/>
      <c r="P141" s="171"/>
      <c r="Q141" s="171"/>
      <c r="R141" s="171"/>
      <c r="S141" s="171"/>
      <c r="T141" s="172"/>
      <c r="AT141" s="166" t="s">
        <v>140</v>
      </c>
      <c r="AU141" s="166" t="s">
        <v>88</v>
      </c>
      <c r="AV141" s="14" t="s">
        <v>138</v>
      </c>
      <c r="AW141" s="14" t="s">
        <v>33</v>
      </c>
      <c r="AX141" s="14" t="s">
        <v>86</v>
      </c>
      <c r="AY141" s="166" t="s">
        <v>134</v>
      </c>
    </row>
    <row r="142" spans="1:65" s="12" customFormat="1" ht="22.8" customHeight="1">
      <c r="B142" s="131"/>
      <c r="D142" s="132" t="s">
        <v>77</v>
      </c>
      <c r="E142" s="173" t="s">
        <v>138</v>
      </c>
      <c r="F142" s="173" t="s">
        <v>175</v>
      </c>
      <c r="I142" s="134"/>
      <c r="J142" s="174">
        <f>BK142</f>
        <v>0</v>
      </c>
      <c r="L142" s="131"/>
      <c r="M142" s="136"/>
      <c r="N142" s="137"/>
      <c r="O142" s="137"/>
      <c r="P142" s="138">
        <f>SUM(P143:P150)</f>
        <v>0</v>
      </c>
      <c r="Q142" s="137"/>
      <c r="R142" s="138">
        <f>SUM(R143:R150)</f>
        <v>183.74139695999997</v>
      </c>
      <c r="S142" s="137"/>
      <c r="T142" s="139">
        <f>SUM(T143:T150)</f>
        <v>0</v>
      </c>
      <c r="AR142" s="132" t="s">
        <v>86</v>
      </c>
      <c r="AT142" s="140" t="s">
        <v>77</v>
      </c>
      <c r="AU142" s="140" t="s">
        <v>86</v>
      </c>
      <c r="AY142" s="132" t="s">
        <v>134</v>
      </c>
      <c r="BK142" s="141">
        <f>SUM(BK143:BK150)</f>
        <v>0</v>
      </c>
    </row>
    <row r="143" spans="1:65" s="2" customFormat="1" ht="14.4" customHeight="1">
      <c r="A143" s="32"/>
      <c r="B143" s="142"/>
      <c r="C143" s="143" t="s">
        <v>176</v>
      </c>
      <c r="D143" s="143" t="s">
        <v>135</v>
      </c>
      <c r="E143" s="144" t="s">
        <v>177</v>
      </c>
      <c r="F143" s="145" t="s">
        <v>178</v>
      </c>
      <c r="G143" s="146" t="s">
        <v>151</v>
      </c>
      <c r="H143" s="147">
        <v>75.486999999999995</v>
      </c>
      <c r="I143" s="148"/>
      <c r="J143" s="149">
        <f>ROUND(I143*H143,2)</f>
        <v>0</v>
      </c>
      <c r="K143" s="150"/>
      <c r="L143" s="33"/>
      <c r="M143" s="151" t="s">
        <v>1</v>
      </c>
      <c r="N143" s="152" t="s">
        <v>43</v>
      </c>
      <c r="O143" s="58"/>
      <c r="P143" s="153">
        <f>O143*H143</f>
        <v>0</v>
      </c>
      <c r="Q143" s="153">
        <v>2.4340799999999998</v>
      </c>
      <c r="R143" s="153">
        <f>Q143*H143</f>
        <v>183.74139695999997</v>
      </c>
      <c r="S143" s="153">
        <v>0</v>
      </c>
      <c r="T143" s="154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5" t="s">
        <v>138</v>
      </c>
      <c r="AT143" s="155" t="s">
        <v>135</v>
      </c>
      <c r="AU143" s="155" t="s">
        <v>88</v>
      </c>
      <c r="AY143" s="17" t="s">
        <v>134</v>
      </c>
      <c r="BE143" s="156">
        <f>IF(N143="základní",J143,0)</f>
        <v>0</v>
      </c>
      <c r="BF143" s="156">
        <f>IF(N143="snížená",J143,0)</f>
        <v>0</v>
      </c>
      <c r="BG143" s="156">
        <f>IF(N143="zákl. přenesená",J143,0)</f>
        <v>0</v>
      </c>
      <c r="BH143" s="156">
        <f>IF(N143="sníž. přenesená",J143,0)</f>
        <v>0</v>
      </c>
      <c r="BI143" s="156">
        <f>IF(N143="nulová",J143,0)</f>
        <v>0</v>
      </c>
      <c r="BJ143" s="17" t="s">
        <v>86</v>
      </c>
      <c r="BK143" s="156">
        <f>ROUND(I143*H143,2)</f>
        <v>0</v>
      </c>
      <c r="BL143" s="17" t="s">
        <v>138</v>
      </c>
      <c r="BM143" s="155" t="s">
        <v>179</v>
      </c>
    </row>
    <row r="144" spans="1:65" s="15" customFormat="1" ht="10.199999999999999">
      <c r="B144" s="175"/>
      <c r="D144" s="158" t="s">
        <v>140</v>
      </c>
      <c r="E144" s="176" t="s">
        <v>1</v>
      </c>
      <c r="F144" s="177" t="s">
        <v>180</v>
      </c>
      <c r="H144" s="178">
        <v>41.581000000000003</v>
      </c>
      <c r="I144" s="179"/>
      <c r="L144" s="175"/>
      <c r="M144" s="180"/>
      <c r="N144" s="181"/>
      <c r="O144" s="181"/>
      <c r="P144" s="181"/>
      <c r="Q144" s="181"/>
      <c r="R144" s="181"/>
      <c r="S144" s="181"/>
      <c r="T144" s="182"/>
      <c r="AT144" s="176" t="s">
        <v>140</v>
      </c>
      <c r="AU144" s="176" t="s">
        <v>88</v>
      </c>
      <c r="AV144" s="15" t="s">
        <v>88</v>
      </c>
      <c r="AW144" s="15" t="s">
        <v>33</v>
      </c>
      <c r="AX144" s="15" t="s">
        <v>78</v>
      </c>
      <c r="AY144" s="176" t="s">
        <v>134</v>
      </c>
    </row>
    <row r="145" spans="1:65" s="15" customFormat="1" ht="10.199999999999999">
      <c r="B145" s="175"/>
      <c r="D145" s="158" t="s">
        <v>140</v>
      </c>
      <c r="E145" s="176" t="s">
        <v>1</v>
      </c>
      <c r="F145" s="177" t="s">
        <v>181</v>
      </c>
      <c r="H145" s="178">
        <v>33.905999999999999</v>
      </c>
      <c r="I145" s="179"/>
      <c r="L145" s="175"/>
      <c r="M145" s="180"/>
      <c r="N145" s="181"/>
      <c r="O145" s="181"/>
      <c r="P145" s="181"/>
      <c r="Q145" s="181"/>
      <c r="R145" s="181"/>
      <c r="S145" s="181"/>
      <c r="T145" s="182"/>
      <c r="AT145" s="176" t="s">
        <v>140</v>
      </c>
      <c r="AU145" s="176" t="s">
        <v>88</v>
      </c>
      <c r="AV145" s="15" t="s">
        <v>88</v>
      </c>
      <c r="AW145" s="15" t="s">
        <v>33</v>
      </c>
      <c r="AX145" s="15" t="s">
        <v>78</v>
      </c>
      <c r="AY145" s="176" t="s">
        <v>134</v>
      </c>
    </row>
    <row r="146" spans="1:65" s="14" customFormat="1" ht="10.199999999999999">
      <c r="B146" s="165"/>
      <c r="D146" s="158" t="s">
        <v>140</v>
      </c>
      <c r="E146" s="166" t="s">
        <v>1</v>
      </c>
      <c r="F146" s="167" t="s">
        <v>142</v>
      </c>
      <c r="H146" s="168">
        <v>75.486999999999995</v>
      </c>
      <c r="I146" s="169"/>
      <c r="L146" s="165"/>
      <c r="M146" s="170"/>
      <c r="N146" s="171"/>
      <c r="O146" s="171"/>
      <c r="P146" s="171"/>
      <c r="Q146" s="171"/>
      <c r="R146" s="171"/>
      <c r="S146" s="171"/>
      <c r="T146" s="172"/>
      <c r="AT146" s="166" t="s">
        <v>140</v>
      </c>
      <c r="AU146" s="166" t="s">
        <v>88</v>
      </c>
      <c r="AV146" s="14" t="s">
        <v>138</v>
      </c>
      <c r="AW146" s="14" t="s">
        <v>33</v>
      </c>
      <c r="AX146" s="14" t="s">
        <v>86</v>
      </c>
      <c r="AY146" s="166" t="s">
        <v>134</v>
      </c>
    </row>
    <row r="147" spans="1:65" s="2" customFormat="1" ht="14.4" customHeight="1">
      <c r="A147" s="32"/>
      <c r="B147" s="142"/>
      <c r="C147" s="143" t="s">
        <v>182</v>
      </c>
      <c r="D147" s="143" t="s">
        <v>135</v>
      </c>
      <c r="E147" s="144" t="s">
        <v>183</v>
      </c>
      <c r="F147" s="145" t="s">
        <v>184</v>
      </c>
      <c r="G147" s="146" t="s">
        <v>163</v>
      </c>
      <c r="H147" s="147">
        <v>40.473999999999997</v>
      </c>
      <c r="I147" s="148"/>
      <c r="J147" s="149">
        <f>ROUND(I147*H147,2)</f>
        <v>0</v>
      </c>
      <c r="K147" s="150"/>
      <c r="L147" s="33"/>
      <c r="M147" s="151" t="s">
        <v>1</v>
      </c>
      <c r="N147" s="152" t="s">
        <v>43</v>
      </c>
      <c r="O147" s="58"/>
      <c r="P147" s="153">
        <f>O147*H147</f>
        <v>0</v>
      </c>
      <c r="Q147" s="153">
        <v>0</v>
      </c>
      <c r="R147" s="153">
        <f>Q147*H147</f>
        <v>0</v>
      </c>
      <c r="S147" s="153">
        <v>0</v>
      </c>
      <c r="T147" s="154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5" t="s">
        <v>138</v>
      </c>
      <c r="AT147" s="155" t="s">
        <v>135</v>
      </c>
      <c r="AU147" s="155" t="s">
        <v>88</v>
      </c>
      <c r="AY147" s="17" t="s">
        <v>134</v>
      </c>
      <c r="BE147" s="156">
        <f>IF(N147="základní",J147,0)</f>
        <v>0</v>
      </c>
      <c r="BF147" s="156">
        <f>IF(N147="snížená",J147,0)</f>
        <v>0</v>
      </c>
      <c r="BG147" s="156">
        <f>IF(N147="zákl. přenesená",J147,0)</f>
        <v>0</v>
      </c>
      <c r="BH147" s="156">
        <f>IF(N147="sníž. přenesená",J147,0)</f>
        <v>0</v>
      </c>
      <c r="BI147" s="156">
        <f>IF(N147="nulová",J147,0)</f>
        <v>0</v>
      </c>
      <c r="BJ147" s="17" t="s">
        <v>86</v>
      </c>
      <c r="BK147" s="156">
        <f>ROUND(I147*H147,2)</f>
        <v>0</v>
      </c>
      <c r="BL147" s="17" t="s">
        <v>138</v>
      </c>
      <c r="BM147" s="155" t="s">
        <v>185</v>
      </c>
    </row>
    <row r="148" spans="1:65" s="15" customFormat="1" ht="10.199999999999999">
      <c r="B148" s="175"/>
      <c r="D148" s="158" t="s">
        <v>140</v>
      </c>
      <c r="E148" s="176" t="s">
        <v>1</v>
      </c>
      <c r="F148" s="177" t="s">
        <v>186</v>
      </c>
      <c r="H148" s="178">
        <v>22.837</v>
      </c>
      <c r="I148" s="179"/>
      <c r="L148" s="175"/>
      <c r="M148" s="180"/>
      <c r="N148" s="181"/>
      <c r="O148" s="181"/>
      <c r="P148" s="181"/>
      <c r="Q148" s="181"/>
      <c r="R148" s="181"/>
      <c r="S148" s="181"/>
      <c r="T148" s="182"/>
      <c r="AT148" s="176" t="s">
        <v>140</v>
      </c>
      <c r="AU148" s="176" t="s">
        <v>88</v>
      </c>
      <c r="AV148" s="15" t="s">
        <v>88</v>
      </c>
      <c r="AW148" s="15" t="s">
        <v>33</v>
      </c>
      <c r="AX148" s="15" t="s">
        <v>78</v>
      </c>
      <c r="AY148" s="176" t="s">
        <v>134</v>
      </c>
    </row>
    <row r="149" spans="1:65" s="15" customFormat="1" ht="10.199999999999999">
      <c r="B149" s="175"/>
      <c r="D149" s="158" t="s">
        <v>140</v>
      </c>
      <c r="E149" s="176" t="s">
        <v>1</v>
      </c>
      <c r="F149" s="177" t="s">
        <v>187</v>
      </c>
      <c r="H149" s="178">
        <v>17.637</v>
      </c>
      <c r="I149" s="179"/>
      <c r="L149" s="175"/>
      <c r="M149" s="180"/>
      <c r="N149" s="181"/>
      <c r="O149" s="181"/>
      <c r="P149" s="181"/>
      <c r="Q149" s="181"/>
      <c r="R149" s="181"/>
      <c r="S149" s="181"/>
      <c r="T149" s="182"/>
      <c r="AT149" s="176" t="s">
        <v>140</v>
      </c>
      <c r="AU149" s="176" t="s">
        <v>88</v>
      </c>
      <c r="AV149" s="15" t="s">
        <v>88</v>
      </c>
      <c r="AW149" s="15" t="s">
        <v>33</v>
      </c>
      <c r="AX149" s="15" t="s">
        <v>78</v>
      </c>
      <c r="AY149" s="176" t="s">
        <v>134</v>
      </c>
    </row>
    <row r="150" spans="1:65" s="14" customFormat="1" ht="10.199999999999999">
      <c r="B150" s="165"/>
      <c r="D150" s="158" t="s">
        <v>140</v>
      </c>
      <c r="E150" s="166" t="s">
        <v>1</v>
      </c>
      <c r="F150" s="167" t="s">
        <v>142</v>
      </c>
      <c r="H150" s="168">
        <v>40.474000000000004</v>
      </c>
      <c r="I150" s="169"/>
      <c r="L150" s="165"/>
      <c r="M150" s="170"/>
      <c r="N150" s="171"/>
      <c r="O150" s="171"/>
      <c r="P150" s="171"/>
      <c r="Q150" s="171"/>
      <c r="R150" s="171"/>
      <c r="S150" s="171"/>
      <c r="T150" s="172"/>
      <c r="AT150" s="166" t="s">
        <v>140</v>
      </c>
      <c r="AU150" s="166" t="s">
        <v>88</v>
      </c>
      <c r="AV150" s="14" t="s">
        <v>138</v>
      </c>
      <c r="AW150" s="14" t="s">
        <v>33</v>
      </c>
      <c r="AX150" s="14" t="s">
        <v>86</v>
      </c>
      <c r="AY150" s="166" t="s">
        <v>134</v>
      </c>
    </row>
    <row r="151" spans="1:65" s="12" customFormat="1" ht="22.8" customHeight="1">
      <c r="B151" s="131"/>
      <c r="D151" s="132" t="s">
        <v>77</v>
      </c>
      <c r="E151" s="173" t="s">
        <v>188</v>
      </c>
      <c r="F151" s="173" t="s">
        <v>189</v>
      </c>
      <c r="I151" s="134"/>
      <c r="J151" s="174">
        <f>BK151</f>
        <v>0</v>
      </c>
      <c r="L151" s="131"/>
      <c r="M151" s="136"/>
      <c r="N151" s="137"/>
      <c r="O151" s="137"/>
      <c r="P151" s="138">
        <f>P152</f>
        <v>0</v>
      </c>
      <c r="Q151" s="137"/>
      <c r="R151" s="138">
        <f>R152</f>
        <v>0</v>
      </c>
      <c r="S151" s="137"/>
      <c r="T151" s="139">
        <f>T152</f>
        <v>0</v>
      </c>
      <c r="AR151" s="132" t="s">
        <v>86</v>
      </c>
      <c r="AT151" s="140" t="s">
        <v>77</v>
      </c>
      <c r="AU151" s="140" t="s">
        <v>86</v>
      </c>
      <c r="AY151" s="132" t="s">
        <v>134</v>
      </c>
      <c r="BK151" s="141">
        <f>BK152</f>
        <v>0</v>
      </c>
    </row>
    <row r="152" spans="1:65" s="2" customFormat="1" ht="14.4" customHeight="1">
      <c r="A152" s="32"/>
      <c r="B152" s="142"/>
      <c r="C152" s="143" t="s">
        <v>190</v>
      </c>
      <c r="D152" s="143" t="s">
        <v>135</v>
      </c>
      <c r="E152" s="144" t="s">
        <v>191</v>
      </c>
      <c r="F152" s="145" t="s">
        <v>192</v>
      </c>
      <c r="G152" s="146" t="s">
        <v>193</v>
      </c>
      <c r="H152" s="147">
        <v>183.74199999999999</v>
      </c>
      <c r="I152" s="148"/>
      <c r="J152" s="149">
        <f>ROUND(I152*H152,2)</f>
        <v>0</v>
      </c>
      <c r="K152" s="150"/>
      <c r="L152" s="33"/>
      <c r="M152" s="151" t="s">
        <v>1</v>
      </c>
      <c r="N152" s="152" t="s">
        <v>43</v>
      </c>
      <c r="O152" s="58"/>
      <c r="P152" s="153">
        <f>O152*H152</f>
        <v>0</v>
      </c>
      <c r="Q152" s="153">
        <v>0</v>
      </c>
      <c r="R152" s="153">
        <f>Q152*H152</f>
        <v>0</v>
      </c>
      <c r="S152" s="153">
        <v>0</v>
      </c>
      <c r="T152" s="154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5" t="s">
        <v>138</v>
      </c>
      <c r="AT152" s="155" t="s">
        <v>135</v>
      </c>
      <c r="AU152" s="155" t="s">
        <v>88</v>
      </c>
      <c r="AY152" s="17" t="s">
        <v>134</v>
      </c>
      <c r="BE152" s="156">
        <f>IF(N152="základní",J152,0)</f>
        <v>0</v>
      </c>
      <c r="BF152" s="156">
        <f>IF(N152="snížená",J152,0)</f>
        <v>0</v>
      </c>
      <c r="BG152" s="156">
        <f>IF(N152="zákl. přenesená",J152,0)</f>
        <v>0</v>
      </c>
      <c r="BH152" s="156">
        <f>IF(N152="sníž. přenesená",J152,0)</f>
        <v>0</v>
      </c>
      <c r="BI152" s="156">
        <f>IF(N152="nulová",J152,0)</f>
        <v>0</v>
      </c>
      <c r="BJ152" s="17" t="s">
        <v>86</v>
      </c>
      <c r="BK152" s="156">
        <f>ROUND(I152*H152,2)</f>
        <v>0</v>
      </c>
      <c r="BL152" s="17" t="s">
        <v>138</v>
      </c>
      <c r="BM152" s="155" t="s">
        <v>194</v>
      </c>
    </row>
    <row r="153" spans="1:65" s="12" customFormat="1" ht="25.95" customHeight="1">
      <c r="B153" s="131"/>
      <c r="D153" s="132" t="s">
        <v>77</v>
      </c>
      <c r="E153" s="133" t="s">
        <v>195</v>
      </c>
      <c r="F153" s="133" t="s">
        <v>196</v>
      </c>
      <c r="I153" s="134"/>
      <c r="J153" s="135">
        <f>BK153</f>
        <v>0</v>
      </c>
      <c r="L153" s="131"/>
      <c r="M153" s="136"/>
      <c r="N153" s="137"/>
      <c r="O153" s="137"/>
      <c r="P153" s="138">
        <f>P154+P156</f>
        <v>0</v>
      </c>
      <c r="Q153" s="137"/>
      <c r="R153" s="138">
        <f>R154+R156</f>
        <v>0</v>
      </c>
      <c r="S153" s="137"/>
      <c r="T153" s="139">
        <f>T154+T156</f>
        <v>0</v>
      </c>
      <c r="AR153" s="132" t="s">
        <v>156</v>
      </c>
      <c r="AT153" s="140" t="s">
        <v>77</v>
      </c>
      <c r="AU153" s="140" t="s">
        <v>78</v>
      </c>
      <c r="AY153" s="132" t="s">
        <v>134</v>
      </c>
      <c r="BK153" s="141">
        <f>BK154+BK156</f>
        <v>0</v>
      </c>
    </row>
    <row r="154" spans="1:65" s="12" customFormat="1" ht="22.8" customHeight="1">
      <c r="B154" s="131"/>
      <c r="D154" s="132" t="s">
        <v>77</v>
      </c>
      <c r="E154" s="173" t="s">
        <v>197</v>
      </c>
      <c r="F154" s="173" t="s">
        <v>198</v>
      </c>
      <c r="I154" s="134"/>
      <c r="J154" s="174">
        <f>BK154</f>
        <v>0</v>
      </c>
      <c r="L154" s="131"/>
      <c r="M154" s="136"/>
      <c r="N154" s="137"/>
      <c r="O154" s="137"/>
      <c r="P154" s="138">
        <f>P155</f>
        <v>0</v>
      </c>
      <c r="Q154" s="137"/>
      <c r="R154" s="138">
        <f>R155</f>
        <v>0</v>
      </c>
      <c r="S154" s="137"/>
      <c r="T154" s="139">
        <f>T155</f>
        <v>0</v>
      </c>
      <c r="AR154" s="132" t="s">
        <v>156</v>
      </c>
      <c r="AT154" s="140" t="s">
        <v>77</v>
      </c>
      <c r="AU154" s="140" t="s">
        <v>86</v>
      </c>
      <c r="AY154" s="132" t="s">
        <v>134</v>
      </c>
      <c r="BK154" s="141">
        <f>BK155</f>
        <v>0</v>
      </c>
    </row>
    <row r="155" spans="1:65" s="2" customFormat="1" ht="14.4" customHeight="1">
      <c r="A155" s="32"/>
      <c r="B155" s="142"/>
      <c r="C155" s="143" t="s">
        <v>199</v>
      </c>
      <c r="D155" s="143" t="s">
        <v>135</v>
      </c>
      <c r="E155" s="144" t="s">
        <v>200</v>
      </c>
      <c r="F155" s="145" t="s">
        <v>198</v>
      </c>
      <c r="G155" s="146" t="s">
        <v>201</v>
      </c>
      <c r="H155" s="147">
        <v>4</v>
      </c>
      <c r="I155" s="148"/>
      <c r="J155" s="149">
        <f>ROUND(I155*H155,2)</f>
        <v>0</v>
      </c>
      <c r="K155" s="150"/>
      <c r="L155" s="33"/>
      <c r="M155" s="151" t="s">
        <v>1</v>
      </c>
      <c r="N155" s="152" t="s">
        <v>43</v>
      </c>
      <c r="O155" s="58"/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5" t="s">
        <v>202</v>
      </c>
      <c r="AT155" s="155" t="s">
        <v>135</v>
      </c>
      <c r="AU155" s="155" t="s">
        <v>88</v>
      </c>
      <c r="AY155" s="17" t="s">
        <v>134</v>
      </c>
      <c r="BE155" s="156">
        <f>IF(N155="základní",J155,0)</f>
        <v>0</v>
      </c>
      <c r="BF155" s="156">
        <f>IF(N155="snížená",J155,0)</f>
        <v>0</v>
      </c>
      <c r="BG155" s="156">
        <f>IF(N155="zákl. přenesená",J155,0)</f>
        <v>0</v>
      </c>
      <c r="BH155" s="156">
        <f>IF(N155="sníž. přenesená",J155,0)</f>
        <v>0</v>
      </c>
      <c r="BI155" s="156">
        <f>IF(N155="nulová",J155,0)</f>
        <v>0</v>
      </c>
      <c r="BJ155" s="17" t="s">
        <v>86</v>
      </c>
      <c r="BK155" s="156">
        <f>ROUND(I155*H155,2)</f>
        <v>0</v>
      </c>
      <c r="BL155" s="17" t="s">
        <v>202</v>
      </c>
      <c r="BM155" s="155" t="s">
        <v>203</v>
      </c>
    </row>
    <row r="156" spans="1:65" s="12" customFormat="1" ht="22.8" customHeight="1">
      <c r="B156" s="131"/>
      <c r="D156" s="132" t="s">
        <v>77</v>
      </c>
      <c r="E156" s="173" t="s">
        <v>204</v>
      </c>
      <c r="F156" s="173" t="s">
        <v>205</v>
      </c>
      <c r="I156" s="134"/>
      <c r="J156" s="174">
        <f>BK156</f>
        <v>0</v>
      </c>
      <c r="L156" s="131"/>
      <c r="M156" s="136"/>
      <c r="N156" s="137"/>
      <c r="O156" s="137"/>
      <c r="P156" s="138">
        <f>P157</f>
        <v>0</v>
      </c>
      <c r="Q156" s="137"/>
      <c r="R156" s="138">
        <f>R157</f>
        <v>0</v>
      </c>
      <c r="S156" s="137"/>
      <c r="T156" s="139">
        <f>T157</f>
        <v>0</v>
      </c>
      <c r="AR156" s="132" t="s">
        <v>156</v>
      </c>
      <c r="AT156" s="140" t="s">
        <v>77</v>
      </c>
      <c r="AU156" s="140" t="s">
        <v>86</v>
      </c>
      <c r="AY156" s="132" t="s">
        <v>134</v>
      </c>
      <c r="BK156" s="141">
        <f>BK157</f>
        <v>0</v>
      </c>
    </row>
    <row r="157" spans="1:65" s="2" customFormat="1" ht="14.4" customHeight="1">
      <c r="A157" s="32"/>
      <c r="B157" s="142"/>
      <c r="C157" s="143" t="s">
        <v>8</v>
      </c>
      <c r="D157" s="143" t="s">
        <v>135</v>
      </c>
      <c r="E157" s="144" t="s">
        <v>206</v>
      </c>
      <c r="F157" s="145" t="s">
        <v>205</v>
      </c>
      <c r="G157" s="146" t="s">
        <v>201</v>
      </c>
      <c r="H157" s="147">
        <v>4</v>
      </c>
      <c r="I157" s="148"/>
      <c r="J157" s="149">
        <f>ROUND(I157*H157,2)</f>
        <v>0</v>
      </c>
      <c r="K157" s="150"/>
      <c r="L157" s="33"/>
      <c r="M157" s="183" t="s">
        <v>1</v>
      </c>
      <c r="N157" s="184" t="s">
        <v>43</v>
      </c>
      <c r="O157" s="185"/>
      <c r="P157" s="186">
        <f>O157*H157</f>
        <v>0</v>
      </c>
      <c r="Q157" s="186">
        <v>0</v>
      </c>
      <c r="R157" s="186">
        <f>Q157*H157</f>
        <v>0</v>
      </c>
      <c r="S157" s="186">
        <v>0</v>
      </c>
      <c r="T157" s="187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5" t="s">
        <v>202</v>
      </c>
      <c r="AT157" s="155" t="s">
        <v>135</v>
      </c>
      <c r="AU157" s="155" t="s">
        <v>88</v>
      </c>
      <c r="AY157" s="17" t="s">
        <v>134</v>
      </c>
      <c r="BE157" s="156">
        <f>IF(N157="základní",J157,0)</f>
        <v>0</v>
      </c>
      <c r="BF157" s="156">
        <f>IF(N157="snížená",J157,0)</f>
        <v>0</v>
      </c>
      <c r="BG157" s="156">
        <f>IF(N157="zákl. přenesená",J157,0)</f>
        <v>0</v>
      </c>
      <c r="BH157" s="156">
        <f>IF(N157="sníž. přenesená",J157,0)</f>
        <v>0</v>
      </c>
      <c r="BI157" s="156">
        <f>IF(N157="nulová",J157,0)</f>
        <v>0</v>
      </c>
      <c r="BJ157" s="17" t="s">
        <v>86</v>
      </c>
      <c r="BK157" s="156">
        <f>ROUND(I157*H157,2)</f>
        <v>0</v>
      </c>
      <c r="BL157" s="17" t="s">
        <v>202</v>
      </c>
      <c r="BM157" s="155" t="s">
        <v>207</v>
      </c>
    </row>
    <row r="158" spans="1:65" s="2" customFormat="1" ht="6.9" customHeight="1">
      <c r="A158" s="32"/>
      <c r="B158" s="47"/>
      <c r="C158" s="48"/>
      <c r="D158" s="48"/>
      <c r="E158" s="48"/>
      <c r="F158" s="48"/>
      <c r="G158" s="48"/>
      <c r="H158" s="48"/>
      <c r="I158" s="48"/>
      <c r="J158" s="48"/>
      <c r="K158" s="48"/>
      <c r="L158" s="33"/>
      <c r="M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</row>
  </sheetData>
  <autoFilter ref="C122:K157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3"/>
  <sheetViews>
    <sheetView showGridLines="0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108" style="1" customWidth="1"/>
    <col min="7" max="7" width="8" style="1" customWidth="1"/>
    <col min="8" max="8" width="15" style="1" customWidth="1"/>
    <col min="9" max="9" width="16.85546875" style="1" customWidth="1"/>
    <col min="10" max="10" width="23.85546875" style="1" customWidth="1"/>
    <col min="11" max="11" width="23.85546875" style="1" hidden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238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91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1:46" s="1" customFormat="1" ht="24.9" customHeight="1">
      <c r="B4" s="20"/>
      <c r="D4" s="21" t="s">
        <v>104</v>
      </c>
      <c r="L4" s="20"/>
      <c r="M4" s="93" t="s">
        <v>10</v>
      </c>
      <c r="AT4" s="17" t="s">
        <v>3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4.4" customHeight="1">
      <c r="B7" s="20"/>
      <c r="E7" s="239" t="str">
        <f>'Rekapitulace stavby'!K6</f>
        <v>Obnova zámeckého jezírka a okolí parku domova Nové Syrovce, P.O.</v>
      </c>
      <c r="F7" s="240"/>
      <c r="G7" s="240"/>
      <c r="H7" s="240"/>
      <c r="L7" s="20"/>
    </row>
    <row r="8" spans="1:46" s="2" customFormat="1" ht="12" customHeight="1">
      <c r="A8" s="32"/>
      <c r="B8" s="33"/>
      <c r="C8" s="32"/>
      <c r="D8" s="27" t="s">
        <v>105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5.6" customHeight="1">
      <c r="A9" s="32"/>
      <c r="B9" s="33"/>
      <c r="C9" s="32"/>
      <c r="D9" s="32"/>
      <c r="E9" s="200" t="s">
        <v>208</v>
      </c>
      <c r="F9" s="241"/>
      <c r="G9" s="241"/>
      <c r="H9" s="24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0.199999999999999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2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27" t="s">
        <v>21</v>
      </c>
      <c r="J12" s="55" t="str">
        <f>'Rekapitulace stavby'!AN8</f>
        <v>4. 7. 2024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8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27" t="s">
        <v>24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25</v>
      </c>
      <c r="F15" s="32"/>
      <c r="G15" s="32"/>
      <c r="H15" s="32"/>
      <c r="I15" s="27" t="s">
        <v>26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24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42" t="str">
        <f>'Rekapitulace stavby'!E14</f>
        <v>Vyplň údaj</v>
      </c>
      <c r="F18" s="222"/>
      <c r="G18" s="222"/>
      <c r="H18" s="222"/>
      <c r="I18" s="27" t="s">
        <v>26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24</v>
      </c>
      <c r="J20" s="25" t="s">
        <v>30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31</v>
      </c>
      <c r="F21" s="32"/>
      <c r="G21" s="32"/>
      <c r="H21" s="32"/>
      <c r="I21" s="27" t="s">
        <v>26</v>
      </c>
      <c r="J21" s="25" t="s">
        <v>32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34</v>
      </c>
      <c r="E23" s="32"/>
      <c r="F23" s="32"/>
      <c r="G23" s="32"/>
      <c r="H23" s="32"/>
      <c r="I23" s="27" t="s">
        <v>24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">
        <v>35</v>
      </c>
      <c r="F24" s="32"/>
      <c r="G24" s="32"/>
      <c r="H24" s="32"/>
      <c r="I24" s="27" t="s">
        <v>26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36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60" customHeight="1">
      <c r="A27" s="94"/>
      <c r="B27" s="95"/>
      <c r="C27" s="94"/>
      <c r="D27" s="94"/>
      <c r="E27" s="227" t="s">
        <v>37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7" t="s">
        <v>38</v>
      </c>
      <c r="E30" s="32"/>
      <c r="F30" s="32"/>
      <c r="G30" s="32"/>
      <c r="H30" s="32"/>
      <c r="I30" s="32"/>
      <c r="J30" s="71">
        <f>ROUND(J128,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3"/>
      <c r="C32" s="32"/>
      <c r="D32" s="32"/>
      <c r="E32" s="32"/>
      <c r="F32" s="36" t="s">
        <v>40</v>
      </c>
      <c r="G32" s="32"/>
      <c r="H32" s="32"/>
      <c r="I32" s="36" t="s">
        <v>39</v>
      </c>
      <c r="J32" s="36" t="s">
        <v>41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>
      <c r="A33" s="32"/>
      <c r="B33" s="33"/>
      <c r="C33" s="32"/>
      <c r="D33" s="98" t="s">
        <v>42</v>
      </c>
      <c r="E33" s="27" t="s">
        <v>43</v>
      </c>
      <c r="F33" s="99">
        <f>ROUND((SUM(BE128:BE262)),  2)</f>
        <v>0</v>
      </c>
      <c r="G33" s="32"/>
      <c r="H33" s="32"/>
      <c r="I33" s="100">
        <v>0.21</v>
      </c>
      <c r="J33" s="99">
        <f>ROUND(((SUM(BE128:BE262))*I33),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3"/>
      <c r="C34" s="32"/>
      <c r="D34" s="32"/>
      <c r="E34" s="27" t="s">
        <v>44</v>
      </c>
      <c r="F34" s="99">
        <f>ROUND((SUM(BF128:BF262)),  2)</f>
        <v>0</v>
      </c>
      <c r="G34" s="32"/>
      <c r="H34" s="32"/>
      <c r="I34" s="100">
        <v>0.12</v>
      </c>
      <c r="J34" s="99">
        <f>ROUND(((SUM(BF128:BF262))*I34),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3"/>
      <c r="C35" s="32"/>
      <c r="D35" s="32"/>
      <c r="E35" s="27" t="s">
        <v>45</v>
      </c>
      <c r="F35" s="99">
        <f>ROUND((SUM(BG128:BG262)),  2)</f>
        <v>0</v>
      </c>
      <c r="G35" s="32"/>
      <c r="H35" s="32"/>
      <c r="I35" s="100">
        <v>0.21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>
      <c r="A36" s="32"/>
      <c r="B36" s="33"/>
      <c r="C36" s="32"/>
      <c r="D36" s="32"/>
      <c r="E36" s="27" t="s">
        <v>46</v>
      </c>
      <c r="F36" s="99">
        <f>ROUND((SUM(BH128:BH262)),  2)</f>
        <v>0</v>
      </c>
      <c r="G36" s="32"/>
      <c r="H36" s="32"/>
      <c r="I36" s="100">
        <v>0.12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3"/>
      <c r="C37" s="32"/>
      <c r="D37" s="32"/>
      <c r="E37" s="27" t="s">
        <v>47</v>
      </c>
      <c r="F37" s="99">
        <f>ROUND((SUM(BI128:BI262)),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1"/>
      <c r="D39" s="102" t="s">
        <v>48</v>
      </c>
      <c r="E39" s="60"/>
      <c r="F39" s="60"/>
      <c r="G39" s="103" t="s">
        <v>49</v>
      </c>
      <c r="H39" s="104" t="s">
        <v>50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42"/>
      <c r="D50" s="43" t="s">
        <v>51</v>
      </c>
      <c r="E50" s="44"/>
      <c r="F50" s="44"/>
      <c r="G50" s="43" t="s">
        <v>52</v>
      </c>
      <c r="H50" s="44"/>
      <c r="I50" s="44"/>
      <c r="J50" s="44"/>
      <c r="K50" s="44"/>
      <c r="L50" s="42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2"/>
      <c r="B61" s="33"/>
      <c r="C61" s="32"/>
      <c r="D61" s="45" t="s">
        <v>53</v>
      </c>
      <c r="E61" s="35"/>
      <c r="F61" s="107" t="s">
        <v>54</v>
      </c>
      <c r="G61" s="45" t="s">
        <v>53</v>
      </c>
      <c r="H61" s="35"/>
      <c r="I61" s="35"/>
      <c r="J61" s="108" t="s">
        <v>54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2"/>
      <c r="B65" s="33"/>
      <c r="C65" s="32"/>
      <c r="D65" s="43" t="s">
        <v>55</v>
      </c>
      <c r="E65" s="46"/>
      <c r="F65" s="46"/>
      <c r="G65" s="43" t="s">
        <v>56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2"/>
      <c r="B76" s="33"/>
      <c r="C76" s="32"/>
      <c r="D76" s="45" t="s">
        <v>53</v>
      </c>
      <c r="E76" s="35"/>
      <c r="F76" s="107" t="s">
        <v>54</v>
      </c>
      <c r="G76" s="45" t="s">
        <v>53</v>
      </c>
      <c r="H76" s="35"/>
      <c r="I76" s="35"/>
      <c r="J76" s="108" t="s">
        <v>54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>
      <c r="A82" s="32"/>
      <c r="B82" s="33"/>
      <c r="C82" s="21" t="s">
        <v>107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4.4" customHeight="1">
      <c r="A85" s="32"/>
      <c r="B85" s="33"/>
      <c r="C85" s="32"/>
      <c r="D85" s="32"/>
      <c r="E85" s="239" t="str">
        <f>E7</f>
        <v>Obnova zámeckého jezírka a okolí parku domova Nové Syrovce, P.O.</v>
      </c>
      <c r="F85" s="240"/>
      <c r="G85" s="240"/>
      <c r="H85" s="24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105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5.6" customHeight="1">
      <c r="A87" s="32"/>
      <c r="B87" s="33"/>
      <c r="C87" s="32"/>
      <c r="D87" s="32"/>
      <c r="E87" s="200" t="str">
        <f>E9</f>
        <v>0724-01.2 - So 02 - Sdružený funkční objekt</v>
      </c>
      <c r="F87" s="241"/>
      <c r="G87" s="241"/>
      <c r="H87" s="24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19</v>
      </c>
      <c r="D89" s="32"/>
      <c r="E89" s="32"/>
      <c r="F89" s="25" t="str">
        <f>F12</f>
        <v>Nové Syrovce</v>
      </c>
      <c r="G89" s="32"/>
      <c r="H89" s="32"/>
      <c r="I89" s="27" t="s">
        <v>21</v>
      </c>
      <c r="J89" s="55" t="str">
        <f>IF(J12="","",J12)</f>
        <v>4. 7. 2024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6.4" customHeight="1">
      <c r="A91" s="32"/>
      <c r="B91" s="33"/>
      <c r="C91" s="27" t="s">
        <v>23</v>
      </c>
      <c r="D91" s="32"/>
      <c r="E91" s="32"/>
      <c r="F91" s="25" t="str">
        <f>E15</f>
        <v>Kraj Vysočina, Žižkova 1882/57, 58301 Jihlava</v>
      </c>
      <c r="G91" s="32"/>
      <c r="H91" s="32"/>
      <c r="I91" s="27" t="s">
        <v>29</v>
      </c>
      <c r="J91" s="30" t="str">
        <f>E21</f>
        <v>ADAPTO.space s.r.o.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6.4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34</v>
      </c>
      <c r="J92" s="30" t="str">
        <f>E24</f>
        <v>Jindřich  J u k l  tel.: 602558222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09" t="s">
        <v>108</v>
      </c>
      <c r="D94" s="101"/>
      <c r="E94" s="101"/>
      <c r="F94" s="101"/>
      <c r="G94" s="101"/>
      <c r="H94" s="101"/>
      <c r="I94" s="101"/>
      <c r="J94" s="110" t="s">
        <v>109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8" customHeight="1">
      <c r="A96" s="32"/>
      <c r="B96" s="33"/>
      <c r="C96" s="111" t="s">
        <v>110</v>
      </c>
      <c r="D96" s="32"/>
      <c r="E96" s="32"/>
      <c r="F96" s="32"/>
      <c r="G96" s="32"/>
      <c r="H96" s="32"/>
      <c r="I96" s="32"/>
      <c r="J96" s="71">
        <f>J128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111</v>
      </c>
    </row>
    <row r="97" spans="1:31" s="9" customFormat="1" ht="24.9" customHeight="1">
      <c r="B97" s="112"/>
      <c r="D97" s="113" t="s">
        <v>112</v>
      </c>
      <c r="E97" s="114"/>
      <c r="F97" s="114"/>
      <c r="G97" s="114"/>
      <c r="H97" s="114"/>
      <c r="I97" s="114"/>
      <c r="J97" s="115">
        <f>J129</f>
        <v>0</v>
      </c>
      <c r="L97" s="112"/>
    </row>
    <row r="98" spans="1:31" s="10" customFormat="1" ht="19.95" customHeight="1">
      <c r="B98" s="116"/>
      <c r="D98" s="117" t="s">
        <v>113</v>
      </c>
      <c r="E98" s="118"/>
      <c r="F98" s="118"/>
      <c r="G98" s="118"/>
      <c r="H98" s="118"/>
      <c r="I98" s="118"/>
      <c r="J98" s="119">
        <f>J133</f>
        <v>0</v>
      </c>
      <c r="L98" s="116"/>
    </row>
    <row r="99" spans="1:31" s="10" customFormat="1" ht="19.95" customHeight="1">
      <c r="B99" s="116"/>
      <c r="D99" s="117" t="s">
        <v>209</v>
      </c>
      <c r="E99" s="118"/>
      <c r="F99" s="118"/>
      <c r="G99" s="118"/>
      <c r="H99" s="118"/>
      <c r="I99" s="118"/>
      <c r="J99" s="119">
        <f>J187</f>
        <v>0</v>
      </c>
      <c r="L99" s="116"/>
    </row>
    <row r="100" spans="1:31" s="10" customFormat="1" ht="19.95" customHeight="1">
      <c r="B100" s="116"/>
      <c r="D100" s="117" t="s">
        <v>210</v>
      </c>
      <c r="E100" s="118"/>
      <c r="F100" s="118"/>
      <c r="G100" s="118"/>
      <c r="H100" s="118"/>
      <c r="I100" s="118"/>
      <c r="J100" s="119">
        <f>J191</f>
        <v>0</v>
      </c>
      <c r="L100" s="116"/>
    </row>
    <row r="101" spans="1:31" s="10" customFormat="1" ht="19.95" customHeight="1">
      <c r="B101" s="116"/>
      <c r="D101" s="117" t="s">
        <v>211</v>
      </c>
      <c r="E101" s="118"/>
      <c r="F101" s="118"/>
      <c r="G101" s="118"/>
      <c r="H101" s="118"/>
      <c r="I101" s="118"/>
      <c r="J101" s="119">
        <f>J218</f>
        <v>0</v>
      </c>
      <c r="L101" s="116"/>
    </row>
    <row r="102" spans="1:31" s="10" customFormat="1" ht="19.95" customHeight="1">
      <c r="B102" s="116"/>
      <c r="D102" s="117" t="s">
        <v>212</v>
      </c>
      <c r="E102" s="118"/>
      <c r="F102" s="118"/>
      <c r="G102" s="118"/>
      <c r="H102" s="118"/>
      <c r="I102" s="118"/>
      <c r="J102" s="119">
        <f>J225</f>
        <v>0</v>
      </c>
      <c r="L102" s="116"/>
    </row>
    <row r="103" spans="1:31" s="10" customFormat="1" ht="19.95" customHeight="1">
      <c r="B103" s="116"/>
      <c r="D103" s="117" t="s">
        <v>213</v>
      </c>
      <c r="E103" s="118"/>
      <c r="F103" s="118"/>
      <c r="G103" s="118"/>
      <c r="H103" s="118"/>
      <c r="I103" s="118"/>
      <c r="J103" s="119">
        <f>J244</f>
        <v>0</v>
      </c>
      <c r="L103" s="116"/>
    </row>
    <row r="104" spans="1:31" s="10" customFormat="1" ht="19.95" customHeight="1">
      <c r="B104" s="116"/>
      <c r="D104" s="117" t="s">
        <v>214</v>
      </c>
      <c r="E104" s="118"/>
      <c r="F104" s="118"/>
      <c r="G104" s="118"/>
      <c r="H104" s="118"/>
      <c r="I104" s="118"/>
      <c r="J104" s="119">
        <f>J250</f>
        <v>0</v>
      </c>
      <c r="L104" s="116"/>
    </row>
    <row r="105" spans="1:31" s="10" customFormat="1" ht="19.95" customHeight="1">
      <c r="B105" s="116"/>
      <c r="D105" s="117" t="s">
        <v>115</v>
      </c>
      <c r="E105" s="118"/>
      <c r="F105" s="118"/>
      <c r="G105" s="118"/>
      <c r="H105" s="118"/>
      <c r="I105" s="118"/>
      <c r="J105" s="119">
        <f>J256</f>
        <v>0</v>
      </c>
      <c r="L105" s="116"/>
    </row>
    <row r="106" spans="1:31" s="9" customFormat="1" ht="24.9" customHeight="1">
      <c r="B106" s="112"/>
      <c r="D106" s="113" t="s">
        <v>116</v>
      </c>
      <c r="E106" s="114"/>
      <c r="F106" s="114"/>
      <c r="G106" s="114"/>
      <c r="H106" s="114"/>
      <c r="I106" s="114"/>
      <c r="J106" s="115">
        <f>J258</f>
        <v>0</v>
      </c>
      <c r="L106" s="112"/>
    </row>
    <row r="107" spans="1:31" s="10" customFormat="1" ht="19.95" customHeight="1">
      <c r="B107" s="116"/>
      <c r="D107" s="117" t="s">
        <v>117</v>
      </c>
      <c r="E107" s="118"/>
      <c r="F107" s="118"/>
      <c r="G107" s="118"/>
      <c r="H107" s="118"/>
      <c r="I107" s="118"/>
      <c r="J107" s="119">
        <f>J259</f>
        <v>0</v>
      </c>
      <c r="L107" s="116"/>
    </row>
    <row r="108" spans="1:31" s="10" customFormat="1" ht="19.95" customHeight="1">
      <c r="B108" s="116"/>
      <c r="D108" s="117" t="s">
        <v>118</v>
      </c>
      <c r="E108" s="118"/>
      <c r="F108" s="118"/>
      <c r="G108" s="118"/>
      <c r="H108" s="118"/>
      <c r="I108" s="118"/>
      <c r="J108" s="119">
        <f>J261</f>
        <v>0</v>
      </c>
      <c r="L108" s="116"/>
    </row>
    <row r="109" spans="1:31" s="2" customFormat="1" ht="21.75" customHeight="1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" customHeight="1">
      <c r="A110" s="32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4" spans="1:63" s="2" customFormat="1" ht="6.9" customHeight="1">
      <c r="A114" s="32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24.9" customHeight="1">
      <c r="A115" s="32"/>
      <c r="B115" s="33"/>
      <c r="C115" s="21" t="s">
        <v>119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6.9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>
      <c r="A117" s="32"/>
      <c r="B117" s="33"/>
      <c r="C117" s="27" t="s">
        <v>15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4.4" customHeight="1">
      <c r="A118" s="32"/>
      <c r="B118" s="33"/>
      <c r="C118" s="32"/>
      <c r="D118" s="32"/>
      <c r="E118" s="239" t="str">
        <f>E7</f>
        <v>Obnova zámeckého jezírka a okolí parku domova Nové Syrovce, P.O.</v>
      </c>
      <c r="F118" s="240"/>
      <c r="G118" s="240"/>
      <c r="H118" s="24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>
      <c r="A119" s="32"/>
      <c r="B119" s="33"/>
      <c r="C119" s="27" t="s">
        <v>105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5.6" customHeight="1">
      <c r="A120" s="32"/>
      <c r="B120" s="33"/>
      <c r="C120" s="32"/>
      <c r="D120" s="32"/>
      <c r="E120" s="200" t="str">
        <f>E9</f>
        <v>0724-01.2 - So 02 - Sdružený funkční objekt</v>
      </c>
      <c r="F120" s="241"/>
      <c r="G120" s="241"/>
      <c r="H120" s="241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>
      <c r="A122" s="32"/>
      <c r="B122" s="33"/>
      <c r="C122" s="27" t="s">
        <v>19</v>
      </c>
      <c r="D122" s="32"/>
      <c r="E122" s="32"/>
      <c r="F122" s="25" t="str">
        <f>F12</f>
        <v>Nové Syrovce</v>
      </c>
      <c r="G122" s="32"/>
      <c r="H122" s="32"/>
      <c r="I122" s="27" t="s">
        <v>21</v>
      </c>
      <c r="J122" s="55" t="str">
        <f>IF(J12="","",J12)</f>
        <v>4. 7. 2024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6.9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26.4" customHeight="1">
      <c r="A124" s="32"/>
      <c r="B124" s="33"/>
      <c r="C124" s="27" t="s">
        <v>23</v>
      </c>
      <c r="D124" s="32"/>
      <c r="E124" s="32"/>
      <c r="F124" s="25" t="str">
        <f>E15</f>
        <v>Kraj Vysočina, Žižkova 1882/57, 58301 Jihlava</v>
      </c>
      <c r="G124" s="32"/>
      <c r="H124" s="32"/>
      <c r="I124" s="27" t="s">
        <v>29</v>
      </c>
      <c r="J124" s="30" t="str">
        <f>E21</f>
        <v>ADAPTO.space s.r.o.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26.4" customHeight="1">
      <c r="A125" s="32"/>
      <c r="B125" s="33"/>
      <c r="C125" s="27" t="s">
        <v>27</v>
      </c>
      <c r="D125" s="32"/>
      <c r="E125" s="32"/>
      <c r="F125" s="25" t="str">
        <f>IF(E18="","",E18)</f>
        <v>Vyplň údaj</v>
      </c>
      <c r="G125" s="32"/>
      <c r="H125" s="32"/>
      <c r="I125" s="27" t="s">
        <v>34</v>
      </c>
      <c r="J125" s="30" t="str">
        <f>E24</f>
        <v>Jindřich  J u k l  tel.: 602558222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3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>
      <c r="A127" s="120"/>
      <c r="B127" s="121"/>
      <c r="C127" s="122" t="s">
        <v>120</v>
      </c>
      <c r="D127" s="123" t="s">
        <v>63</v>
      </c>
      <c r="E127" s="123" t="s">
        <v>59</v>
      </c>
      <c r="F127" s="123" t="s">
        <v>60</v>
      </c>
      <c r="G127" s="123" t="s">
        <v>121</v>
      </c>
      <c r="H127" s="123" t="s">
        <v>122</v>
      </c>
      <c r="I127" s="123" t="s">
        <v>123</v>
      </c>
      <c r="J127" s="124" t="s">
        <v>109</v>
      </c>
      <c r="K127" s="125" t="s">
        <v>124</v>
      </c>
      <c r="L127" s="126"/>
      <c r="M127" s="62" t="s">
        <v>1</v>
      </c>
      <c r="N127" s="63" t="s">
        <v>42</v>
      </c>
      <c r="O127" s="63" t="s">
        <v>125</v>
      </c>
      <c r="P127" s="63" t="s">
        <v>126</v>
      </c>
      <c r="Q127" s="63" t="s">
        <v>127</v>
      </c>
      <c r="R127" s="63" t="s">
        <v>128</v>
      </c>
      <c r="S127" s="63" t="s">
        <v>129</v>
      </c>
      <c r="T127" s="64" t="s">
        <v>130</v>
      </c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</row>
    <row r="128" spans="1:63" s="2" customFormat="1" ht="22.8" customHeight="1">
      <c r="A128" s="32"/>
      <c r="B128" s="33"/>
      <c r="C128" s="69" t="s">
        <v>131</v>
      </c>
      <c r="D128" s="32"/>
      <c r="E128" s="32"/>
      <c r="F128" s="32"/>
      <c r="G128" s="32"/>
      <c r="H128" s="32"/>
      <c r="I128" s="32"/>
      <c r="J128" s="127">
        <f>BK128</f>
        <v>0</v>
      </c>
      <c r="K128" s="32"/>
      <c r="L128" s="33"/>
      <c r="M128" s="65"/>
      <c r="N128" s="56"/>
      <c r="O128" s="66"/>
      <c r="P128" s="128">
        <f>P129+P258</f>
        <v>0</v>
      </c>
      <c r="Q128" s="66"/>
      <c r="R128" s="128">
        <f>R129+R258</f>
        <v>32.882681709999993</v>
      </c>
      <c r="S128" s="66"/>
      <c r="T128" s="129">
        <f>T129+T258</f>
        <v>0.1225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77</v>
      </c>
      <c r="AU128" s="17" t="s">
        <v>111</v>
      </c>
      <c r="BK128" s="130">
        <f>BK129+BK258</f>
        <v>0</v>
      </c>
    </row>
    <row r="129" spans="1:65" s="12" customFormat="1" ht="25.95" customHeight="1">
      <c r="B129" s="131"/>
      <c r="D129" s="132" t="s">
        <v>77</v>
      </c>
      <c r="E129" s="133" t="s">
        <v>132</v>
      </c>
      <c r="F129" s="133" t="s">
        <v>133</v>
      </c>
      <c r="I129" s="134"/>
      <c r="J129" s="135">
        <f>BK129</f>
        <v>0</v>
      </c>
      <c r="L129" s="131"/>
      <c r="M129" s="136"/>
      <c r="N129" s="137"/>
      <c r="O129" s="137"/>
      <c r="P129" s="138">
        <f>P130+SUM(P131:P133)+P187+P191+P218+P225+P244+P250+P256</f>
        <v>0</v>
      </c>
      <c r="Q129" s="137"/>
      <c r="R129" s="138">
        <f>R130+SUM(R131:R133)+R187+R191+R218+R225+R244+R250+R256</f>
        <v>32.882681709999993</v>
      </c>
      <c r="S129" s="137"/>
      <c r="T129" s="139">
        <f>T130+SUM(T131:T133)+T187+T191+T218+T225+T244+T250+T256</f>
        <v>0.1225</v>
      </c>
      <c r="AR129" s="132" t="s">
        <v>86</v>
      </c>
      <c r="AT129" s="140" t="s">
        <v>77</v>
      </c>
      <c r="AU129" s="140" t="s">
        <v>78</v>
      </c>
      <c r="AY129" s="132" t="s">
        <v>134</v>
      </c>
      <c r="BK129" s="141">
        <f>BK130+SUM(BK131:BK133)+BK187+BK191+BK218+BK225+BK244+BK250+BK256</f>
        <v>0</v>
      </c>
    </row>
    <row r="130" spans="1:65" s="2" customFormat="1" ht="14.4" customHeight="1">
      <c r="A130" s="32"/>
      <c r="B130" s="142"/>
      <c r="C130" s="143" t="s">
        <v>86</v>
      </c>
      <c r="D130" s="143" t="s">
        <v>135</v>
      </c>
      <c r="E130" s="144" t="s">
        <v>136</v>
      </c>
      <c r="F130" s="145" t="s">
        <v>137</v>
      </c>
      <c r="G130" s="146" t="s">
        <v>1</v>
      </c>
      <c r="H130" s="147">
        <v>0</v>
      </c>
      <c r="I130" s="148"/>
      <c r="J130" s="149">
        <f>ROUND(I130*H130,2)</f>
        <v>0</v>
      </c>
      <c r="K130" s="150"/>
      <c r="L130" s="33"/>
      <c r="M130" s="151" t="s">
        <v>1</v>
      </c>
      <c r="N130" s="152" t="s">
        <v>43</v>
      </c>
      <c r="O130" s="58"/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5" t="s">
        <v>138</v>
      </c>
      <c r="AT130" s="155" t="s">
        <v>135</v>
      </c>
      <c r="AU130" s="155" t="s">
        <v>86</v>
      </c>
      <c r="AY130" s="17" t="s">
        <v>134</v>
      </c>
      <c r="BE130" s="156">
        <f>IF(N130="základní",J130,0)</f>
        <v>0</v>
      </c>
      <c r="BF130" s="156">
        <f>IF(N130="snížená",J130,0)</f>
        <v>0</v>
      </c>
      <c r="BG130" s="156">
        <f>IF(N130="zákl. přenesená",J130,0)</f>
        <v>0</v>
      </c>
      <c r="BH130" s="156">
        <f>IF(N130="sníž. přenesená",J130,0)</f>
        <v>0</v>
      </c>
      <c r="BI130" s="156">
        <f>IF(N130="nulová",J130,0)</f>
        <v>0</v>
      </c>
      <c r="BJ130" s="17" t="s">
        <v>86</v>
      </c>
      <c r="BK130" s="156">
        <f>ROUND(I130*H130,2)</f>
        <v>0</v>
      </c>
      <c r="BL130" s="17" t="s">
        <v>138</v>
      </c>
      <c r="BM130" s="155" t="s">
        <v>139</v>
      </c>
    </row>
    <row r="131" spans="1:65" s="13" customFormat="1" ht="10.199999999999999">
      <c r="B131" s="157"/>
      <c r="D131" s="158" t="s">
        <v>140</v>
      </c>
      <c r="E131" s="159" t="s">
        <v>1</v>
      </c>
      <c r="F131" s="160" t="s">
        <v>141</v>
      </c>
      <c r="H131" s="159" t="s">
        <v>1</v>
      </c>
      <c r="I131" s="161"/>
      <c r="L131" s="157"/>
      <c r="M131" s="162"/>
      <c r="N131" s="163"/>
      <c r="O131" s="163"/>
      <c r="P131" s="163"/>
      <c r="Q131" s="163"/>
      <c r="R131" s="163"/>
      <c r="S131" s="163"/>
      <c r="T131" s="164"/>
      <c r="AT131" s="159" t="s">
        <v>140</v>
      </c>
      <c r="AU131" s="159" t="s">
        <v>86</v>
      </c>
      <c r="AV131" s="13" t="s">
        <v>86</v>
      </c>
      <c r="AW131" s="13" t="s">
        <v>33</v>
      </c>
      <c r="AX131" s="13" t="s">
        <v>78</v>
      </c>
      <c r="AY131" s="159" t="s">
        <v>134</v>
      </c>
    </row>
    <row r="132" spans="1:65" s="14" customFormat="1" ht="10.199999999999999">
      <c r="B132" s="165"/>
      <c r="D132" s="158" t="s">
        <v>140</v>
      </c>
      <c r="E132" s="166" t="s">
        <v>1</v>
      </c>
      <c r="F132" s="167" t="s">
        <v>142</v>
      </c>
      <c r="H132" s="168">
        <v>0</v>
      </c>
      <c r="I132" s="169"/>
      <c r="L132" s="165"/>
      <c r="M132" s="170"/>
      <c r="N132" s="171"/>
      <c r="O132" s="171"/>
      <c r="P132" s="171"/>
      <c r="Q132" s="171"/>
      <c r="R132" s="171"/>
      <c r="S132" s="171"/>
      <c r="T132" s="172"/>
      <c r="AT132" s="166" t="s">
        <v>140</v>
      </c>
      <c r="AU132" s="166" t="s">
        <v>86</v>
      </c>
      <c r="AV132" s="14" t="s">
        <v>138</v>
      </c>
      <c r="AW132" s="14" t="s">
        <v>33</v>
      </c>
      <c r="AX132" s="14" t="s">
        <v>86</v>
      </c>
      <c r="AY132" s="166" t="s">
        <v>134</v>
      </c>
    </row>
    <row r="133" spans="1:65" s="12" customFormat="1" ht="22.8" customHeight="1">
      <c r="B133" s="131"/>
      <c r="D133" s="132" t="s">
        <v>77</v>
      </c>
      <c r="E133" s="173" t="s">
        <v>86</v>
      </c>
      <c r="F133" s="173" t="s">
        <v>143</v>
      </c>
      <c r="I133" s="134"/>
      <c r="J133" s="174">
        <f>BK133</f>
        <v>0</v>
      </c>
      <c r="L133" s="131"/>
      <c r="M133" s="136"/>
      <c r="N133" s="137"/>
      <c r="O133" s="137"/>
      <c r="P133" s="138">
        <f>SUM(P134:P186)</f>
        <v>0</v>
      </c>
      <c r="Q133" s="137"/>
      <c r="R133" s="138">
        <f>SUM(R134:R186)</f>
        <v>8.4200319999999995E-2</v>
      </c>
      <c r="S133" s="137"/>
      <c r="T133" s="139">
        <f>SUM(T134:T186)</f>
        <v>0</v>
      </c>
      <c r="AR133" s="132" t="s">
        <v>86</v>
      </c>
      <c r="AT133" s="140" t="s">
        <v>77</v>
      </c>
      <c r="AU133" s="140" t="s">
        <v>86</v>
      </c>
      <c r="AY133" s="132" t="s">
        <v>134</v>
      </c>
      <c r="BK133" s="141">
        <f>SUM(BK134:BK186)</f>
        <v>0</v>
      </c>
    </row>
    <row r="134" spans="1:65" s="2" customFormat="1" ht="14.4" customHeight="1">
      <c r="A134" s="32"/>
      <c r="B134" s="142"/>
      <c r="C134" s="143" t="s">
        <v>88</v>
      </c>
      <c r="D134" s="143" t="s">
        <v>135</v>
      </c>
      <c r="E134" s="144" t="s">
        <v>144</v>
      </c>
      <c r="F134" s="145" t="s">
        <v>145</v>
      </c>
      <c r="G134" s="146" t="s">
        <v>146</v>
      </c>
      <c r="H134" s="147">
        <v>10</v>
      </c>
      <c r="I134" s="148"/>
      <c r="J134" s="149">
        <f>ROUND(I134*H134,2)</f>
        <v>0</v>
      </c>
      <c r="K134" s="150"/>
      <c r="L134" s="33"/>
      <c r="M134" s="151" t="s">
        <v>1</v>
      </c>
      <c r="N134" s="152" t="s">
        <v>43</v>
      </c>
      <c r="O134" s="58"/>
      <c r="P134" s="153">
        <f>O134*H134</f>
        <v>0</v>
      </c>
      <c r="Q134" s="153">
        <v>3.0000000000000001E-5</v>
      </c>
      <c r="R134" s="153">
        <f>Q134*H134</f>
        <v>3.0000000000000003E-4</v>
      </c>
      <c r="S134" s="153">
        <v>0</v>
      </c>
      <c r="T134" s="154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5" t="s">
        <v>138</v>
      </c>
      <c r="AT134" s="155" t="s">
        <v>135</v>
      </c>
      <c r="AU134" s="155" t="s">
        <v>88</v>
      </c>
      <c r="AY134" s="17" t="s">
        <v>134</v>
      </c>
      <c r="BE134" s="156">
        <f>IF(N134="základní",J134,0)</f>
        <v>0</v>
      </c>
      <c r="BF134" s="156">
        <f>IF(N134="snížená",J134,0)</f>
        <v>0</v>
      </c>
      <c r="BG134" s="156">
        <f>IF(N134="zákl. přenesená",J134,0)</f>
        <v>0</v>
      </c>
      <c r="BH134" s="156">
        <f>IF(N134="sníž. přenesená",J134,0)</f>
        <v>0</v>
      </c>
      <c r="BI134" s="156">
        <f>IF(N134="nulová",J134,0)</f>
        <v>0</v>
      </c>
      <c r="BJ134" s="17" t="s">
        <v>86</v>
      </c>
      <c r="BK134" s="156">
        <f>ROUND(I134*H134,2)</f>
        <v>0</v>
      </c>
      <c r="BL134" s="17" t="s">
        <v>138</v>
      </c>
      <c r="BM134" s="155" t="s">
        <v>147</v>
      </c>
    </row>
    <row r="135" spans="1:65" s="2" customFormat="1" ht="14.4" customHeight="1">
      <c r="A135" s="32"/>
      <c r="B135" s="142"/>
      <c r="C135" s="143" t="s">
        <v>148</v>
      </c>
      <c r="D135" s="143" t="s">
        <v>135</v>
      </c>
      <c r="E135" s="144" t="s">
        <v>215</v>
      </c>
      <c r="F135" s="145" t="s">
        <v>216</v>
      </c>
      <c r="G135" s="146" t="s">
        <v>217</v>
      </c>
      <c r="H135" s="147">
        <v>56</v>
      </c>
      <c r="I135" s="148"/>
      <c r="J135" s="149">
        <f>ROUND(I135*H135,2)</f>
        <v>0</v>
      </c>
      <c r="K135" s="150"/>
      <c r="L135" s="33"/>
      <c r="M135" s="151" t="s">
        <v>1</v>
      </c>
      <c r="N135" s="152" t="s">
        <v>43</v>
      </c>
      <c r="O135" s="58"/>
      <c r="P135" s="153">
        <f>O135*H135</f>
        <v>0</v>
      </c>
      <c r="Q135" s="153">
        <v>5.5999999999999995E-4</v>
      </c>
      <c r="R135" s="153">
        <f>Q135*H135</f>
        <v>3.1359999999999999E-2</v>
      </c>
      <c r="S135" s="153">
        <v>0</v>
      </c>
      <c r="T135" s="154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5" t="s">
        <v>138</v>
      </c>
      <c r="AT135" s="155" t="s">
        <v>135</v>
      </c>
      <c r="AU135" s="155" t="s">
        <v>88</v>
      </c>
      <c r="AY135" s="17" t="s">
        <v>134</v>
      </c>
      <c r="BE135" s="156">
        <f>IF(N135="základní",J135,0)</f>
        <v>0</v>
      </c>
      <c r="BF135" s="156">
        <f>IF(N135="snížená",J135,0)</f>
        <v>0</v>
      </c>
      <c r="BG135" s="156">
        <f>IF(N135="zákl. přenesená",J135,0)</f>
        <v>0</v>
      </c>
      <c r="BH135" s="156">
        <f>IF(N135="sníž. přenesená",J135,0)</f>
        <v>0</v>
      </c>
      <c r="BI135" s="156">
        <f>IF(N135="nulová",J135,0)</f>
        <v>0</v>
      </c>
      <c r="BJ135" s="17" t="s">
        <v>86</v>
      </c>
      <c r="BK135" s="156">
        <f>ROUND(I135*H135,2)</f>
        <v>0</v>
      </c>
      <c r="BL135" s="17" t="s">
        <v>138</v>
      </c>
      <c r="BM135" s="155" t="s">
        <v>218</v>
      </c>
    </row>
    <row r="136" spans="1:65" s="13" customFormat="1" ht="10.199999999999999">
      <c r="B136" s="157"/>
      <c r="D136" s="158" t="s">
        <v>140</v>
      </c>
      <c r="E136" s="159" t="s">
        <v>1</v>
      </c>
      <c r="F136" s="160" t="s">
        <v>219</v>
      </c>
      <c r="H136" s="159" t="s">
        <v>1</v>
      </c>
      <c r="I136" s="161"/>
      <c r="L136" s="157"/>
      <c r="M136" s="162"/>
      <c r="N136" s="163"/>
      <c r="O136" s="163"/>
      <c r="P136" s="163"/>
      <c r="Q136" s="163"/>
      <c r="R136" s="163"/>
      <c r="S136" s="163"/>
      <c r="T136" s="164"/>
      <c r="AT136" s="159" t="s">
        <v>140</v>
      </c>
      <c r="AU136" s="159" t="s">
        <v>88</v>
      </c>
      <c r="AV136" s="13" t="s">
        <v>86</v>
      </c>
      <c r="AW136" s="13" t="s">
        <v>33</v>
      </c>
      <c r="AX136" s="13" t="s">
        <v>78</v>
      </c>
      <c r="AY136" s="159" t="s">
        <v>134</v>
      </c>
    </row>
    <row r="137" spans="1:65" s="15" customFormat="1" ht="10.199999999999999">
      <c r="B137" s="175"/>
      <c r="D137" s="158" t="s">
        <v>140</v>
      </c>
      <c r="E137" s="176" t="s">
        <v>1</v>
      </c>
      <c r="F137" s="177" t="s">
        <v>220</v>
      </c>
      <c r="H137" s="178">
        <v>56</v>
      </c>
      <c r="I137" s="179"/>
      <c r="L137" s="175"/>
      <c r="M137" s="180"/>
      <c r="N137" s="181"/>
      <c r="O137" s="181"/>
      <c r="P137" s="181"/>
      <c r="Q137" s="181"/>
      <c r="R137" s="181"/>
      <c r="S137" s="181"/>
      <c r="T137" s="182"/>
      <c r="AT137" s="176" t="s">
        <v>140</v>
      </c>
      <c r="AU137" s="176" t="s">
        <v>88</v>
      </c>
      <c r="AV137" s="15" t="s">
        <v>88</v>
      </c>
      <c r="AW137" s="15" t="s">
        <v>33</v>
      </c>
      <c r="AX137" s="15" t="s">
        <v>78</v>
      </c>
      <c r="AY137" s="176" t="s">
        <v>134</v>
      </c>
    </row>
    <row r="138" spans="1:65" s="14" customFormat="1" ht="10.199999999999999">
      <c r="B138" s="165"/>
      <c r="D138" s="158" t="s">
        <v>140</v>
      </c>
      <c r="E138" s="166" t="s">
        <v>1</v>
      </c>
      <c r="F138" s="167" t="s">
        <v>142</v>
      </c>
      <c r="H138" s="168">
        <v>56</v>
      </c>
      <c r="I138" s="169"/>
      <c r="L138" s="165"/>
      <c r="M138" s="170"/>
      <c r="N138" s="171"/>
      <c r="O138" s="171"/>
      <c r="P138" s="171"/>
      <c r="Q138" s="171"/>
      <c r="R138" s="171"/>
      <c r="S138" s="171"/>
      <c r="T138" s="172"/>
      <c r="AT138" s="166" t="s">
        <v>140</v>
      </c>
      <c r="AU138" s="166" t="s">
        <v>88</v>
      </c>
      <c r="AV138" s="14" t="s">
        <v>138</v>
      </c>
      <c r="AW138" s="14" t="s">
        <v>33</v>
      </c>
      <c r="AX138" s="14" t="s">
        <v>86</v>
      </c>
      <c r="AY138" s="166" t="s">
        <v>134</v>
      </c>
    </row>
    <row r="139" spans="1:65" s="2" customFormat="1" ht="14.4" customHeight="1">
      <c r="A139" s="32"/>
      <c r="B139" s="142"/>
      <c r="C139" s="143" t="s">
        <v>138</v>
      </c>
      <c r="D139" s="143" t="s">
        <v>135</v>
      </c>
      <c r="E139" s="144" t="s">
        <v>221</v>
      </c>
      <c r="F139" s="145" t="s">
        <v>222</v>
      </c>
      <c r="G139" s="146" t="s">
        <v>217</v>
      </c>
      <c r="H139" s="147">
        <v>56</v>
      </c>
      <c r="I139" s="148"/>
      <c r="J139" s="149">
        <f>ROUND(I139*H139,2)</f>
        <v>0</v>
      </c>
      <c r="K139" s="150"/>
      <c r="L139" s="33"/>
      <c r="M139" s="151" t="s">
        <v>1</v>
      </c>
      <c r="N139" s="152" t="s">
        <v>43</v>
      </c>
      <c r="O139" s="58"/>
      <c r="P139" s="153">
        <f>O139*H139</f>
        <v>0</v>
      </c>
      <c r="Q139" s="153">
        <v>0</v>
      </c>
      <c r="R139" s="153">
        <f>Q139*H139</f>
        <v>0</v>
      </c>
      <c r="S139" s="153">
        <v>0</v>
      </c>
      <c r="T139" s="154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5" t="s">
        <v>138</v>
      </c>
      <c r="AT139" s="155" t="s">
        <v>135</v>
      </c>
      <c r="AU139" s="155" t="s">
        <v>88</v>
      </c>
      <c r="AY139" s="17" t="s">
        <v>134</v>
      </c>
      <c r="BE139" s="156">
        <f>IF(N139="základní",J139,0)</f>
        <v>0</v>
      </c>
      <c r="BF139" s="156">
        <f>IF(N139="snížená",J139,0)</f>
        <v>0</v>
      </c>
      <c r="BG139" s="156">
        <f>IF(N139="zákl. přenesená",J139,0)</f>
        <v>0</v>
      </c>
      <c r="BH139" s="156">
        <f>IF(N139="sníž. přenesená",J139,0)</f>
        <v>0</v>
      </c>
      <c r="BI139" s="156">
        <f>IF(N139="nulová",J139,0)</f>
        <v>0</v>
      </c>
      <c r="BJ139" s="17" t="s">
        <v>86</v>
      </c>
      <c r="BK139" s="156">
        <f>ROUND(I139*H139,2)</f>
        <v>0</v>
      </c>
      <c r="BL139" s="17" t="s">
        <v>138</v>
      </c>
      <c r="BM139" s="155" t="s">
        <v>223</v>
      </c>
    </row>
    <row r="140" spans="1:65" s="2" customFormat="1" ht="14.4" customHeight="1">
      <c r="A140" s="32"/>
      <c r="B140" s="142"/>
      <c r="C140" s="143" t="s">
        <v>156</v>
      </c>
      <c r="D140" s="143" t="s">
        <v>135</v>
      </c>
      <c r="E140" s="144" t="s">
        <v>224</v>
      </c>
      <c r="F140" s="145" t="s">
        <v>225</v>
      </c>
      <c r="G140" s="146" t="s">
        <v>151</v>
      </c>
      <c r="H140" s="147">
        <v>13.984</v>
      </c>
      <c r="I140" s="148"/>
      <c r="J140" s="149">
        <f>ROUND(I140*H140,2)</f>
        <v>0</v>
      </c>
      <c r="K140" s="150"/>
      <c r="L140" s="33"/>
      <c r="M140" s="151" t="s">
        <v>1</v>
      </c>
      <c r="N140" s="152" t="s">
        <v>43</v>
      </c>
      <c r="O140" s="58"/>
      <c r="P140" s="153">
        <f>O140*H140</f>
        <v>0</v>
      </c>
      <c r="Q140" s="153">
        <v>0</v>
      </c>
      <c r="R140" s="153">
        <f>Q140*H140</f>
        <v>0</v>
      </c>
      <c r="S140" s="153">
        <v>0</v>
      </c>
      <c r="T140" s="154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5" t="s">
        <v>138</v>
      </c>
      <c r="AT140" s="155" t="s">
        <v>135</v>
      </c>
      <c r="AU140" s="155" t="s">
        <v>88</v>
      </c>
      <c r="AY140" s="17" t="s">
        <v>134</v>
      </c>
      <c r="BE140" s="156">
        <f>IF(N140="základní",J140,0)</f>
        <v>0</v>
      </c>
      <c r="BF140" s="156">
        <f>IF(N140="snížená",J140,0)</f>
        <v>0</v>
      </c>
      <c r="BG140" s="156">
        <f>IF(N140="zákl. přenesená",J140,0)</f>
        <v>0</v>
      </c>
      <c r="BH140" s="156">
        <f>IF(N140="sníž. přenesená",J140,0)</f>
        <v>0</v>
      </c>
      <c r="BI140" s="156">
        <f>IF(N140="nulová",J140,0)</f>
        <v>0</v>
      </c>
      <c r="BJ140" s="17" t="s">
        <v>86</v>
      </c>
      <c r="BK140" s="156">
        <f>ROUND(I140*H140,2)</f>
        <v>0</v>
      </c>
      <c r="BL140" s="17" t="s">
        <v>138</v>
      </c>
      <c r="BM140" s="155" t="s">
        <v>226</v>
      </c>
    </row>
    <row r="141" spans="1:65" s="13" customFormat="1" ht="10.199999999999999">
      <c r="B141" s="157"/>
      <c r="D141" s="158" t="s">
        <v>140</v>
      </c>
      <c r="E141" s="159" t="s">
        <v>1</v>
      </c>
      <c r="F141" s="160" t="s">
        <v>227</v>
      </c>
      <c r="H141" s="159" t="s">
        <v>1</v>
      </c>
      <c r="I141" s="161"/>
      <c r="L141" s="157"/>
      <c r="M141" s="162"/>
      <c r="N141" s="163"/>
      <c r="O141" s="163"/>
      <c r="P141" s="163"/>
      <c r="Q141" s="163"/>
      <c r="R141" s="163"/>
      <c r="S141" s="163"/>
      <c r="T141" s="164"/>
      <c r="AT141" s="159" t="s">
        <v>140</v>
      </c>
      <c r="AU141" s="159" t="s">
        <v>88</v>
      </c>
      <c r="AV141" s="13" t="s">
        <v>86</v>
      </c>
      <c r="AW141" s="13" t="s">
        <v>33</v>
      </c>
      <c r="AX141" s="13" t="s">
        <v>78</v>
      </c>
      <c r="AY141" s="159" t="s">
        <v>134</v>
      </c>
    </row>
    <row r="142" spans="1:65" s="15" customFormat="1" ht="10.199999999999999">
      <c r="B142" s="175"/>
      <c r="D142" s="158" t="s">
        <v>140</v>
      </c>
      <c r="E142" s="176" t="s">
        <v>1</v>
      </c>
      <c r="F142" s="177" t="s">
        <v>228</v>
      </c>
      <c r="H142" s="178">
        <v>1.069</v>
      </c>
      <c r="I142" s="179"/>
      <c r="L142" s="175"/>
      <c r="M142" s="180"/>
      <c r="N142" s="181"/>
      <c r="O142" s="181"/>
      <c r="P142" s="181"/>
      <c r="Q142" s="181"/>
      <c r="R142" s="181"/>
      <c r="S142" s="181"/>
      <c r="T142" s="182"/>
      <c r="AT142" s="176" t="s">
        <v>140</v>
      </c>
      <c r="AU142" s="176" t="s">
        <v>88</v>
      </c>
      <c r="AV142" s="15" t="s">
        <v>88</v>
      </c>
      <c r="AW142" s="15" t="s">
        <v>33</v>
      </c>
      <c r="AX142" s="15" t="s">
        <v>78</v>
      </c>
      <c r="AY142" s="176" t="s">
        <v>134</v>
      </c>
    </row>
    <row r="143" spans="1:65" s="15" customFormat="1" ht="10.199999999999999">
      <c r="B143" s="175"/>
      <c r="D143" s="158" t="s">
        <v>140</v>
      </c>
      <c r="E143" s="176" t="s">
        <v>1</v>
      </c>
      <c r="F143" s="177" t="s">
        <v>229</v>
      </c>
      <c r="H143" s="178">
        <v>11.529</v>
      </c>
      <c r="I143" s="179"/>
      <c r="L143" s="175"/>
      <c r="M143" s="180"/>
      <c r="N143" s="181"/>
      <c r="O143" s="181"/>
      <c r="P143" s="181"/>
      <c r="Q143" s="181"/>
      <c r="R143" s="181"/>
      <c r="S143" s="181"/>
      <c r="T143" s="182"/>
      <c r="AT143" s="176" t="s">
        <v>140</v>
      </c>
      <c r="AU143" s="176" t="s">
        <v>88</v>
      </c>
      <c r="AV143" s="15" t="s">
        <v>88</v>
      </c>
      <c r="AW143" s="15" t="s">
        <v>33</v>
      </c>
      <c r="AX143" s="15" t="s">
        <v>78</v>
      </c>
      <c r="AY143" s="176" t="s">
        <v>134</v>
      </c>
    </row>
    <row r="144" spans="1:65" s="15" customFormat="1" ht="10.199999999999999">
      <c r="B144" s="175"/>
      <c r="D144" s="158" t="s">
        <v>140</v>
      </c>
      <c r="E144" s="176" t="s">
        <v>1</v>
      </c>
      <c r="F144" s="177" t="s">
        <v>230</v>
      </c>
      <c r="H144" s="178">
        <v>1.3859999999999999</v>
      </c>
      <c r="I144" s="179"/>
      <c r="L144" s="175"/>
      <c r="M144" s="180"/>
      <c r="N144" s="181"/>
      <c r="O144" s="181"/>
      <c r="P144" s="181"/>
      <c r="Q144" s="181"/>
      <c r="R144" s="181"/>
      <c r="S144" s="181"/>
      <c r="T144" s="182"/>
      <c r="AT144" s="176" t="s">
        <v>140</v>
      </c>
      <c r="AU144" s="176" t="s">
        <v>88</v>
      </c>
      <c r="AV144" s="15" t="s">
        <v>88</v>
      </c>
      <c r="AW144" s="15" t="s">
        <v>33</v>
      </c>
      <c r="AX144" s="15" t="s">
        <v>78</v>
      </c>
      <c r="AY144" s="176" t="s">
        <v>134</v>
      </c>
    </row>
    <row r="145" spans="1:65" s="14" customFormat="1" ht="10.199999999999999">
      <c r="B145" s="165"/>
      <c r="D145" s="158" t="s">
        <v>140</v>
      </c>
      <c r="E145" s="166" t="s">
        <v>1</v>
      </c>
      <c r="F145" s="167" t="s">
        <v>142</v>
      </c>
      <c r="H145" s="168">
        <v>13.984</v>
      </c>
      <c r="I145" s="169"/>
      <c r="L145" s="165"/>
      <c r="M145" s="170"/>
      <c r="N145" s="171"/>
      <c r="O145" s="171"/>
      <c r="P145" s="171"/>
      <c r="Q145" s="171"/>
      <c r="R145" s="171"/>
      <c r="S145" s="171"/>
      <c r="T145" s="172"/>
      <c r="AT145" s="166" t="s">
        <v>140</v>
      </c>
      <c r="AU145" s="166" t="s">
        <v>88</v>
      </c>
      <c r="AV145" s="14" t="s">
        <v>138</v>
      </c>
      <c r="AW145" s="14" t="s">
        <v>33</v>
      </c>
      <c r="AX145" s="14" t="s">
        <v>86</v>
      </c>
      <c r="AY145" s="166" t="s">
        <v>134</v>
      </c>
    </row>
    <row r="146" spans="1:65" s="2" customFormat="1" ht="19.8" customHeight="1">
      <c r="A146" s="32"/>
      <c r="B146" s="142"/>
      <c r="C146" s="143" t="s">
        <v>160</v>
      </c>
      <c r="D146" s="143" t="s">
        <v>135</v>
      </c>
      <c r="E146" s="144" t="s">
        <v>231</v>
      </c>
      <c r="F146" s="145" t="s">
        <v>232</v>
      </c>
      <c r="G146" s="146" t="s">
        <v>151</v>
      </c>
      <c r="H146" s="147">
        <v>26.571000000000002</v>
      </c>
      <c r="I146" s="148"/>
      <c r="J146" s="149">
        <f>ROUND(I146*H146,2)</f>
        <v>0</v>
      </c>
      <c r="K146" s="150"/>
      <c r="L146" s="33"/>
      <c r="M146" s="151" t="s">
        <v>1</v>
      </c>
      <c r="N146" s="152" t="s">
        <v>43</v>
      </c>
      <c r="O146" s="58"/>
      <c r="P146" s="153">
        <f>O146*H146</f>
        <v>0</v>
      </c>
      <c r="Q146" s="153">
        <v>0</v>
      </c>
      <c r="R146" s="153">
        <f>Q146*H146</f>
        <v>0</v>
      </c>
      <c r="S146" s="153">
        <v>0</v>
      </c>
      <c r="T146" s="154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5" t="s">
        <v>138</v>
      </c>
      <c r="AT146" s="155" t="s">
        <v>135</v>
      </c>
      <c r="AU146" s="155" t="s">
        <v>88</v>
      </c>
      <c r="AY146" s="17" t="s">
        <v>134</v>
      </c>
      <c r="BE146" s="156">
        <f>IF(N146="základní",J146,0)</f>
        <v>0</v>
      </c>
      <c r="BF146" s="156">
        <f>IF(N146="snížená",J146,0)</f>
        <v>0</v>
      </c>
      <c r="BG146" s="156">
        <f>IF(N146="zákl. přenesená",J146,0)</f>
        <v>0</v>
      </c>
      <c r="BH146" s="156">
        <f>IF(N146="sníž. přenesená",J146,0)</f>
        <v>0</v>
      </c>
      <c r="BI146" s="156">
        <f>IF(N146="nulová",J146,0)</f>
        <v>0</v>
      </c>
      <c r="BJ146" s="17" t="s">
        <v>86</v>
      </c>
      <c r="BK146" s="156">
        <f>ROUND(I146*H146,2)</f>
        <v>0</v>
      </c>
      <c r="BL146" s="17" t="s">
        <v>138</v>
      </c>
      <c r="BM146" s="155" t="s">
        <v>233</v>
      </c>
    </row>
    <row r="147" spans="1:65" s="13" customFormat="1" ht="10.199999999999999">
      <c r="B147" s="157"/>
      <c r="D147" s="158" t="s">
        <v>140</v>
      </c>
      <c r="E147" s="159" t="s">
        <v>1</v>
      </c>
      <c r="F147" s="160" t="s">
        <v>219</v>
      </c>
      <c r="H147" s="159" t="s">
        <v>1</v>
      </c>
      <c r="I147" s="161"/>
      <c r="L147" s="157"/>
      <c r="M147" s="162"/>
      <c r="N147" s="163"/>
      <c r="O147" s="163"/>
      <c r="P147" s="163"/>
      <c r="Q147" s="163"/>
      <c r="R147" s="163"/>
      <c r="S147" s="163"/>
      <c r="T147" s="164"/>
      <c r="AT147" s="159" t="s">
        <v>140</v>
      </c>
      <c r="AU147" s="159" t="s">
        <v>88</v>
      </c>
      <c r="AV147" s="13" t="s">
        <v>86</v>
      </c>
      <c r="AW147" s="13" t="s">
        <v>33</v>
      </c>
      <c r="AX147" s="13" t="s">
        <v>78</v>
      </c>
      <c r="AY147" s="159" t="s">
        <v>134</v>
      </c>
    </row>
    <row r="148" spans="1:65" s="15" customFormat="1" ht="10.199999999999999">
      <c r="B148" s="175"/>
      <c r="D148" s="158" t="s">
        <v>140</v>
      </c>
      <c r="E148" s="176" t="s">
        <v>1</v>
      </c>
      <c r="F148" s="177" t="s">
        <v>234</v>
      </c>
      <c r="H148" s="178">
        <v>24.99</v>
      </c>
      <c r="I148" s="179"/>
      <c r="L148" s="175"/>
      <c r="M148" s="180"/>
      <c r="N148" s="181"/>
      <c r="O148" s="181"/>
      <c r="P148" s="181"/>
      <c r="Q148" s="181"/>
      <c r="R148" s="181"/>
      <c r="S148" s="181"/>
      <c r="T148" s="182"/>
      <c r="AT148" s="176" t="s">
        <v>140</v>
      </c>
      <c r="AU148" s="176" t="s">
        <v>88</v>
      </c>
      <c r="AV148" s="15" t="s">
        <v>88</v>
      </c>
      <c r="AW148" s="15" t="s">
        <v>33</v>
      </c>
      <c r="AX148" s="15" t="s">
        <v>78</v>
      </c>
      <c r="AY148" s="176" t="s">
        <v>134</v>
      </c>
    </row>
    <row r="149" spans="1:65" s="13" customFormat="1" ht="10.199999999999999">
      <c r="B149" s="157"/>
      <c r="D149" s="158" t="s">
        <v>140</v>
      </c>
      <c r="E149" s="159" t="s">
        <v>1</v>
      </c>
      <c r="F149" s="160" t="s">
        <v>235</v>
      </c>
      <c r="H149" s="159" t="s">
        <v>1</v>
      </c>
      <c r="I149" s="161"/>
      <c r="L149" s="157"/>
      <c r="M149" s="162"/>
      <c r="N149" s="163"/>
      <c r="O149" s="163"/>
      <c r="P149" s="163"/>
      <c r="Q149" s="163"/>
      <c r="R149" s="163"/>
      <c r="S149" s="163"/>
      <c r="T149" s="164"/>
      <c r="AT149" s="159" t="s">
        <v>140</v>
      </c>
      <c r="AU149" s="159" t="s">
        <v>88</v>
      </c>
      <c r="AV149" s="13" t="s">
        <v>86</v>
      </c>
      <c r="AW149" s="13" t="s">
        <v>33</v>
      </c>
      <c r="AX149" s="13" t="s">
        <v>78</v>
      </c>
      <c r="AY149" s="159" t="s">
        <v>134</v>
      </c>
    </row>
    <row r="150" spans="1:65" s="15" customFormat="1" ht="10.199999999999999">
      <c r="B150" s="175"/>
      <c r="D150" s="158" t="s">
        <v>140</v>
      </c>
      <c r="E150" s="176" t="s">
        <v>1</v>
      </c>
      <c r="F150" s="177" t="s">
        <v>236</v>
      </c>
      <c r="H150" s="178">
        <v>1.581</v>
      </c>
      <c r="I150" s="179"/>
      <c r="L150" s="175"/>
      <c r="M150" s="180"/>
      <c r="N150" s="181"/>
      <c r="O150" s="181"/>
      <c r="P150" s="181"/>
      <c r="Q150" s="181"/>
      <c r="R150" s="181"/>
      <c r="S150" s="181"/>
      <c r="T150" s="182"/>
      <c r="AT150" s="176" t="s">
        <v>140</v>
      </c>
      <c r="AU150" s="176" t="s">
        <v>88</v>
      </c>
      <c r="AV150" s="15" t="s">
        <v>88</v>
      </c>
      <c r="AW150" s="15" t="s">
        <v>33</v>
      </c>
      <c r="AX150" s="15" t="s">
        <v>78</v>
      </c>
      <c r="AY150" s="176" t="s">
        <v>134</v>
      </c>
    </row>
    <row r="151" spans="1:65" s="14" customFormat="1" ht="10.199999999999999">
      <c r="B151" s="165"/>
      <c r="D151" s="158" t="s">
        <v>140</v>
      </c>
      <c r="E151" s="166" t="s">
        <v>1</v>
      </c>
      <c r="F151" s="167" t="s">
        <v>142</v>
      </c>
      <c r="H151" s="168">
        <v>26.571000000000002</v>
      </c>
      <c r="I151" s="169"/>
      <c r="L151" s="165"/>
      <c r="M151" s="170"/>
      <c r="N151" s="171"/>
      <c r="O151" s="171"/>
      <c r="P151" s="171"/>
      <c r="Q151" s="171"/>
      <c r="R151" s="171"/>
      <c r="S151" s="171"/>
      <c r="T151" s="172"/>
      <c r="AT151" s="166" t="s">
        <v>140</v>
      </c>
      <c r="AU151" s="166" t="s">
        <v>88</v>
      </c>
      <c r="AV151" s="14" t="s">
        <v>138</v>
      </c>
      <c r="AW151" s="14" t="s">
        <v>33</v>
      </c>
      <c r="AX151" s="14" t="s">
        <v>86</v>
      </c>
      <c r="AY151" s="166" t="s">
        <v>134</v>
      </c>
    </row>
    <row r="152" spans="1:65" s="2" customFormat="1" ht="14.4" customHeight="1">
      <c r="A152" s="32"/>
      <c r="B152" s="142"/>
      <c r="C152" s="143" t="s">
        <v>166</v>
      </c>
      <c r="D152" s="143" t="s">
        <v>135</v>
      </c>
      <c r="E152" s="144" t="s">
        <v>237</v>
      </c>
      <c r="F152" s="145" t="s">
        <v>238</v>
      </c>
      <c r="G152" s="146" t="s">
        <v>151</v>
      </c>
      <c r="H152" s="147">
        <v>18.864000000000001</v>
      </c>
      <c r="I152" s="148"/>
      <c r="J152" s="149">
        <f>ROUND(I152*H152,2)</f>
        <v>0</v>
      </c>
      <c r="K152" s="150"/>
      <c r="L152" s="33"/>
      <c r="M152" s="151" t="s">
        <v>1</v>
      </c>
      <c r="N152" s="152" t="s">
        <v>43</v>
      </c>
      <c r="O152" s="58"/>
      <c r="P152" s="153">
        <f>O152*H152</f>
        <v>0</v>
      </c>
      <c r="Q152" s="153">
        <v>0</v>
      </c>
      <c r="R152" s="153">
        <f>Q152*H152</f>
        <v>0</v>
      </c>
      <c r="S152" s="153">
        <v>0</v>
      </c>
      <c r="T152" s="154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5" t="s">
        <v>138</v>
      </c>
      <c r="AT152" s="155" t="s">
        <v>135</v>
      </c>
      <c r="AU152" s="155" t="s">
        <v>88</v>
      </c>
      <c r="AY152" s="17" t="s">
        <v>134</v>
      </c>
      <c r="BE152" s="156">
        <f>IF(N152="základní",J152,0)</f>
        <v>0</v>
      </c>
      <c r="BF152" s="156">
        <f>IF(N152="snížená",J152,0)</f>
        <v>0</v>
      </c>
      <c r="BG152" s="156">
        <f>IF(N152="zákl. přenesená",J152,0)</f>
        <v>0</v>
      </c>
      <c r="BH152" s="156">
        <f>IF(N152="sníž. přenesená",J152,0)</f>
        <v>0</v>
      </c>
      <c r="BI152" s="156">
        <f>IF(N152="nulová",J152,0)</f>
        <v>0</v>
      </c>
      <c r="BJ152" s="17" t="s">
        <v>86</v>
      </c>
      <c r="BK152" s="156">
        <f>ROUND(I152*H152,2)</f>
        <v>0</v>
      </c>
      <c r="BL152" s="17" t="s">
        <v>138</v>
      </c>
      <c r="BM152" s="155" t="s">
        <v>239</v>
      </c>
    </row>
    <row r="153" spans="1:65" s="13" customFormat="1" ht="10.199999999999999">
      <c r="B153" s="157"/>
      <c r="D153" s="158" t="s">
        <v>140</v>
      </c>
      <c r="E153" s="159" t="s">
        <v>1</v>
      </c>
      <c r="F153" s="160" t="s">
        <v>227</v>
      </c>
      <c r="H153" s="159" t="s">
        <v>1</v>
      </c>
      <c r="I153" s="161"/>
      <c r="L153" s="157"/>
      <c r="M153" s="162"/>
      <c r="N153" s="163"/>
      <c r="O153" s="163"/>
      <c r="P153" s="163"/>
      <c r="Q153" s="163"/>
      <c r="R153" s="163"/>
      <c r="S153" s="163"/>
      <c r="T153" s="164"/>
      <c r="AT153" s="159" t="s">
        <v>140</v>
      </c>
      <c r="AU153" s="159" t="s">
        <v>88</v>
      </c>
      <c r="AV153" s="13" t="s">
        <v>86</v>
      </c>
      <c r="AW153" s="13" t="s">
        <v>33</v>
      </c>
      <c r="AX153" s="13" t="s">
        <v>78</v>
      </c>
      <c r="AY153" s="159" t="s">
        <v>134</v>
      </c>
    </row>
    <row r="154" spans="1:65" s="15" customFormat="1" ht="10.199999999999999">
      <c r="B154" s="175"/>
      <c r="D154" s="158" t="s">
        <v>140</v>
      </c>
      <c r="E154" s="176" t="s">
        <v>1</v>
      </c>
      <c r="F154" s="177" t="s">
        <v>240</v>
      </c>
      <c r="H154" s="178">
        <v>18.864000000000001</v>
      </c>
      <c r="I154" s="179"/>
      <c r="L154" s="175"/>
      <c r="M154" s="180"/>
      <c r="N154" s="181"/>
      <c r="O154" s="181"/>
      <c r="P154" s="181"/>
      <c r="Q154" s="181"/>
      <c r="R154" s="181"/>
      <c r="S154" s="181"/>
      <c r="T154" s="182"/>
      <c r="AT154" s="176" t="s">
        <v>140</v>
      </c>
      <c r="AU154" s="176" t="s">
        <v>88</v>
      </c>
      <c r="AV154" s="15" t="s">
        <v>88</v>
      </c>
      <c r="AW154" s="15" t="s">
        <v>33</v>
      </c>
      <c r="AX154" s="15" t="s">
        <v>78</v>
      </c>
      <c r="AY154" s="176" t="s">
        <v>134</v>
      </c>
    </row>
    <row r="155" spans="1:65" s="14" customFormat="1" ht="10.199999999999999">
      <c r="B155" s="165"/>
      <c r="D155" s="158" t="s">
        <v>140</v>
      </c>
      <c r="E155" s="166" t="s">
        <v>1</v>
      </c>
      <c r="F155" s="167" t="s">
        <v>142</v>
      </c>
      <c r="H155" s="168">
        <v>18.864000000000001</v>
      </c>
      <c r="I155" s="169"/>
      <c r="L155" s="165"/>
      <c r="M155" s="170"/>
      <c r="N155" s="171"/>
      <c r="O155" s="171"/>
      <c r="P155" s="171"/>
      <c r="Q155" s="171"/>
      <c r="R155" s="171"/>
      <c r="S155" s="171"/>
      <c r="T155" s="172"/>
      <c r="AT155" s="166" t="s">
        <v>140</v>
      </c>
      <c r="AU155" s="166" t="s">
        <v>88</v>
      </c>
      <c r="AV155" s="14" t="s">
        <v>138</v>
      </c>
      <c r="AW155" s="14" t="s">
        <v>33</v>
      </c>
      <c r="AX155" s="14" t="s">
        <v>86</v>
      </c>
      <c r="AY155" s="166" t="s">
        <v>134</v>
      </c>
    </row>
    <row r="156" spans="1:65" s="2" customFormat="1" ht="14.4" customHeight="1">
      <c r="A156" s="32"/>
      <c r="B156" s="142"/>
      <c r="C156" s="143" t="s">
        <v>176</v>
      </c>
      <c r="D156" s="143" t="s">
        <v>135</v>
      </c>
      <c r="E156" s="144" t="s">
        <v>241</v>
      </c>
      <c r="F156" s="145" t="s">
        <v>242</v>
      </c>
      <c r="G156" s="146" t="s">
        <v>163</v>
      </c>
      <c r="H156" s="147">
        <v>62.548000000000002</v>
      </c>
      <c r="I156" s="148"/>
      <c r="J156" s="149">
        <f>ROUND(I156*H156,2)</f>
        <v>0</v>
      </c>
      <c r="K156" s="150"/>
      <c r="L156" s="33"/>
      <c r="M156" s="151" t="s">
        <v>1</v>
      </c>
      <c r="N156" s="152" t="s">
        <v>43</v>
      </c>
      <c r="O156" s="58"/>
      <c r="P156" s="153">
        <f>O156*H156</f>
        <v>0</v>
      </c>
      <c r="Q156" s="153">
        <v>8.4000000000000003E-4</v>
      </c>
      <c r="R156" s="153">
        <f>Q156*H156</f>
        <v>5.2540320000000001E-2</v>
      </c>
      <c r="S156" s="153">
        <v>0</v>
      </c>
      <c r="T156" s="154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55" t="s">
        <v>138</v>
      </c>
      <c r="AT156" s="155" t="s">
        <v>135</v>
      </c>
      <c r="AU156" s="155" t="s">
        <v>88</v>
      </c>
      <c r="AY156" s="17" t="s">
        <v>134</v>
      </c>
      <c r="BE156" s="156">
        <f>IF(N156="základní",J156,0)</f>
        <v>0</v>
      </c>
      <c r="BF156" s="156">
        <f>IF(N156="snížená",J156,0)</f>
        <v>0</v>
      </c>
      <c r="BG156" s="156">
        <f>IF(N156="zákl. přenesená",J156,0)</f>
        <v>0</v>
      </c>
      <c r="BH156" s="156">
        <f>IF(N156="sníž. přenesená",J156,0)</f>
        <v>0</v>
      </c>
      <c r="BI156" s="156">
        <f>IF(N156="nulová",J156,0)</f>
        <v>0</v>
      </c>
      <c r="BJ156" s="17" t="s">
        <v>86</v>
      </c>
      <c r="BK156" s="156">
        <f>ROUND(I156*H156,2)</f>
        <v>0</v>
      </c>
      <c r="BL156" s="17" t="s">
        <v>138</v>
      </c>
      <c r="BM156" s="155" t="s">
        <v>243</v>
      </c>
    </row>
    <row r="157" spans="1:65" s="13" customFormat="1" ht="10.199999999999999">
      <c r="B157" s="157"/>
      <c r="D157" s="158" t="s">
        <v>140</v>
      </c>
      <c r="E157" s="159" t="s">
        <v>1</v>
      </c>
      <c r="F157" s="160" t="s">
        <v>227</v>
      </c>
      <c r="H157" s="159" t="s">
        <v>1</v>
      </c>
      <c r="I157" s="161"/>
      <c r="L157" s="157"/>
      <c r="M157" s="162"/>
      <c r="N157" s="163"/>
      <c r="O157" s="163"/>
      <c r="P157" s="163"/>
      <c r="Q157" s="163"/>
      <c r="R157" s="163"/>
      <c r="S157" s="163"/>
      <c r="T157" s="164"/>
      <c r="AT157" s="159" t="s">
        <v>140</v>
      </c>
      <c r="AU157" s="159" t="s">
        <v>88</v>
      </c>
      <c r="AV157" s="13" t="s">
        <v>86</v>
      </c>
      <c r="AW157" s="13" t="s">
        <v>33</v>
      </c>
      <c r="AX157" s="13" t="s">
        <v>78</v>
      </c>
      <c r="AY157" s="159" t="s">
        <v>134</v>
      </c>
    </row>
    <row r="158" spans="1:65" s="15" customFormat="1" ht="10.199999999999999">
      <c r="B158" s="175"/>
      <c r="D158" s="158" t="s">
        <v>140</v>
      </c>
      <c r="E158" s="176" t="s">
        <v>1</v>
      </c>
      <c r="F158" s="177" t="s">
        <v>244</v>
      </c>
      <c r="H158" s="178">
        <v>40.787999999999997</v>
      </c>
      <c r="I158" s="179"/>
      <c r="L158" s="175"/>
      <c r="M158" s="180"/>
      <c r="N158" s="181"/>
      <c r="O158" s="181"/>
      <c r="P158" s="181"/>
      <c r="Q158" s="181"/>
      <c r="R158" s="181"/>
      <c r="S158" s="181"/>
      <c r="T158" s="182"/>
      <c r="AT158" s="176" t="s">
        <v>140</v>
      </c>
      <c r="AU158" s="176" t="s">
        <v>88</v>
      </c>
      <c r="AV158" s="15" t="s">
        <v>88</v>
      </c>
      <c r="AW158" s="15" t="s">
        <v>33</v>
      </c>
      <c r="AX158" s="15" t="s">
        <v>78</v>
      </c>
      <c r="AY158" s="176" t="s">
        <v>134</v>
      </c>
    </row>
    <row r="159" spans="1:65" s="15" customFormat="1" ht="10.199999999999999">
      <c r="B159" s="175"/>
      <c r="D159" s="158" t="s">
        <v>140</v>
      </c>
      <c r="E159" s="176" t="s">
        <v>1</v>
      </c>
      <c r="F159" s="177" t="s">
        <v>245</v>
      </c>
      <c r="H159" s="178">
        <v>3.96</v>
      </c>
      <c r="I159" s="179"/>
      <c r="L159" s="175"/>
      <c r="M159" s="180"/>
      <c r="N159" s="181"/>
      <c r="O159" s="181"/>
      <c r="P159" s="181"/>
      <c r="Q159" s="181"/>
      <c r="R159" s="181"/>
      <c r="S159" s="181"/>
      <c r="T159" s="182"/>
      <c r="AT159" s="176" t="s">
        <v>140</v>
      </c>
      <c r="AU159" s="176" t="s">
        <v>88</v>
      </c>
      <c r="AV159" s="15" t="s">
        <v>88</v>
      </c>
      <c r="AW159" s="15" t="s">
        <v>33</v>
      </c>
      <c r="AX159" s="15" t="s">
        <v>78</v>
      </c>
      <c r="AY159" s="176" t="s">
        <v>134</v>
      </c>
    </row>
    <row r="160" spans="1:65" s="15" customFormat="1" ht="10.199999999999999">
      <c r="B160" s="175"/>
      <c r="D160" s="158" t="s">
        <v>140</v>
      </c>
      <c r="E160" s="176" t="s">
        <v>1</v>
      </c>
      <c r="F160" s="177" t="s">
        <v>246</v>
      </c>
      <c r="H160" s="178">
        <v>17.8</v>
      </c>
      <c r="I160" s="179"/>
      <c r="L160" s="175"/>
      <c r="M160" s="180"/>
      <c r="N160" s="181"/>
      <c r="O160" s="181"/>
      <c r="P160" s="181"/>
      <c r="Q160" s="181"/>
      <c r="R160" s="181"/>
      <c r="S160" s="181"/>
      <c r="T160" s="182"/>
      <c r="AT160" s="176" t="s">
        <v>140</v>
      </c>
      <c r="AU160" s="176" t="s">
        <v>88</v>
      </c>
      <c r="AV160" s="15" t="s">
        <v>88</v>
      </c>
      <c r="AW160" s="15" t="s">
        <v>33</v>
      </c>
      <c r="AX160" s="15" t="s">
        <v>78</v>
      </c>
      <c r="AY160" s="176" t="s">
        <v>134</v>
      </c>
    </row>
    <row r="161" spans="1:65" s="14" customFormat="1" ht="10.199999999999999">
      <c r="B161" s="165"/>
      <c r="D161" s="158" t="s">
        <v>140</v>
      </c>
      <c r="E161" s="166" t="s">
        <v>1</v>
      </c>
      <c r="F161" s="167" t="s">
        <v>142</v>
      </c>
      <c r="H161" s="168">
        <v>62.548000000000002</v>
      </c>
      <c r="I161" s="169"/>
      <c r="L161" s="165"/>
      <c r="M161" s="170"/>
      <c r="N161" s="171"/>
      <c r="O161" s="171"/>
      <c r="P161" s="171"/>
      <c r="Q161" s="171"/>
      <c r="R161" s="171"/>
      <c r="S161" s="171"/>
      <c r="T161" s="172"/>
      <c r="AT161" s="166" t="s">
        <v>140</v>
      </c>
      <c r="AU161" s="166" t="s">
        <v>88</v>
      </c>
      <c r="AV161" s="14" t="s">
        <v>138</v>
      </c>
      <c r="AW161" s="14" t="s">
        <v>33</v>
      </c>
      <c r="AX161" s="14" t="s">
        <v>86</v>
      </c>
      <c r="AY161" s="166" t="s">
        <v>134</v>
      </c>
    </row>
    <row r="162" spans="1:65" s="2" customFormat="1" ht="14.4" customHeight="1">
      <c r="A162" s="32"/>
      <c r="B162" s="142"/>
      <c r="C162" s="143" t="s">
        <v>182</v>
      </c>
      <c r="D162" s="143" t="s">
        <v>135</v>
      </c>
      <c r="E162" s="144" t="s">
        <v>247</v>
      </c>
      <c r="F162" s="145" t="s">
        <v>248</v>
      </c>
      <c r="G162" s="146" t="s">
        <v>163</v>
      </c>
      <c r="H162" s="147">
        <v>62.548000000000002</v>
      </c>
      <c r="I162" s="148"/>
      <c r="J162" s="149">
        <f>ROUND(I162*H162,2)</f>
        <v>0</v>
      </c>
      <c r="K162" s="150"/>
      <c r="L162" s="33"/>
      <c r="M162" s="151" t="s">
        <v>1</v>
      </c>
      <c r="N162" s="152" t="s">
        <v>43</v>
      </c>
      <c r="O162" s="58"/>
      <c r="P162" s="153">
        <f>O162*H162</f>
        <v>0</v>
      </c>
      <c r="Q162" s="153">
        <v>0</v>
      </c>
      <c r="R162" s="153">
        <f>Q162*H162</f>
        <v>0</v>
      </c>
      <c r="S162" s="153">
        <v>0</v>
      </c>
      <c r="T162" s="154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5" t="s">
        <v>138</v>
      </c>
      <c r="AT162" s="155" t="s">
        <v>135</v>
      </c>
      <c r="AU162" s="155" t="s">
        <v>88</v>
      </c>
      <c r="AY162" s="17" t="s">
        <v>134</v>
      </c>
      <c r="BE162" s="156">
        <f>IF(N162="základní",J162,0)</f>
        <v>0</v>
      </c>
      <c r="BF162" s="156">
        <f>IF(N162="snížená",J162,0)</f>
        <v>0</v>
      </c>
      <c r="BG162" s="156">
        <f>IF(N162="zákl. přenesená",J162,0)</f>
        <v>0</v>
      </c>
      <c r="BH162" s="156">
        <f>IF(N162="sníž. přenesená",J162,0)</f>
        <v>0</v>
      </c>
      <c r="BI162" s="156">
        <f>IF(N162="nulová",J162,0)</f>
        <v>0</v>
      </c>
      <c r="BJ162" s="17" t="s">
        <v>86</v>
      </c>
      <c r="BK162" s="156">
        <f>ROUND(I162*H162,2)</f>
        <v>0</v>
      </c>
      <c r="BL162" s="17" t="s">
        <v>138</v>
      </c>
      <c r="BM162" s="155" t="s">
        <v>249</v>
      </c>
    </row>
    <row r="163" spans="1:65" s="2" customFormat="1" ht="19.8" customHeight="1">
      <c r="A163" s="32"/>
      <c r="B163" s="142"/>
      <c r="C163" s="143" t="s">
        <v>190</v>
      </c>
      <c r="D163" s="143" t="s">
        <v>135</v>
      </c>
      <c r="E163" s="144" t="s">
        <v>157</v>
      </c>
      <c r="F163" s="145" t="s">
        <v>158</v>
      </c>
      <c r="G163" s="146" t="s">
        <v>151</v>
      </c>
      <c r="H163" s="147">
        <v>14.108000000000001</v>
      </c>
      <c r="I163" s="148"/>
      <c r="J163" s="149">
        <f>ROUND(I163*H163,2)</f>
        <v>0</v>
      </c>
      <c r="K163" s="150"/>
      <c r="L163" s="33"/>
      <c r="M163" s="151" t="s">
        <v>1</v>
      </c>
      <c r="N163" s="152" t="s">
        <v>43</v>
      </c>
      <c r="O163" s="58"/>
      <c r="P163" s="153">
        <f>O163*H163</f>
        <v>0</v>
      </c>
      <c r="Q163" s="153">
        <v>0</v>
      </c>
      <c r="R163" s="153">
        <f>Q163*H163</f>
        <v>0</v>
      </c>
      <c r="S163" s="153">
        <v>0</v>
      </c>
      <c r="T163" s="154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55" t="s">
        <v>138</v>
      </c>
      <c r="AT163" s="155" t="s">
        <v>135</v>
      </c>
      <c r="AU163" s="155" t="s">
        <v>88</v>
      </c>
      <c r="AY163" s="17" t="s">
        <v>134</v>
      </c>
      <c r="BE163" s="156">
        <f>IF(N163="základní",J163,0)</f>
        <v>0</v>
      </c>
      <c r="BF163" s="156">
        <f>IF(N163="snížená",J163,0)</f>
        <v>0</v>
      </c>
      <c r="BG163" s="156">
        <f>IF(N163="zákl. přenesená",J163,0)</f>
        <v>0</v>
      </c>
      <c r="BH163" s="156">
        <f>IF(N163="sníž. přenesená",J163,0)</f>
        <v>0</v>
      </c>
      <c r="BI163" s="156">
        <f>IF(N163="nulová",J163,0)</f>
        <v>0</v>
      </c>
      <c r="BJ163" s="17" t="s">
        <v>86</v>
      </c>
      <c r="BK163" s="156">
        <f>ROUND(I163*H163,2)</f>
        <v>0</v>
      </c>
      <c r="BL163" s="17" t="s">
        <v>138</v>
      </c>
      <c r="BM163" s="155" t="s">
        <v>250</v>
      </c>
    </row>
    <row r="164" spans="1:65" s="13" customFormat="1" ht="10.199999999999999">
      <c r="B164" s="157"/>
      <c r="D164" s="158" t="s">
        <v>140</v>
      </c>
      <c r="E164" s="159" t="s">
        <v>1</v>
      </c>
      <c r="F164" s="160" t="s">
        <v>227</v>
      </c>
      <c r="H164" s="159" t="s">
        <v>1</v>
      </c>
      <c r="I164" s="161"/>
      <c r="L164" s="157"/>
      <c r="M164" s="162"/>
      <c r="N164" s="163"/>
      <c r="O164" s="163"/>
      <c r="P164" s="163"/>
      <c r="Q164" s="163"/>
      <c r="R164" s="163"/>
      <c r="S164" s="163"/>
      <c r="T164" s="164"/>
      <c r="AT164" s="159" t="s">
        <v>140</v>
      </c>
      <c r="AU164" s="159" t="s">
        <v>88</v>
      </c>
      <c r="AV164" s="13" t="s">
        <v>86</v>
      </c>
      <c r="AW164" s="13" t="s">
        <v>33</v>
      </c>
      <c r="AX164" s="13" t="s">
        <v>78</v>
      </c>
      <c r="AY164" s="159" t="s">
        <v>134</v>
      </c>
    </row>
    <row r="165" spans="1:65" s="15" customFormat="1" ht="10.199999999999999">
      <c r="B165" s="175"/>
      <c r="D165" s="158" t="s">
        <v>140</v>
      </c>
      <c r="E165" s="176" t="s">
        <v>1</v>
      </c>
      <c r="F165" s="177" t="s">
        <v>251</v>
      </c>
      <c r="H165" s="178">
        <v>0.94299999999999995</v>
      </c>
      <c r="I165" s="179"/>
      <c r="L165" s="175"/>
      <c r="M165" s="180"/>
      <c r="N165" s="181"/>
      <c r="O165" s="181"/>
      <c r="P165" s="181"/>
      <c r="Q165" s="181"/>
      <c r="R165" s="181"/>
      <c r="S165" s="181"/>
      <c r="T165" s="182"/>
      <c r="AT165" s="176" t="s">
        <v>140</v>
      </c>
      <c r="AU165" s="176" t="s">
        <v>88</v>
      </c>
      <c r="AV165" s="15" t="s">
        <v>88</v>
      </c>
      <c r="AW165" s="15" t="s">
        <v>33</v>
      </c>
      <c r="AX165" s="15" t="s">
        <v>78</v>
      </c>
      <c r="AY165" s="176" t="s">
        <v>134</v>
      </c>
    </row>
    <row r="166" spans="1:65" s="15" customFormat="1" ht="10.199999999999999">
      <c r="B166" s="175"/>
      <c r="D166" s="158" t="s">
        <v>140</v>
      </c>
      <c r="E166" s="176" t="s">
        <v>1</v>
      </c>
      <c r="F166" s="177" t="s">
        <v>252</v>
      </c>
      <c r="H166" s="178">
        <v>2.883</v>
      </c>
      <c r="I166" s="179"/>
      <c r="L166" s="175"/>
      <c r="M166" s="180"/>
      <c r="N166" s="181"/>
      <c r="O166" s="181"/>
      <c r="P166" s="181"/>
      <c r="Q166" s="181"/>
      <c r="R166" s="181"/>
      <c r="S166" s="181"/>
      <c r="T166" s="182"/>
      <c r="AT166" s="176" t="s">
        <v>140</v>
      </c>
      <c r="AU166" s="176" t="s">
        <v>88</v>
      </c>
      <c r="AV166" s="15" t="s">
        <v>88</v>
      </c>
      <c r="AW166" s="15" t="s">
        <v>33</v>
      </c>
      <c r="AX166" s="15" t="s">
        <v>78</v>
      </c>
      <c r="AY166" s="176" t="s">
        <v>134</v>
      </c>
    </row>
    <row r="167" spans="1:65" s="15" customFormat="1" ht="10.199999999999999">
      <c r="B167" s="175"/>
      <c r="D167" s="158" t="s">
        <v>140</v>
      </c>
      <c r="E167" s="176" t="s">
        <v>1</v>
      </c>
      <c r="F167" s="177" t="s">
        <v>253</v>
      </c>
      <c r="H167" s="178">
        <v>0.74399999999999999</v>
      </c>
      <c r="I167" s="179"/>
      <c r="L167" s="175"/>
      <c r="M167" s="180"/>
      <c r="N167" s="181"/>
      <c r="O167" s="181"/>
      <c r="P167" s="181"/>
      <c r="Q167" s="181"/>
      <c r="R167" s="181"/>
      <c r="S167" s="181"/>
      <c r="T167" s="182"/>
      <c r="AT167" s="176" t="s">
        <v>140</v>
      </c>
      <c r="AU167" s="176" t="s">
        <v>88</v>
      </c>
      <c r="AV167" s="15" t="s">
        <v>88</v>
      </c>
      <c r="AW167" s="15" t="s">
        <v>33</v>
      </c>
      <c r="AX167" s="15" t="s">
        <v>78</v>
      </c>
      <c r="AY167" s="176" t="s">
        <v>134</v>
      </c>
    </row>
    <row r="168" spans="1:65" s="15" customFormat="1" ht="10.199999999999999">
      <c r="B168" s="175"/>
      <c r="D168" s="158" t="s">
        <v>140</v>
      </c>
      <c r="E168" s="176" t="s">
        <v>1</v>
      </c>
      <c r="F168" s="177" t="s">
        <v>254</v>
      </c>
      <c r="H168" s="178">
        <v>0.49399999999999999</v>
      </c>
      <c r="I168" s="179"/>
      <c r="L168" s="175"/>
      <c r="M168" s="180"/>
      <c r="N168" s="181"/>
      <c r="O168" s="181"/>
      <c r="P168" s="181"/>
      <c r="Q168" s="181"/>
      <c r="R168" s="181"/>
      <c r="S168" s="181"/>
      <c r="T168" s="182"/>
      <c r="AT168" s="176" t="s">
        <v>140</v>
      </c>
      <c r="AU168" s="176" t="s">
        <v>88</v>
      </c>
      <c r="AV168" s="15" t="s">
        <v>88</v>
      </c>
      <c r="AW168" s="15" t="s">
        <v>33</v>
      </c>
      <c r="AX168" s="15" t="s">
        <v>78</v>
      </c>
      <c r="AY168" s="176" t="s">
        <v>134</v>
      </c>
    </row>
    <row r="169" spans="1:65" s="15" customFormat="1" ht="10.199999999999999">
      <c r="B169" s="175"/>
      <c r="D169" s="158" t="s">
        <v>140</v>
      </c>
      <c r="E169" s="176" t="s">
        <v>1</v>
      </c>
      <c r="F169" s="177" t="s">
        <v>255</v>
      </c>
      <c r="H169" s="178">
        <v>6.7430000000000003</v>
      </c>
      <c r="I169" s="179"/>
      <c r="L169" s="175"/>
      <c r="M169" s="180"/>
      <c r="N169" s="181"/>
      <c r="O169" s="181"/>
      <c r="P169" s="181"/>
      <c r="Q169" s="181"/>
      <c r="R169" s="181"/>
      <c r="S169" s="181"/>
      <c r="T169" s="182"/>
      <c r="AT169" s="176" t="s">
        <v>140</v>
      </c>
      <c r="AU169" s="176" t="s">
        <v>88</v>
      </c>
      <c r="AV169" s="15" t="s">
        <v>88</v>
      </c>
      <c r="AW169" s="15" t="s">
        <v>33</v>
      </c>
      <c r="AX169" s="15" t="s">
        <v>78</v>
      </c>
      <c r="AY169" s="176" t="s">
        <v>134</v>
      </c>
    </row>
    <row r="170" spans="1:65" s="15" customFormat="1" ht="10.199999999999999">
      <c r="B170" s="175"/>
      <c r="D170" s="158" t="s">
        <v>140</v>
      </c>
      <c r="E170" s="176" t="s">
        <v>1</v>
      </c>
      <c r="F170" s="177" t="s">
        <v>256</v>
      </c>
      <c r="H170" s="178">
        <v>0.72</v>
      </c>
      <c r="I170" s="179"/>
      <c r="L170" s="175"/>
      <c r="M170" s="180"/>
      <c r="N170" s="181"/>
      <c r="O170" s="181"/>
      <c r="P170" s="181"/>
      <c r="Q170" s="181"/>
      <c r="R170" s="181"/>
      <c r="S170" s="181"/>
      <c r="T170" s="182"/>
      <c r="AT170" s="176" t="s">
        <v>140</v>
      </c>
      <c r="AU170" s="176" t="s">
        <v>88</v>
      </c>
      <c r="AV170" s="15" t="s">
        <v>88</v>
      </c>
      <c r="AW170" s="15" t="s">
        <v>33</v>
      </c>
      <c r="AX170" s="15" t="s">
        <v>78</v>
      </c>
      <c r="AY170" s="176" t="s">
        <v>134</v>
      </c>
    </row>
    <row r="171" spans="1:65" s="13" customFormat="1" ht="10.199999999999999">
      <c r="B171" s="157"/>
      <c r="D171" s="158" t="s">
        <v>140</v>
      </c>
      <c r="E171" s="159" t="s">
        <v>1</v>
      </c>
      <c r="F171" s="160" t="s">
        <v>235</v>
      </c>
      <c r="H171" s="159" t="s">
        <v>1</v>
      </c>
      <c r="I171" s="161"/>
      <c r="L171" s="157"/>
      <c r="M171" s="162"/>
      <c r="N171" s="163"/>
      <c r="O171" s="163"/>
      <c r="P171" s="163"/>
      <c r="Q171" s="163"/>
      <c r="R171" s="163"/>
      <c r="S171" s="163"/>
      <c r="T171" s="164"/>
      <c r="AT171" s="159" t="s">
        <v>140</v>
      </c>
      <c r="AU171" s="159" t="s">
        <v>88</v>
      </c>
      <c r="AV171" s="13" t="s">
        <v>86</v>
      </c>
      <c r="AW171" s="13" t="s">
        <v>33</v>
      </c>
      <c r="AX171" s="13" t="s">
        <v>78</v>
      </c>
      <c r="AY171" s="159" t="s">
        <v>134</v>
      </c>
    </row>
    <row r="172" spans="1:65" s="15" customFormat="1" ht="10.199999999999999">
      <c r="B172" s="175"/>
      <c r="D172" s="158" t="s">
        <v>140</v>
      </c>
      <c r="E172" s="176" t="s">
        <v>1</v>
      </c>
      <c r="F172" s="177" t="s">
        <v>236</v>
      </c>
      <c r="H172" s="178">
        <v>1.581</v>
      </c>
      <c r="I172" s="179"/>
      <c r="L172" s="175"/>
      <c r="M172" s="180"/>
      <c r="N172" s="181"/>
      <c r="O172" s="181"/>
      <c r="P172" s="181"/>
      <c r="Q172" s="181"/>
      <c r="R172" s="181"/>
      <c r="S172" s="181"/>
      <c r="T172" s="182"/>
      <c r="AT172" s="176" t="s">
        <v>140</v>
      </c>
      <c r="AU172" s="176" t="s">
        <v>88</v>
      </c>
      <c r="AV172" s="15" t="s">
        <v>88</v>
      </c>
      <c r="AW172" s="15" t="s">
        <v>33</v>
      </c>
      <c r="AX172" s="15" t="s">
        <v>78</v>
      </c>
      <c r="AY172" s="176" t="s">
        <v>134</v>
      </c>
    </row>
    <row r="173" spans="1:65" s="14" customFormat="1" ht="10.199999999999999">
      <c r="B173" s="165"/>
      <c r="D173" s="158" t="s">
        <v>140</v>
      </c>
      <c r="E173" s="166" t="s">
        <v>1</v>
      </c>
      <c r="F173" s="167" t="s">
        <v>142</v>
      </c>
      <c r="H173" s="168">
        <v>14.108000000000001</v>
      </c>
      <c r="I173" s="169"/>
      <c r="L173" s="165"/>
      <c r="M173" s="170"/>
      <c r="N173" s="171"/>
      <c r="O173" s="171"/>
      <c r="P173" s="171"/>
      <c r="Q173" s="171"/>
      <c r="R173" s="171"/>
      <c r="S173" s="171"/>
      <c r="T173" s="172"/>
      <c r="AT173" s="166" t="s">
        <v>140</v>
      </c>
      <c r="AU173" s="166" t="s">
        <v>88</v>
      </c>
      <c r="AV173" s="14" t="s">
        <v>138</v>
      </c>
      <c r="AW173" s="14" t="s">
        <v>33</v>
      </c>
      <c r="AX173" s="14" t="s">
        <v>86</v>
      </c>
      <c r="AY173" s="166" t="s">
        <v>134</v>
      </c>
    </row>
    <row r="174" spans="1:65" s="2" customFormat="1" ht="14.4" customHeight="1">
      <c r="A174" s="32"/>
      <c r="B174" s="142"/>
      <c r="C174" s="143" t="s">
        <v>199</v>
      </c>
      <c r="D174" s="143" t="s">
        <v>135</v>
      </c>
      <c r="E174" s="144" t="s">
        <v>257</v>
      </c>
      <c r="F174" s="145" t="s">
        <v>258</v>
      </c>
      <c r="G174" s="146" t="s">
        <v>151</v>
      </c>
      <c r="H174" s="147">
        <v>70.301000000000002</v>
      </c>
      <c r="I174" s="148"/>
      <c r="J174" s="149">
        <f>ROUND(I174*H174,2)</f>
        <v>0</v>
      </c>
      <c r="K174" s="150"/>
      <c r="L174" s="33"/>
      <c r="M174" s="151" t="s">
        <v>1</v>
      </c>
      <c r="N174" s="152" t="s">
        <v>43</v>
      </c>
      <c r="O174" s="58"/>
      <c r="P174" s="153">
        <f>O174*H174</f>
        <v>0</v>
      </c>
      <c r="Q174" s="153">
        <v>0</v>
      </c>
      <c r="R174" s="153">
        <f>Q174*H174</f>
        <v>0</v>
      </c>
      <c r="S174" s="153">
        <v>0</v>
      </c>
      <c r="T174" s="154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55" t="s">
        <v>138</v>
      </c>
      <c r="AT174" s="155" t="s">
        <v>135</v>
      </c>
      <c r="AU174" s="155" t="s">
        <v>88</v>
      </c>
      <c r="AY174" s="17" t="s">
        <v>134</v>
      </c>
      <c r="BE174" s="156">
        <f>IF(N174="základní",J174,0)</f>
        <v>0</v>
      </c>
      <c r="BF174" s="156">
        <f>IF(N174="snížená",J174,0)</f>
        <v>0</v>
      </c>
      <c r="BG174" s="156">
        <f>IF(N174="zákl. přenesená",J174,0)</f>
        <v>0</v>
      </c>
      <c r="BH174" s="156">
        <f>IF(N174="sníž. přenesená",J174,0)</f>
        <v>0</v>
      </c>
      <c r="BI174" s="156">
        <f>IF(N174="nulová",J174,0)</f>
        <v>0</v>
      </c>
      <c r="BJ174" s="17" t="s">
        <v>86</v>
      </c>
      <c r="BK174" s="156">
        <f>ROUND(I174*H174,2)</f>
        <v>0</v>
      </c>
      <c r="BL174" s="17" t="s">
        <v>138</v>
      </c>
      <c r="BM174" s="155" t="s">
        <v>259</v>
      </c>
    </row>
    <row r="175" spans="1:65" s="13" customFormat="1" ht="10.199999999999999">
      <c r="B175" s="157"/>
      <c r="D175" s="158" t="s">
        <v>140</v>
      </c>
      <c r="E175" s="159" t="s">
        <v>1</v>
      </c>
      <c r="F175" s="160" t="s">
        <v>219</v>
      </c>
      <c r="H175" s="159" t="s">
        <v>1</v>
      </c>
      <c r="I175" s="161"/>
      <c r="L175" s="157"/>
      <c r="M175" s="162"/>
      <c r="N175" s="163"/>
      <c r="O175" s="163"/>
      <c r="P175" s="163"/>
      <c r="Q175" s="163"/>
      <c r="R175" s="163"/>
      <c r="S175" s="163"/>
      <c r="T175" s="164"/>
      <c r="AT175" s="159" t="s">
        <v>140</v>
      </c>
      <c r="AU175" s="159" t="s">
        <v>88</v>
      </c>
      <c r="AV175" s="13" t="s">
        <v>86</v>
      </c>
      <c r="AW175" s="13" t="s">
        <v>33</v>
      </c>
      <c r="AX175" s="13" t="s">
        <v>78</v>
      </c>
      <c r="AY175" s="159" t="s">
        <v>134</v>
      </c>
    </row>
    <row r="176" spans="1:65" s="15" customFormat="1" ht="10.199999999999999">
      <c r="B176" s="175"/>
      <c r="D176" s="158" t="s">
        <v>140</v>
      </c>
      <c r="E176" s="176" t="s">
        <v>1</v>
      </c>
      <c r="F176" s="177" t="s">
        <v>234</v>
      </c>
      <c r="H176" s="178">
        <v>24.99</v>
      </c>
      <c r="I176" s="179"/>
      <c r="L176" s="175"/>
      <c r="M176" s="180"/>
      <c r="N176" s="181"/>
      <c r="O176" s="181"/>
      <c r="P176" s="181"/>
      <c r="Q176" s="181"/>
      <c r="R176" s="181"/>
      <c r="S176" s="181"/>
      <c r="T176" s="182"/>
      <c r="AT176" s="176" t="s">
        <v>140</v>
      </c>
      <c r="AU176" s="176" t="s">
        <v>88</v>
      </c>
      <c r="AV176" s="15" t="s">
        <v>88</v>
      </c>
      <c r="AW176" s="15" t="s">
        <v>33</v>
      </c>
      <c r="AX176" s="15" t="s">
        <v>78</v>
      </c>
      <c r="AY176" s="176" t="s">
        <v>134</v>
      </c>
    </row>
    <row r="177" spans="1:65" s="13" customFormat="1" ht="10.199999999999999">
      <c r="B177" s="157"/>
      <c r="D177" s="158" t="s">
        <v>140</v>
      </c>
      <c r="E177" s="159" t="s">
        <v>1</v>
      </c>
      <c r="F177" s="160" t="s">
        <v>227</v>
      </c>
      <c r="H177" s="159" t="s">
        <v>1</v>
      </c>
      <c r="I177" s="161"/>
      <c r="L177" s="157"/>
      <c r="M177" s="162"/>
      <c r="N177" s="163"/>
      <c r="O177" s="163"/>
      <c r="P177" s="163"/>
      <c r="Q177" s="163"/>
      <c r="R177" s="163"/>
      <c r="S177" s="163"/>
      <c r="T177" s="164"/>
      <c r="AT177" s="159" t="s">
        <v>140</v>
      </c>
      <c r="AU177" s="159" t="s">
        <v>88</v>
      </c>
      <c r="AV177" s="13" t="s">
        <v>86</v>
      </c>
      <c r="AW177" s="13" t="s">
        <v>33</v>
      </c>
      <c r="AX177" s="13" t="s">
        <v>78</v>
      </c>
      <c r="AY177" s="159" t="s">
        <v>134</v>
      </c>
    </row>
    <row r="178" spans="1:65" s="15" customFormat="1" ht="10.199999999999999">
      <c r="B178" s="175"/>
      <c r="D178" s="158" t="s">
        <v>140</v>
      </c>
      <c r="E178" s="176" t="s">
        <v>1</v>
      </c>
      <c r="F178" s="177" t="s">
        <v>260</v>
      </c>
      <c r="H178" s="178">
        <v>45.311</v>
      </c>
      <c r="I178" s="179"/>
      <c r="L178" s="175"/>
      <c r="M178" s="180"/>
      <c r="N178" s="181"/>
      <c r="O178" s="181"/>
      <c r="P178" s="181"/>
      <c r="Q178" s="181"/>
      <c r="R178" s="181"/>
      <c r="S178" s="181"/>
      <c r="T178" s="182"/>
      <c r="AT178" s="176" t="s">
        <v>140</v>
      </c>
      <c r="AU178" s="176" t="s">
        <v>88</v>
      </c>
      <c r="AV178" s="15" t="s">
        <v>88</v>
      </c>
      <c r="AW178" s="15" t="s">
        <v>33</v>
      </c>
      <c r="AX178" s="15" t="s">
        <v>78</v>
      </c>
      <c r="AY178" s="176" t="s">
        <v>134</v>
      </c>
    </row>
    <row r="179" spans="1:65" s="14" customFormat="1" ht="10.199999999999999">
      <c r="B179" s="165"/>
      <c r="D179" s="158" t="s">
        <v>140</v>
      </c>
      <c r="E179" s="166" t="s">
        <v>1</v>
      </c>
      <c r="F179" s="167" t="s">
        <v>142</v>
      </c>
      <c r="H179" s="168">
        <v>70.301000000000002</v>
      </c>
      <c r="I179" s="169"/>
      <c r="L179" s="165"/>
      <c r="M179" s="170"/>
      <c r="N179" s="171"/>
      <c r="O179" s="171"/>
      <c r="P179" s="171"/>
      <c r="Q179" s="171"/>
      <c r="R179" s="171"/>
      <c r="S179" s="171"/>
      <c r="T179" s="172"/>
      <c r="AT179" s="166" t="s">
        <v>140</v>
      </c>
      <c r="AU179" s="166" t="s">
        <v>88</v>
      </c>
      <c r="AV179" s="14" t="s">
        <v>138</v>
      </c>
      <c r="AW179" s="14" t="s">
        <v>33</v>
      </c>
      <c r="AX179" s="14" t="s">
        <v>86</v>
      </c>
      <c r="AY179" s="166" t="s">
        <v>134</v>
      </c>
    </row>
    <row r="180" spans="1:65" s="2" customFormat="1" ht="14.4" customHeight="1">
      <c r="A180" s="32"/>
      <c r="B180" s="142"/>
      <c r="C180" s="143" t="s">
        <v>8</v>
      </c>
      <c r="D180" s="143" t="s">
        <v>135</v>
      </c>
      <c r="E180" s="144" t="s">
        <v>161</v>
      </c>
      <c r="F180" s="145" t="s">
        <v>162</v>
      </c>
      <c r="G180" s="146" t="s">
        <v>163</v>
      </c>
      <c r="H180" s="147">
        <v>17.041</v>
      </c>
      <c r="I180" s="148"/>
      <c r="J180" s="149">
        <f>ROUND(I180*H180,2)</f>
        <v>0</v>
      </c>
      <c r="K180" s="150"/>
      <c r="L180" s="33"/>
      <c r="M180" s="151" t="s">
        <v>1</v>
      </c>
      <c r="N180" s="152" t="s">
        <v>43</v>
      </c>
      <c r="O180" s="58"/>
      <c r="P180" s="153">
        <f>O180*H180</f>
        <v>0</v>
      </c>
      <c r="Q180" s="153">
        <v>0</v>
      </c>
      <c r="R180" s="153">
        <f>Q180*H180</f>
        <v>0</v>
      </c>
      <c r="S180" s="153">
        <v>0</v>
      </c>
      <c r="T180" s="154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55" t="s">
        <v>138</v>
      </c>
      <c r="AT180" s="155" t="s">
        <v>135</v>
      </c>
      <c r="AU180" s="155" t="s">
        <v>88</v>
      </c>
      <c r="AY180" s="17" t="s">
        <v>134</v>
      </c>
      <c r="BE180" s="156">
        <f>IF(N180="základní",J180,0)</f>
        <v>0</v>
      </c>
      <c r="BF180" s="156">
        <f>IF(N180="snížená",J180,0)</f>
        <v>0</v>
      </c>
      <c r="BG180" s="156">
        <f>IF(N180="zákl. přenesená",J180,0)</f>
        <v>0</v>
      </c>
      <c r="BH180" s="156">
        <f>IF(N180="sníž. přenesená",J180,0)</f>
        <v>0</v>
      </c>
      <c r="BI180" s="156">
        <f>IF(N180="nulová",J180,0)</f>
        <v>0</v>
      </c>
      <c r="BJ180" s="17" t="s">
        <v>86</v>
      </c>
      <c r="BK180" s="156">
        <f>ROUND(I180*H180,2)</f>
        <v>0</v>
      </c>
      <c r="BL180" s="17" t="s">
        <v>138</v>
      </c>
      <c r="BM180" s="155" t="s">
        <v>261</v>
      </c>
    </row>
    <row r="181" spans="1:65" s="15" customFormat="1" ht="10.199999999999999">
      <c r="B181" s="175"/>
      <c r="D181" s="158" t="s">
        <v>140</v>
      </c>
      <c r="E181" s="176" t="s">
        <v>1</v>
      </c>
      <c r="F181" s="177" t="s">
        <v>262</v>
      </c>
      <c r="H181" s="178">
        <v>17.041</v>
      </c>
      <c r="I181" s="179"/>
      <c r="L181" s="175"/>
      <c r="M181" s="180"/>
      <c r="N181" s="181"/>
      <c r="O181" s="181"/>
      <c r="P181" s="181"/>
      <c r="Q181" s="181"/>
      <c r="R181" s="181"/>
      <c r="S181" s="181"/>
      <c r="T181" s="182"/>
      <c r="AT181" s="176" t="s">
        <v>140</v>
      </c>
      <c r="AU181" s="176" t="s">
        <v>88</v>
      </c>
      <c r="AV181" s="15" t="s">
        <v>88</v>
      </c>
      <c r="AW181" s="15" t="s">
        <v>33</v>
      </c>
      <c r="AX181" s="15" t="s">
        <v>78</v>
      </c>
      <c r="AY181" s="176" t="s">
        <v>134</v>
      </c>
    </row>
    <row r="182" spans="1:65" s="14" customFormat="1" ht="10.199999999999999">
      <c r="B182" s="165"/>
      <c r="D182" s="158" t="s">
        <v>140</v>
      </c>
      <c r="E182" s="166" t="s">
        <v>1</v>
      </c>
      <c r="F182" s="167" t="s">
        <v>142</v>
      </c>
      <c r="H182" s="168">
        <v>17.041</v>
      </c>
      <c r="I182" s="169"/>
      <c r="L182" s="165"/>
      <c r="M182" s="170"/>
      <c r="N182" s="171"/>
      <c r="O182" s="171"/>
      <c r="P182" s="171"/>
      <c r="Q182" s="171"/>
      <c r="R182" s="171"/>
      <c r="S182" s="171"/>
      <c r="T182" s="172"/>
      <c r="AT182" s="166" t="s">
        <v>140</v>
      </c>
      <c r="AU182" s="166" t="s">
        <v>88</v>
      </c>
      <c r="AV182" s="14" t="s">
        <v>138</v>
      </c>
      <c r="AW182" s="14" t="s">
        <v>33</v>
      </c>
      <c r="AX182" s="14" t="s">
        <v>86</v>
      </c>
      <c r="AY182" s="166" t="s">
        <v>134</v>
      </c>
    </row>
    <row r="183" spans="1:65" s="2" customFormat="1" ht="14.4" customHeight="1">
      <c r="A183" s="32"/>
      <c r="B183" s="142"/>
      <c r="C183" s="143" t="s">
        <v>263</v>
      </c>
      <c r="D183" s="143" t="s">
        <v>135</v>
      </c>
      <c r="E183" s="144" t="s">
        <v>264</v>
      </c>
      <c r="F183" s="145" t="s">
        <v>265</v>
      </c>
      <c r="G183" s="146" t="s">
        <v>193</v>
      </c>
      <c r="H183" s="147">
        <v>28.216000000000001</v>
      </c>
      <c r="I183" s="148"/>
      <c r="J183" s="149">
        <f>ROUND(I183*H183,2)</f>
        <v>0</v>
      </c>
      <c r="K183" s="150"/>
      <c r="L183" s="33"/>
      <c r="M183" s="151" t="s">
        <v>1</v>
      </c>
      <c r="N183" s="152" t="s">
        <v>43</v>
      </c>
      <c r="O183" s="58"/>
      <c r="P183" s="153">
        <f>O183*H183</f>
        <v>0</v>
      </c>
      <c r="Q183" s="153">
        <v>0</v>
      </c>
      <c r="R183" s="153">
        <f>Q183*H183</f>
        <v>0</v>
      </c>
      <c r="S183" s="153">
        <v>0</v>
      </c>
      <c r="T183" s="154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55" t="s">
        <v>138</v>
      </c>
      <c r="AT183" s="155" t="s">
        <v>135</v>
      </c>
      <c r="AU183" s="155" t="s">
        <v>88</v>
      </c>
      <c r="AY183" s="17" t="s">
        <v>134</v>
      </c>
      <c r="BE183" s="156">
        <f>IF(N183="základní",J183,0)</f>
        <v>0</v>
      </c>
      <c r="BF183" s="156">
        <f>IF(N183="snížená",J183,0)</f>
        <v>0</v>
      </c>
      <c r="BG183" s="156">
        <f>IF(N183="zákl. přenesená",J183,0)</f>
        <v>0</v>
      </c>
      <c r="BH183" s="156">
        <f>IF(N183="sníž. přenesená",J183,0)</f>
        <v>0</v>
      </c>
      <c r="BI183" s="156">
        <f>IF(N183="nulová",J183,0)</f>
        <v>0</v>
      </c>
      <c r="BJ183" s="17" t="s">
        <v>86</v>
      </c>
      <c r="BK183" s="156">
        <f>ROUND(I183*H183,2)</f>
        <v>0</v>
      </c>
      <c r="BL183" s="17" t="s">
        <v>138</v>
      </c>
      <c r="BM183" s="155" t="s">
        <v>266</v>
      </c>
    </row>
    <row r="184" spans="1:65" s="15" customFormat="1" ht="10.199999999999999">
      <c r="B184" s="175"/>
      <c r="D184" s="158" t="s">
        <v>140</v>
      </c>
      <c r="E184" s="176" t="s">
        <v>1</v>
      </c>
      <c r="F184" s="177" t="s">
        <v>267</v>
      </c>
      <c r="H184" s="178">
        <v>28.216000000000001</v>
      </c>
      <c r="I184" s="179"/>
      <c r="L184" s="175"/>
      <c r="M184" s="180"/>
      <c r="N184" s="181"/>
      <c r="O184" s="181"/>
      <c r="P184" s="181"/>
      <c r="Q184" s="181"/>
      <c r="R184" s="181"/>
      <c r="S184" s="181"/>
      <c r="T184" s="182"/>
      <c r="AT184" s="176" t="s">
        <v>140</v>
      </c>
      <c r="AU184" s="176" t="s">
        <v>88</v>
      </c>
      <c r="AV184" s="15" t="s">
        <v>88</v>
      </c>
      <c r="AW184" s="15" t="s">
        <v>33</v>
      </c>
      <c r="AX184" s="15" t="s">
        <v>86</v>
      </c>
      <c r="AY184" s="176" t="s">
        <v>134</v>
      </c>
    </row>
    <row r="185" spans="1:65" s="2" customFormat="1" ht="14.4" customHeight="1">
      <c r="A185" s="32"/>
      <c r="B185" s="142"/>
      <c r="C185" s="143" t="s">
        <v>268</v>
      </c>
      <c r="D185" s="143" t="s">
        <v>135</v>
      </c>
      <c r="E185" s="144" t="s">
        <v>269</v>
      </c>
      <c r="F185" s="145" t="s">
        <v>270</v>
      </c>
      <c r="G185" s="146" t="s">
        <v>151</v>
      </c>
      <c r="H185" s="147">
        <v>14.108000000000001</v>
      </c>
      <c r="I185" s="148"/>
      <c r="J185" s="149">
        <f>ROUND(I185*H185,2)</f>
        <v>0</v>
      </c>
      <c r="K185" s="150"/>
      <c r="L185" s="33"/>
      <c r="M185" s="151" t="s">
        <v>1</v>
      </c>
      <c r="N185" s="152" t="s">
        <v>43</v>
      </c>
      <c r="O185" s="58"/>
      <c r="P185" s="153">
        <f>O185*H185</f>
        <v>0</v>
      </c>
      <c r="Q185" s="153">
        <v>0</v>
      </c>
      <c r="R185" s="153">
        <f>Q185*H185</f>
        <v>0</v>
      </c>
      <c r="S185" s="153">
        <v>0</v>
      </c>
      <c r="T185" s="154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55" t="s">
        <v>138</v>
      </c>
      <c r="AT185" s="155" t="s">
        <v>135</v>
      </c>
      <c r="AU185" s="155" t="s">
        <v>88</v>
      </c>
      <c r="AY185" s="17" t="s">
        <v>134</v>
      </c>
      <c r="BE185" s="156">
        <f>IF(N185="základní",J185,0)</f>
        <v>0</v>
      </c>
      <c r="BF185" s="156">
        <f>IF(N185="snížená",J185,0)</f>
        <v>0</v>
      </c>
      <c r="BG185" s="156">
        <f>IF(N185="zákl. přenesená",J185,0)</f>
        <v>0</v>
      </c>
      <c r="BH185" s="156">
        <f>IF(N185="sníž. přenesená",J185,0)</f>
        <v>0</v>
      </c>
      <c r="BI185" s="156">
        <f>IF(N185="nulová",J185,0)</f>
        <v>0</v>
      </c>
      <c r="BJ185" s="17" t="s">
        <v>86</v>
      </c>
      <c r="BK185" s="156">
        <f>ROUND(I185*H185,2)</f>
        <v>0</v>
      </c>
      <c r="BL185" s="17" t="s">
        <v>138</v>
      </c>
      <c r="BM185" s="155" t="s">
        <v>271</v>
      </c>
    </row>
    <row r="186" spans="1:65" s="2" customFormat="1" ht="14.4" customHeight="1">
      <c r="A186" s="32"/>
      <c r="B186" s="142"/>
      <c r="C186" s="143" t="s">
        <v>272</v>
      </c>
      <c r="D186" s="143" t="s">
        <v>135</v>
      </c>
      <c r="E186" s="144" t="s">
        <v>273</v>
      </c>
      <c r="F186" s="145" t="s">
        <v>274</v>
      </c>
      <c r="G186" s="146" t="s">
        <v>151</v>
      </c>
      <c r="H186" s="147">
        <v>70.301000000000002</v>
      </c>
      <c r="I186" s="148"/>
      <c r="J186" s="149">
        <f>ROUND(I186*H186,2)</f>
        <v>0</v>
      </c>
      <c r="K186" s="150"/>
      <c r="L186" s="33"/>
      <c r="M186" s="151" t="s">
        <v>1</v>
      </c>
      <c r="N186" s="152" t="s">
        <v>43</v>
      </c>
      <c r="O186" s="58"/>
      <c r="P186" s="153">
        <f>O186*H186</f>
        <v>0</v>
      </c>
      <c r="Q186" s="153">
        <v>0</v>
      </c>
      <c r="R186" s="153">
        <f>Q186*H186</f>
        <v>0</v>
      </c>
      <c r="S186" s="153">
        <v>0</v>
      </c>
      <c r="T186" s="154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55" t="s">
        <v>138</v>
      </c>
      <c r="AT186" s="155" t="s">
        <v>135</v>
      </c>
      <c r="AU186" s="155" t="s">
        <v>88</v>
      </c>
      <c r="AY186" s="17" t="s">
        <v>134</v>
      </c>
      <c r="BE186" s="156">
        <f>IF(N186="základní",J186,0)</f>
        <v>0</v>
      </c>
      <c r="BF186" s="156">
        <f>IF(N186="snížená",J186,0)</f>
        <v>0</v>
      </c>
      <c r="BG186" s="156">
        <f>IF(N186="zákl. přenesená",J186,0)</f>
        <v>0</v>
      </c>
      <c r="BH186" s="156">
        <f>IF(N186="sníž. přenesená",J186,0)</f>
        <v>0</v>
      </c>
      <c r="BI186" s="156">
        <f>IF(N186="nulová",J186,0)</f>
        <v>0</v>
      </c>
      <c r="BJ186" s="17" t="s">
        <v>86</v>
      </c>
      <c r="BK186" s="156">
        <f>ROUND(I186*H186,2)</f>
        <v>0</v>
      </c>
      <c r="BL186" s="17" t="s">
        <v>138</v>
      </c>
      <c r="BM186" s="155" t="s">
        <v>275</v>
      </c>
    </row>
    <row r="187" spans="1:65" s="12" customFormat="1" ht="22.8" customHeight="1">
      <c r="B187" s="131"/>
      <c r="D187" s="132" t="s">
        <v>77</v>
      </c>
      <c r="E187" s="173" t="s">
        <v>88</v>
      </c>
      <c r="F187" s="173" t="s">
        <v>276</v>
      </c>
      <c r="I187" s="134"/>
      <c r="J187" s="174">
        <f>BK187</f>
        <v>0</v>
      </c>
      <c r="L187" s="131"/>
      <c r="M187" s="136"/>
      <c r="N187" s="137"/>
      <c r="O187" s="137"/>
      <c r="P187" s="138">
        <f>SUM(P188:P190)</f>
        <v>0</v>
      </c>
      <c r="Q187" s="137"/>
      <c r="R187" s="138">
        <f>SUM(R188:R190)</f>
        <v>4.4146211200000005</v>
      </c>
      <c r="S187" s="137"/>
      <c r="T187" s="139">
        <f>SUM(T188:T190)</f>
        <v>0</v>
      </c>
      <c r="AR187" s="132" t="s">
        <v>86</v>
      </c>
      <c r="AT187" s="140" t="s">
        <v>77</v>
      </c>
      <c r="AU187" s="140" t="s">
        <v>86</v>
      </c>
      <c r="AY187" s="132" t="s">
        <v>134</v>
      </c>
      <c r="BK187" s="141">
        <f>SUM(BK188:BK190)</f>
        <v>0</v>
      </c>
    </row>
    <row r="188" spans="1:65" s="2" customFormat="1" ht="14.4" customHeight="1">
      <c r="A188" s="32"/>
      <c r="B188" s="142"/>
      <c r="C188" s="143" t="s">
        <v>277</v>
      </c>
      <c r="D188" s="143" t="s">
        <v>135</v>
      </c>
      <c r="E188" s="144" t="s">
        <v>278</v>
      </c>
      <c r="F188" s="145" t="s">
        <v>279</v>
      </c>
      <c r="G188" s="146" t="s">
        <v>151</v>
      </c>
      <c r="H188" s="147">
        <v>1.7290000000000001</v>
      </c>
      <c r="I188" s="148"/>
      <c r="J188" s="149">
        <f>ROUND(I188*H188,2)</f>
        <v>0</v>
      </c>
      <c r="K188" s="150"/>
      <c r="L188" s="33"/>
      <c r="M188" s="151" t="s">
        <v>1</v>
      </c>
      <c r="N188" s="152" t="s">
        <v>43</v>
      </c>
      <c r="O188" s="58"/>
      <c r="P188" s="153">
        <f>O188*H188</f>
        <v>0</v>
      </c>
      <c r="Q188" s="153">
        <v>2.55328</v>
      </c>
      <c r="R188" s="153">
        <f>Q188*H188</f>
        <v>4.4146211200000005</v>
      </c>
      <c r="S188" s="153">
        <v>0</v>
      </c>
      <c r="T188" s="154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55" t="s">
        <v>138</v>
      </c>
      <c r="AT188" s="155" t="s">
        <v>135</v>
      </c>
      <c r="AU188" s="155" t="s">
        <v>88</v>
      </c>
      <c r="AY188" s="17" t="s">
        <v>134</v>
      </c>
      <c r="BE188" s="156">
        <f>IF(N188="základní",J188,0)</f>
        <v>0</v>
      </c>
      <c r="BF188" s="156">
        <f>IF(N188="snížená",J188,0)</f>
        <v>0</v>
      </c>
      <c r="BG188" s="156">
        <f>IF(N188="zákl. přenesená",J188,0)</f>
        <v>0</v>
      </c>
      <c r="BH188" s="156">
        <f>IF(N188="sníž. přenesená",J188,0)</f>
        <v>0</v>
      </c>
      <c r="BI188" s="156">
        <f>IF(N188="nulová",J188,0)</f>
        <v>0</v>
      </c>
      <c r="BJ188" s="17" t="s">
        <v>86</v>
      </c>
      <c r="BK188" s="156">
        <f>ROUND(I188*H188,2)</f>
        <v>0</v>
      </c>
      <c r="BL188" s="17" t="s">
        <v>138</v>
      </c>
      <c r="BM188" s="155" t="s">
        <v>280</v>
      </c>
    </row>
    <row r="189" spans="1:65" s="15" customFormat="1" ht="10.199999999999999">
      <c r="B189" s="175"/>
      <c r="D189" s="158" t="s">
        <v>140</v>
      </c>
      <c r="E189" s="176" t="s">
        <v>1</v>
      </c>
      <c r="F189" s="177" t="s">
        <v>281</v>
      </c>
      <c r="H189" s="178">
        <v>1.7290000000000001</v>
      </c>
      <c r="I189" s="179"/>
      <c r="L189" s="175"/>
      <c r="M189" s="180"/>
      <c r="N189" s="181"/>
      <c r="O189" s="181"/>
      <c r="P189" s="181"/>
      <c r="Q189" s="181"/>
      <c r="R189" s="181"/>
      <c r="S189" s="181"/>
      <c r="T189" s="182"/>
      <c r="AT189" s="176" t="s">
        <v>140</v>
      </c>
      <c r="AU189" s="176" t="s">
        <v>88</v>
      </c>
      <c r="AV189" s="15" t="s">
        <v>88</v>
      </c>
      <c r="AW189" s="15" t="s">
        <v>33</v>
      </c>
      <c r="AX189" s="15" t="s">
        <v>78</v>
      </c>
      <c r="AY189" s="176" t="s">
        <v>134</v>
      </c>
    </row>
    <row r="190" spans="1:65" s="14" customFormat="1" ht="10.199999999999999">
      <c r="B190" s="165"/>
      <c r="D190" s="158" t="s">
        <v>140</v>
      </c>
      <c r="E190" s="166" t="s">
        <v>1</v>
      </c>
      <c r="F190" s="167" t="s">
        <v>142</v>
      </c>
      <c r="H190" s="168">
        <v>1.7290000000000001</v>
      </c>
      <c r="I190" s="169"/>
      <c r="L190" s="165"/>
      <c r="M190" s="170"/>
      <c r="N190" s="171"/>
      <c r="O190" s="171"/>
      <c r="P190" s="171"/>
      <c r="Q190" s="171"/>
      <c r="R190" s="171"/>
      <c r="S190" s="171"/>
      <c r="T190" s="172"/>
      <c r="AT190" s="166" t="s">
        <v>140</v>
      </c>
      <c r="AU190" s="166" t="s">
        <v>88</v>
      </c>
      <c r="AV190" s="14" t="s">
        <v>138</v>
      </c>
      <c r="AW190" s="14" t="s">
        <v>33</v>
      </c>
      <c r="AX190" s="14" t="s">
        <v>86</v>
      </c>
      <c r="AY190" s="166" t="s">
        <v>134</v>
      </c>
    </row>
    <row r="191" spans="1:65" s="12" customFormat="1" ht="22.8" customHeight="1">
      <c r="B191" s="131"/>
      <c r="D191" s="132" t="s">
        <v>77</v>
      </c>
      <c r="E191" s="173" t="s">
        <v>148</v>
      </c>
      <c r="F191" s="173" t="s">
        <v>282</v>
      </c>
      <c r="I191" s="134"/>
      <c r="J191" s="174">
        <f>BK191</f>
        <v>0</v>
      </c>
      <c r="L191" s="131"/>
      <c r="M191" s="136"/>
      <c r="N191" s="137"/>
      <c r="O191" s="137"/>
      <c r="P191" s="138">
        <f>SUM(P192:P217)</f>
        <v>0</v>
      </c>
      <c r="Q191" s="137"/>
      <c r="R191" s="138">
        <f>SUM(R192:R217)</f>
        <v>19.156930269999997</v>
      </c>
      <c r="S191" s="137"/>
      <c r="T191" s="139">
        <f>SUM(T192:T217)</f>
        <v>0</v>
      </c>
      <c r="AR191" s="132" t="s">
        <v>86</v>
      </c>
      <c r="AT191" s="140" t="s">
        <v>77</v>
      </c>
      <c r="AU191" s="140" t="s">
        <v>86</v>
      </c>
      <c r="AY191" s="132" t="s">
        <v>134</v>
      </c>
      <c r="BK191" s="141">
        <f>SUM(BK192:BK217)</f>
        <v>0</v>
      </c>
    </row>
    <row r="192" spans="1:65" s="2" customFormat="1" ht="14.4" customHeight="1">
      <c r="A192" s="32"/>
      <c r="B192" s="142"/>
      <c r="C192" s="143" t="s">
        <v>283</v>
      </c>
      <c r="D192" s="143" t="s">
        <v>135</v>
      </c>
      <c r="E192" s="144" t="s">
        <v>284</v>
      </c>
      <c r="F192" s="145" t="s">
        <v>285</v>
      </c>
      <c r="G192" s="146" t="s">
        <v>151</v>
      </c>
      <c r="H192" s="147">
        <v>0.36</v>
      </c>
      <c r="I192" s="148"/>
      <c r="J192" s="149">
        <f>ROUND(I192*H192,2)</f>
        <v>0</v>
      </c>
      <c r="K192" s="150"/>
      <c r="L192" s="33"/>
      <c r="M192" s="151" t="s">
        <v>1</v>
      </c>
      <c r="N192" s="152" t="s">
        <v>43</v>
      </c>
      <c r="O192" s="58"/>
      <c r="P192" s="153">
        <f>O192*H192</f>
        <v>0</v>
      </c>
      <c r="Q192" s="153">
        <v>2.8967999999999998</v>
      </c>
      <c r="R192" s="153">
        <f>Q192*H192</f>
        <v>1.042848</v>
      </c>
      <c r="S192" s="153">
        <v>0</v>
      </c>
      <c r="T192" s="154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55" t="s">
        <v>138</v>
      </c>
      <c r="AT192" s="155" t="s">
        <v>135</v>
      </c>
      <c r="AU192" s="155" t="s">
        <v>88</v>
      </c>
      <c r="AY192" s="17" t="s">
        <v>134</v>
      </c>
      <c r="BE192" s="156">
        <f>IF(N192="základní",J192,0)</f>
        <v>0</v>
      </c>
      <c r="BF192" s="156">
        <f>IF(N192="snížená",J192,0)</f>
        <v>0</v>
      </c>
      <c r="BG192" s="156">
        <f>IF(N192="zákl. přenesená",J192,0)</f>
        <v>0</v>
      </c>
      <c r="BH192" s="156">
        <f>IF(N192="sníž. přenesená",J192,0)</f>
        <v>0</v>
      </c>
      <c r="BI192" s="156">
        <f>IF(N192="nulová",J192,0)</f>
        <v>0</v>
      </c>
      <c r="BJ192" s="17" t="s">
        <v>86</v>
      </c>
      <c r="BK192" s="156">
        <f>ROUND(I192*H192,2)</f>
        <v>0</v>
      </c>
      <c r="BL192" s="17" t="s">
        <v>138</v>
      </c>
      <c r="BM192" s="155" t="s">
        <v>286</v>
      </c>
    </row>
    <row r="193" spans="1:65" s="15" customFormat="1" ht="10.199999999999999">
      <c r="B193" s="175"/>
      <c r="D193" s="158" t="s">
        <v>140</v>
      </c>
      <c r="E193" s="176" t="s">
        <v>1</v>
      </c>
      <c r="F193" s="177" t="s">
        <v>287</v>
      </c>
      <c r="H193" s="178">
        <v>0.36</v>
      </c>
      <c r="I193" s="179"/>
      <c r="L193" s="175"/>
      <c r="M193" s="180"/>
      <c r="N193" s="181"/>
      <c r="O193" s="181"/>
      <c r="P193" s="181"/>
      <c r="Q193" s="181"/>
      <c r="R193" s="181"/>
      <c r="S193" s="181"/>
      <c r="T193" s="182"/>
      <c r="AT193" s="176" t="s">
        <v>140</v>
      </c>
      <c r="AU193" s="176" t="s">
        <v>88</v>
      </c>
      <c r="AV193" s="15" t="s">
        <v>88</v>
      </c>
      <c r="AW193" s="15" t="s">
        <v>33</v>
      </c>
      <c r="AX193" s="15" t="s">
        <v>78</v>
      </c>
      <c r="AY193" s="176" t="s">
        <v>134</v>
      </c>
    </row>
    <row r="194" spans="1:65" s="14" customFormat="1" ht="10.199999999999999">
      <c r="B194" s="165"/>
      <c r="D194" s="158" t="s">
        <v>140</v>
      </c>
      <c r="E194" s="166" t="s">
        <v>1</v>
      </c>
      <c r="F194" s="167" t="s">
        <v>142</v>
      </c>
      <c r="H194" s="168">
        <v>0.36</v>
      </c>
      <c r="I194" s="169"/>
      <c r="L194" s="165"/>
      <c r="M194" s="170"/>
      <c r="N194" s="171"/>
      <c r="O194" s="171"/>
      <c r="P194" s="171"/>
      <c r="Q194" s="171"/>
      <c r="R194" s="171"/>
      <c r="S194" s="171"/>
      <c r="T194" s="172"/>
      <c r="AT194" s="166" t="s">
        <v>140</v>
      </c>
      <c r="AU194" s="166" t="s">
        <v>88</v>
      </c>
      <c r="AV194" s="14" t="s">
        <v>138</v>
      </c>
      <c r="AW194" s="14" t="s">
        <v>33</v>
      </c>
      <c r="AX194" s="14" t="s">
        <v>86</v>
      </c>
      <c r="AY194" s="166" t="s">
        <v>134</v>
      </c>
    </row>
    <row r="195" spans="1:65" s="2" customFormat="1" ht="14.4" customHeight="1">
      <c r="A195" s="32"/>
      <c r="B195" s="142"/>
      <c r="C195" s="143" t="s">
        <v>288</v>
      </c>
      <c r="D195" s="143" t="s">
        <v>135</v>
      </c>
      <c r="E195" s="144" t="s">
        <v>289</v>
      </c>
      <c r="F195" s="145" t="s">
        <v>290</v>
      </c>
      <c r="G195" s="146" t="s">
        <v>151</v>
      </c>
      <c r="H195" s="147">
        <v>5.7190000000000003</v>
      </c>
      <c r="I195" s="148"/>
      <c r="J195" s="149">
        <f>ROUND(I195*H195,2)</f>
        <v>0</v>
      </c>
      <c r="K195" s="150"/>
      <c r="L195" s="33"/>
      <c r="M195" s="151" t="s">
        <v>1</v>
      </c>
      <c r="N195" s="152" t="s">
        <v>43</v>
      </c>
      <c r="O195" s="58"/>
      <c r="P195" s="153">
        <f>O195*H195</f>
        <v>0</v>
      </c>
      <c r="Q195" s="153">
        <v>2.8332299999999999</v>
      </c>
      <c r="R195" s="153">
        <f>Q195*H195</f>
        <v>16.203242370000002</v>
      </c>
      <c r="S195" s="153">
        <v>0</v>
      </c>
      <c r="T195" s="154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55" t="s">
        <v>138</v>
      </c>
      <c r="AT195" s="155" t="s">
        <v>135</v>
      </c>
      <c r="AU195" s="155" t="s">
        <v>88</v>
      </c>
      <c r="AY195" s="17" t="s">
        <v>134</v>
      </c>
      <c r="BE195" s="156">
        <f>IF(N195="základní",J195,0)</f>
        <v>0</v>
      </c>
      <c r="BF195" s="156">
        <f>IF(N195="snížená",J195,0)</f>
        <v>0</v>
      </c>
      <c r="BG195" s="156">
        <f>IF(N195="zákl. přenesená",J195,0)</f>
        <v>0</v>
      </c>
      <c r="BH195" s="156">
        <f>IF(N195="sníž. přenesená",J195,0)</f>
        <v>0</v>
      </c>
      <c r="BI195" s="156">
        <f>IF(N195="nulová",J195,0)</f>
        <v>0</v>
      </c>
      <c r="BJ195" s="17" t="s">
        <v>86</v>
      </c>
      <c r="BK195" s="156">
        <f>ROUND(I195*H195,2)</f>
        <v>0</v>
      </c>
      <c r="BL195" s="17" t="s">
        <v>138</v>
      </c>
      <c r="BM195" s="155" t="s">
        <v>291</v>
      </c>
    </row>
    <row r="196" spans="1:65" s="13" customFormat="1" ht="10.199999999999999">
      <c r="B196" s="157"/>
      <c r="D196" s="158" t="s">
        <v>140</v>
      </c>
      <c r="E196" s="159" t="s">
        <v>1</v>
      </c>
      <c r="F196" s="160" t="s">
        <v>227</v>
      </c>
      <c r="H196" s="159" t="s">
        <v>1</v>
      </c>
      <c r="I196" s="161"/>
      <c r="L196" s="157"/>
      <c r="M196" s="162"/>
      <c r="N196" s="163"/>
      <c r="O196" s="163"/>
      <c r="P196" s="163"/>
      <c r="Q196" s="163"/>
      <c r="R196" s="163"/>
      <c r="S196" s="163"/>
      <c r="T196" s="164"/>
      <c r="AT196" s="159" t="s">
        <v>140</v>
      </c>
      <c r="AU196" s="159" t="s">
        <v>88</v>
      </c>
      <c r="AV196" s="13" t="s">
        <v>86</v>
      </c>
      <c r="AW196" s="13" t="s">
        <v>33</v>
      </c>
      <c r="AX196" s="13" t="s">
        <v>78</v>
      </c>
      <c r="AY196" s="159" t="s">
        <v>134</v>
      </c>
    </row>
    <row r="197" spans="1:65" s="15" customFormat="1" ht="10.199999999999999">
      <c r="B197" s="175"/>
      <c r="D197" s="158" t="s">
        <v>140</v>
      </c>
      <c r="E197" s="176" t="s">
        <v>1</v>
      </c>
      <c r="F197" s="177" t="s">
        <v>292</v>
      </c>
      <c r="H197" s="178">
        <v>0.73</v>
      </c>
      <c r="I197" s="179"/>
      <c r="L197" s="175"/>
      <c r="M197" s="180"/>
      <c r="N197" s="181"/>
      <c r="O197" s="181"/>
      <c r="P197" s="181"/>
      <c r="Q197" s="181"/>
      <c r="R197" s="181"/>
      <c r="S197" s="181"/>
      <c r="T197" s="182"/>
      <c r="AT197" s="176" t="s">
        <v>140</v>
      </c>
      <c r="AU197" s="176" t="s">
        <v>88</v>
      </c>
      <c r="AV197" s="15" t="s">
        <v>88</v>
      </c>
      <c r="AW197" s="15" t="s">
        <v>33</v>
      </c>
      <c r="AX197" s="15" t="s">
        <v>78</v>
      </c>
      <c r="AY197" s="176" t="s">
        <v>134</v>
      </c>
    </row>
    <row r="198" spans="1:65" s="15" customFormat="1" ht="10.199999999999999">
      <c r="B198" s="175"/>
      <c r="D198" s="158" t="s">
        <v>140</v>
      </c>
      <c r="E198" s="176" t="s">
        <v>1</v>
      </c>
      <c r="F198" s="177" t="s">
        <v>293</v>
      </c>
      <c r="H198" s="178">
        <v>4.2549999999999999</v>
      </c>
      <c r="I198" s="179"/>
      <c r="L198" s="175"/>
      <c r="M198" s="180"/>
      <c r="N198" s="181"/>
      <c r="O198" s="181"/>
      <c r="P198" s="181"/>
      <c r="Q198" s="181"/>
      <c r="R198" s="181"/>
      <c r="S198" s="181"/>
      <c r="T198" s="182"/>
      <c r="AT198" s="176" t="s">
        <v>140</v>
      </c>
      <c r="AU198" s="176" t="s">
        <v>88</v>
      </c>
      <c r="AV198" s="15" t="s">
        <v>88</v>
      </c>
      <c r="AW198" s="15" t="s">
        <v>33</v>
      </c>
      <c r="AX198" s="15" t="s">
        <v>78</v>
      </c>
      <c r="AY198" s="176" t="s">
        <v>134</v>
      </c>
    </row>
    <row r="199" spans="1:65" s="15" customFormat="1" ht="10.199999999999999">
      <c r="B199" s="175"/>
      <c r="D199" s="158" t="s">
        <v>140</v>
      </c>
      <c r="E199" s="176" t="s">
        <v>1</v>
      </c>
      <c r="F199" s="177" t="s">
        <v>294</v>
      </c>
      <c r="H199" s="178">
        <v>0.65900000000000003</v>
      </c>
      <c r="I199" s="179"/>
      <c r="L199" s="175"/>
      <c r="M199" s="180"/>
      <c r="N199" s="181"/>
      <c r="O199" s="181"/>
      <c r="P199" s="181"/>
      <c r="Q199" s="181"/>
      <c r="R199" s="181"/>
      <c r="S199" s="181"/>
      <c r="T199" s="182"/>
      <c r="AT199" s="176" t="s">
        <v>140</v>
      </c>
      <c r="AU199" s="176" t="s">
        <v>88</v>
      </c>
      <c r="AV199" s="15" t="s">
        <v>88</v>
      </c>
      <c r="AW199" s="15" t="s">
        <v>33</v>
      </c>
      <c r="AX199" s="15" t="s">
        <v>78</v>
      </c>
      <c r="AY199" s="176" t="s">
        <v>134</v>
      </c>
    </row>
    <row r="200" spans="1:65" s="15" customFormat="1" ht="10.199999999999999">
      <c r="B200" s="175"/>
      <c r="D200" s="158" t="s">
        <v>140</v>
      </c>
      <c r="E200" s="176" t="s">
        <v>1</v>
      </c>
      <c r="F200" s="177" t="s">
        <v>295</v>
      </c>
      <c r="H200" s="178">
        <v>7.4999999999999997E-2</v>
      </c>
      <c r="I200" s="179"/>
      <c r="L200" s="175"/>
      <c r="M200" s="180"/>
      <c r="N200" s="181"/>
      <c r="O200" s="181"/>
      <c r="P200" s="181"/>
      <c r="Q200" s="181"/>
      <c r="R200" s="181"/>
      <c r="S200" s="181"/>
      <c r="T200" s="182"/>
      <c r="AT200" s="176" t="s">
        <v>140</v>
      </c>
      <c r="AU200" s="176" t="s">
        <v>88</v>
      </c>
      <c r="AV200" s="15" t="s">
        <v>88</v>
      </c>
      <c r="AW200" s="15" t="s">
        <v>33</v>
      </c>
      <c r="AX200" s="15" t="s">
        <v>78</v>
      </c>
      <c r="AY200" s="176" t="s">
        <v>134</v>
      </c>
    </row>
    <row r="201" spans="1:65" s="14" customFormat="1" ht="10.199999999999999">
      <c r="B201" s="165"/>
      <c r="D201" s="158" t="s">
        <v>140</v>
      </c>
      <c r="E201" s="166" t="s">
        <v>1</v>
      </c>
      <c r="F201" s="167" t="s">
        <v>142</v>
      </c>
      <c r="H201" s="168">
        <v>5.7189999999999994</v>
      </c>
      <c r="I201" s="169"/>
      <c r="L201" s="165"/>
      <c r="M201" s="170"/>
      <c r="N201" s="171"/>
      <c r="O201" s="171"/>
      <c r="P201" s="171"/>
      <c r="Q201" s="171"/>
      <c r="R201" s="171"/>
      <c r="S201" s="171"/>
      <c r="T201" s="172"/>
      <c r="AT201" s="166" t="s">
        <v>140</v>
      </c>
      <c r="AU201" s="166" t="s">
        <v>88</v>
      </c>
      <c r="AV201" s="14" t="s">
        <v>138</v>
      </c>
      <c r="AW201" s="14" t="s">
        <v>33</v>
      </c>
      <c r="AX201" s="14" t="s">
        <v>86</v>
      </c>
      <c r="AY201" s="166" t="s">
        <v>134</v>
      </c>
    </row>
    <row r="202" spans="1:65" s="2" customFormat="1" ht="14.4" customHeight="1">
      <c r="A202" s="32"/>
      <c r="B202" s="142"/>
      <c r="C202" s="143" t="s">
        <v>296</v>
      </c>
      <c r="D202" s="143" t="s">
        <v>135</v>
      </c>
      <c r="E202" s="144" t="s">
        <v>297</v>
      </c>
      <c r="F202" s="145" t="s">
        <v>298</v>
      </c>
      <c r="G202" s="146" t="s">
        <v>163</v>
      </c>
      <c r="H202" s="147">
        <v>28.86</v>
      </c>
      <c r="I202" s="148"/>
      <c r="J202" s="149">
        <f>ROUND(I202*H202,2)</f>
        <v>0</v>
      </c>
      <c r="K202" s="150"/>
      <c r="L202" s="33"/>
      <c r="M202" s="151" t="s">
        <v>1</v>
      </c>
      <c r="N202" s="152" t="s">
        <v>43</v>
      </c>
      <c r="O202" s="58"/>
      <c r="P202" s="153">
        <f>O202*H202</f>
        <v>0</v>
      </c>
      <c r="Q202" s="153">
        <v>8.6499999999999997E-3</v>
      </c>
      <c r="R202" s="153">
        <f>Q202*H202</f>
        <v>0.249639</v>
      </c>
      <c r="S202" s="153">
        <v>0</v>
      </c>
      <c r="T202" s="154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55" t="s">
        <v>138</v>
      </c>
      <c r="AT202" s="155" t="s">
        <v>135</v>
      </c>
      <c r="AU202" s="155" t="s">
        <v>88</v>
      </c>
      <c r="AY202" s="17" t="s">
        <v>134</v>
      </c>
      <c r="BE202" s="156">
        <f>IF(N202="základní",J202,0)</f>
        <v>0</v>
      </c>
      <c r="BF202" s="156">
        <f>IF(N202="snížená",J202,0)</f>
        <v>0</v>
      </c>
      <c r="BG202" s="156">
        <f>IF(N202="zákl. přenesená",J202,0)</f>
        <v>0</v>
      </c>
      <c r="BH202" s="156">
        <f>IF(N202="sníž. přenesená",J202,0)</f>
        <v>0</v>
      </c>
      <c r="BI202" s="156">
        <f>IF(N202="nulová",J202,0)</f>
        <v>0</v>
      </c>
      <c r="BJ202" s="17" t="s">
        <v>86</v>
      </c>
      <c r="BK202" s="156">
        <f>ROUND(I202*H202,2)</f>
        <v>0</v>
      </c>
      <c r="BL202" s="17" t="s">
        <v>138</v>
      </c>
      <c r="BM202" s="155" t="s">
        <v>299</v>
      </c>
    </row>
    <row r="203" spans="1:65" s="13" customFormat="1" ht="10.199999999999999">
      <c r="B203" s="157"/>
      <c r="D203" s="158" t="s">
        <v>140</v>
      </c>
      <c r="E203" s="159" t="s">
        <v>1</v>
      </c>
      <c r="F203" s="160" t="s">
        <v>227</v>
      </c>
      <c r="H203" s="159" t="s">
        <v>1</v>
      </c>
      <c r="I203" s="161"/>
      <c r="L203" s="157"/>
      <c r="M203" s="162"/>
      <c r="N203" s="163"/>
      <c r="O203" s="163"/>
      <c r="P203" s="163"/>
      <c r="Q203" s="163"/>
      <c r="R203" s="163"/>
      <c r="S203" s="163"/>
      <c r="T203" s="164"/>
      <c r="AT203" s="159" t="s">
        <v>140</v>
      </c>
      <c r="AU203" s="159" t="s">
        <v>88</v>
      </c>
      <c r="AV203" s="13" t="s">
        <v>86</v>
      </c>
      <c r="AW203" s="13" t="s">
        <v>33</v>
      </c>
      <c r="AX203" s="13" t="s">
        <v>78</v>
      </c>
      <c r="AY203" s="159" t="s">
        <v>134</v>
      </c>
    </row>
    <row r="204" spans="1:65" s="15" customFormat="1" ht="10.199999999999999">
      <c r="B204" s="175"/>
      <c r="D204" s="158" t="s">
        <v>140</v>
      </c>
      <c r="E204" s="176" t="s">
        <v>1</v>
      </c>
      <c r="F204" s="177" t="s">
        <v>300</v>
      </c>
      <c r="H204" s="178">
        <v>5.15</v>
      </c>
      <c r="I204" s="179"/>
      <c r="L204" s="175"/>
      <c r="M204" s="180"/>
      <c r="N204" s="181"/>
      <c r="O204" s="181"/>
      <c r="P204" s="181"/>
      <c r="Q204" s="181"/>
      <c r="R204" s="181"/>
      <c r="S204" s="181"/>
      <c r="T204" s="182"/>
      <c r="AT204" s="176" t="s">
        <v>140</v>
      </c>
      <c r="AU204" s="176" t="s">
        <v>88</v>
      </c>
      <c r="AV204" s="15" t="s">
        <v>88</v>
      </c>
      <c r="AW204" s="15" t="s">
        <v>33</v>
      </c>
      <c r="AX204" s="15" t="s">
        <v>78</v>
      </c>
      <c r="AY204" s="176" t="s">
        <v>134</v>
      </c>
    </row>
    <row r="205" spans="1:65" s="15" customFormat="1" ht="10.199999999999999">
      <c r="B205" s="175"/>
      <c r="D205" s="158" t="s">
        <v>140</v>
      </c>
      <c r="E205" s="176" t="s">
        <v>1</v>
      </c>
      <c r="F205" s="177" t="s">
        <v>301</v>
      </c>
      <c r="H205" s="178">
        <v>20.59</v>
      </c>
      <c r="I205" s="179"/>
      <c r="L205" s="175"/>
      <c r="M205" s="180"/>
      <c r="N205" s="181"/>
      <c r="O205" s="181"/>
      <c r="P205" s="181"/>
      <c r="Q205" s="181"/>
      <c r="R205" s="181"/>
      <c r="S205" s="181"/>
      <c r="T205" s="182"/>
      <c r="AT205" s="176" t="s">
        <v>140</v>
      </c>
      <c r="AU205" s="176" t="s">
        <v>88</v>
      </c>
      <c r="AV205" s="15" t="s">
        <v>88</v>
      </c>
      <c r="AW205" s="15" t="s">
        <v>33</v>
      </c>
      <c r="AX205" s="15" t="s">
        <v>78</v>
      </c>
      <c r="AY205" s="176" t="s">
        <v>134</v>
      </c>
    </row>
    <row r="206" spans="1:65" s="15" customFormat="1" ht="10.199999999999999">
      <c r="B206" s="175"/>
      <c r="D206" s="158" t="s">
        <v>140</v>
      </c>
      <c r="E206" s="176" t="s">
        <v>1</v>
      </c>
      <c r="F206" s="177" t="s">
        <v>302</v>
      </c>
      <c r="H206" s="178">
        <v>2.52</v>
      </c>
      <c r="I206" s="179"/>
      <c r="L206" s="175"/>
      <c r="M206" s="180"/>
      <c r="N206" s="181"/>
      <c r="O206" s="181"/>
      <c r="P206" s="181"/>
      <c r="Q206" s="181"/>
      <c r="R206" s="181"/>
      <c r="S206" s="181"/>
      <c r="T206" s="182"/>
      <c r="AT206" s="176" t="s">
        <v>140</v>
      </c>
      <c r="AU206" s="176" t="s">
        <v>88</v>
      </c>
      <c r="AV206" s="15" t="s">
        <v>88</v>
      </c>
      <c r="AW206" s="15" t="s">
        <v>33</v>
      </c>
      <c r="AX206" s="15" t="s">
        <v>78</v>
      </c>
      <c r="AY206" s="176" t="s">
        <v>134</v>
      </c>
    </row>
    <row r="207" spans="1:65" s="15" customFormat="1" ht="10.199999999999999">
      <c r="B207" s="175"/>
      <c r="D207" s="158" t="s">
        <v>140</v>
      </c>
      <c r="E207" s="176" t="s">
        <v>1</v>
      </c>
      <c r="F207" s="177" t="s">
        <v>303</v>
      </c>
      <c r="H207" s="178">
        <v>0.6</v>
      </c>
      <c r="I207" s="179"/>
      <c r="L207" s="175"/>
      <c r="M207" s="180"/>
      <c r="N207" s="181"/>
      <c r="O207" s="181"/>
      <c r="P207" s="181"/>
      <c r="Q207" s="181"/>
      <c r="R207" s="181"/>
      <c r="S207" s="181"/>
      <c r="T207" s="182"/>
      <c r="AT207" s="176" t="s">
        <v>140</v>
      </c>
      <c r="AU207" s="176" t="s">
        <v>88</v>
      </c>
      <c r="AV207" s="15" t="s">
        <v>88</v>
      </c>
      <c r="AW207" s="15" t="s">
        <v>33</v>
      </c>
      <c r="AX207" s="15" t="s">
        <v>78</v>
      </c>
      <c r="AY207" s="176" t="s">
        <v>134</v>
      </c>
    </row>
    <row r="208" spans="1:65" s="14" customFormat="1" ht="10.199999999999999">
      <c r="B208" s="165"/>
      <c r="D208" s="158" t="s">
        <v>140</v>
      </c>
      <c r="E208" s="166" t="s">
        <v>1</v>
      </c>
      <c r="F208" s="167" t="s">
        <v>142</v>
      </c>
      <c r="H208" s="168">
        <v>28.860000000000003</v>
      </c>
      <c r="I208" s="169"/>
      <c r="L208" s="165"/>
      <c r="M208" s="170"/>
      <c r="N208" s="171"/>
      <c r="O208" s="171"/>
      <c r="P208" s="171"/>
      <c r="Q208" s="171"/>
      <c r="R208" s="171"/>
      <c r="S208" s="171"/>
      <c r="T208" s="172"/>
      <c r="AT208" s="166" t="s">
        <v>140</v>
      </c>
      <c r="AU208" s="166" t="s">
        <v>88</v>
      </c>
      <c r="AV208" s="14" t="s">
        <v>138</v>
      </c>
      <c r="AW208" s="14" t="s">
        <v>33</v>
      </c>
      <c r="AX208" s="14" t="s">
        <v>86</v>
      </c>
      <c r="AY208" s="166" t="s">
        <v>134</v>
      </c>
    </row>
    <row r="209" spans="1:65" s="2" customFormat="1" ht="14.4" customHeight="1">
      <c r="A209" s="32"/>
      <c r="B209" s="142"/>
      <c r="C209" s="143" t="s">
        <v>304</v>
      </c>
      <c r="D209" s="143" t="s">
        <v>135</v>
      </c>
      <c r="E209" s="144" t="s">
        <v>305</v>
      </c>
      <c r="F209" s="145" t="s">
        <v>306</v>
      </c>
      <c r="G209" s="146" t="s">
        <v>163</v>
      </c>
      <c r="H209" s="147">
        <v>28.86</v>
      </c>
      <c r="I209" s="148"/>
      <c r="J209" s="149">
        <f>ROUND(I209*H209,2)</f>
        <v>0</v>
      </c>
      <c r="K209" s="150"/>
      <c r="L209" s="33"/>
      <c r="M209" s="151" t="s">
        <v>1</v>
      </c>
      <c r="N209" s="152" t="s">
        <v>43</v>
      </c>
      <c r="O209" s="58"/>
      <c r="P209" s="153">
        <f>O209*H209</f>
        <v>0</v>
      </c>
      <c r="Q209" s="153">
        <v>0</v>
      </c>
      <c r="R209" s="153">
        <f>Q209*H209</f>
        <v>0</v>
      </c>
      <c r="S209" s="153">
        <v>0</v>
      </c>
      <c r="T209" s="154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55" t="s">
        <v>138</v>
      </c>
      <c r="AT209" s="155" t="s">
        <v>135</v>
      </c>
      <c r="AU209" s="155" t="s">
        <v>88</v>
      </c>
      <c r="AY209" s="17" t="s">
        <v>134</v>
      </c>
      <c r="BE209" s="156">
        <f>IF(N209="základní",J209,0)</f>
        <v>0</v>
      </c>
      <c r="BF209" s="156">
        <f>IF(N209="snížená",J209,0)</f>
        <v>0</v>
      </c>
      <c r="BG209" s="156">
        <f>IF(N209="zákl. přenesená",J209,0)</f>
        <v>0</v>
      </c>
      <c r="BH209" s="156">
        <f>IF(N209="sníž. přenesená",J209,0)</f>
        <v>0</v>
      </c>
      <c r="BI209" s="156">
        <f>IF(N209="nulová",J209,0)</f>
        <v>0</v>
      </c>
      <c r="BJ209" s="17" t="s">
        <v>86</v>
      </c>
      <c r="BK209" s="156">
        <f>ROUND(I209*H209,2)</f>
        <v>0</v>
      </c>
      <c r="BL209" s="17" t="s">
        <v>138</v>
      </c>
      <c r="BM209" s="155" t="s">
        <v>307</v>
      </c>
    </row>
    <row r="210" spans="1:65" s="2" customFormat="1" ht="14.4" customHeight="1">
      <c r="A210" s="32"/>
      <c r="B210" s="142"/>
      <c r="C210" s="143" t="s">
        <v>7</v>
      </c>
      <c r="D210" s="143" t="s">
        <v>135</v>
      </c>
      <c r="E210" s="144" t="s">
        <v>308</v>
      </c>
      <c r="F210" s="145" t="s">
        <v>309</v>
      </c>
      <c r="G210" s="146" t="s">
        <v>193</v>
      </c>
      <c r="H210" s="147">
        <v>0.59799999999999998</v>
      </c>
      <c r="I210" s="148"/>
      <c r="J210" s="149">
        <f>ROUND(I210*H210,2)</f>
        <v>0</v>
      </c>
      <c r="K210" s="150"/>
      <c r="L210" s="33"/>
      <c r="M210" s="151" t="s">
        <v>1</v>
      </c>
      <c r="N210" s="152" t="s">
        <v>43</v>
      </c>
      <c r="O210" s="58"/>
      <c r="P210" s="153">
        <f>O210*H210</f>
        <v>0</v>
      </c>
      <c r="Q210" s="153">
        <v>1.03955</v>
      </c>
      <c r="R210" s="153">
        <f>Q210*H210</f>
        <v>0.62165090000000001</v>
      </c>
      <c r="S210" s="153">
        <v>0</v>
      </c>
      <c r="T210" s="154">
        <f>S210*H210</f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55" t="s">
        <v>138</v>
      </c>
      <c r="AT210" s="155" t="s">
        <v>135</v>
      </c>
      <c r="AU210" s="155" t="s">
        <v>88</v>
      </c>
      <c r="AY210" s="17" t="s">
        <v>134</v>
      </c>
      <c r="BE210" s="156">
        <f>IF(N210="základní",J210,0)</f>
        <v>0</v>
      </c>
      <c r="BF210" s="156">
        <f>IF(N210="snížená",J210,0)</f>
        <v>0</v>
      </c>
      <c r="BG210" s="156">
        <f>IF(N210="zákl. přenesená",J210,0)</f>
        <v>0</v>
      </c>
      <c r="BH210" s="156">
        <f>IF(N210="sníž. přenesená",J210,0)</f>
        <v>0</v>
      </c>
      <c r="BI210" s="156">
        <f>IF(N210="nulová",J210,0)</f>
        <v>0</v>
      </c>
      <c r="BJ210" s="17" t="s">
        <v>86</v>
      </c>
      <c r="BK210" s="156">
        <f>ROUND(I210*H210,2)</f>
        <v>0</v>
      </c>
      <c r="BL210" s="17" t="s">
        <v>138</v>
      </c>
      <c r="BM210" s="155" t="s">
        <v>310</v>
      </c>
    </row>
    <row r="211" spans="1:65" s="13" customFormat="1" ht="10.199999999999999">
      <c r="B211" s="157"/>
      <c r="D211" s="158" t="s">
        <v>140</v>
      </c>
      <c r="E211" s="159" t="s">
        <v>1</v>
      </c>
      <c r="F211" s="160" t="s">
        <v>227</v>
      </c>
      <c r="H211" s="159" t="s">
        <v>1</v>
      </c>
      <c r="I211" s="161"/>
      <c r="L211" s="157"/>
      <c r="M211" s="162"/>
      <c r="N211" s="163"/>
      <c r="O211" s="163"/>
      <c r="P211" s="163"/>
      <c r="Q211" s="163"/>
      <c r="R211" s="163"/>
      <c r="S211" s="163"/>
      <c r="T211" s="164"/>
      <c r="AT211" s="159" t="s">
        <v>140</v>
      </c>
      <c r="AU211" s="159" t="s">
        <v>88</v>
      </c>
      <c r="AV211" s="13" t="s">
        <v>86</v>
      </c>
      <c r="AW211" s="13" t="s">
        <v>33</v>
      </c>
      <c r="AX211" s="13" t="s">
        <v>78</v>
      </c>
      <c r="AY211" s="159" t="s">
        <v>134</v>
      </c>
    </row>
    <row r="212" spans="1:65" s="15" customFormat="1" ht="20.399999999999999">
      <c r="B212" s="175"/>
      <c r="D212" s="158" t="s">
        <v>140</v>
      </c>
      <c r="E212" s="176" t="s">
        <v>1</v>
      </c>
      <c r="F212" s="177" t="s">
        <v>311</v>
      </c>
      <c r="H212" s="178">
        <v>0.123</v>
      </c>
      <c r="I212" s="179"/>
      <c r="L212" s="175"/>
      <c r="M212" s="180"/>
      <c r="N212" s="181"/>
      <c r="O212" s="181"/>
      <c r="P212" s="181"/>
      <c r="Q212" s="181"/>
      <c r="R212" s="181"/>
      <c r="S212" s="181"/>
      <c r="T212" s="182"/>
      <c r="AT212" s="176" t="s">
        <v>140</v>
      </c>
      <c r="AU212" s="176" t="s">
        <v>88</v>
      </c>
      <c r="AV212" s="15" t="s">
        <v>88</v>
      </c>
      <c r="AW212" s="15" t="s">
        <v>33</v>
      </c>
      <c r="AX212" s="15" t="s">
        <v>78</v>
      </c>
      <c r="AY212" s="176" t="s">
        <v>134</v>
      </c>
    </row>
    <row r="213" spans="1:65" s="15" customFormat="1" ht="10.199999999999999">
      <c r="B213" s="175"/>
      <c r="D213" s="158" t="s">
        <v>140</v>
      </c>
      <c r="E213" s="176" t="s">
        <v>1</v>
      </c>
      <c r="F213" s="177" t="s">
        <v>312</v>
      </c>
      <c r="H213" s="178">
        <v>0.36899999999999999</v>
      </c>
      <c r="I213" s="179"/>
      <c r="L213" s="175"/>
      <c r="M213" s="180"/>
      <c r="N213" s="181"/>
      <c r="O213" s="181"/>
      <c r="P213" s="181"/>
      <c r="Q213" s="181"/>
      <c r="R213" s="181"/>
      <c r="S213" s="181"/>
      <c r="T213" s="182"/>
      <c r="AT213" s="176" t="s">
        <v>140</v>
      </c>
      <c r="AU213" s="176" t="s">
        <v>88</v>
      </c>
      <c r="AV213" s="15" t="s">
        <v>88</v>
      </c>
      <c r="AW213" s="15" t="s">
        <v>33</v>
      </c>
      <c r="AX213" s="15" t="s">
        <v>78</v>
      </c>
      <c r="AY213" s="176" t="s">
        <v>134</v>
      </c>
    </row>
    <row r="214" spans="1:65" s="15" customFormat="1" ht="10.199999999999999">
      <c r="B214" s="175"/>
      <c r="D214" s="158" t="s">
        <v>140</v>
      </c>
      <c r="E214" s="176" t="s">
        <v>1</v>
      </c>
      <c r="F214" s="177" t="s">
        <v>313</v>
      </c>
      <c r="H214" s="178">
        <v>8.6999999999999994E-2</v>
      </c>
      <c r="I214" s="179"/>
      <c r="L214" s="175"/>
      <c r="M214" s="180"/>
      <c r="N214" s="181"/>
      <c r="O214" s="181"/>
      <c r="P214" s="181"/>
      <c r="Q214" s="181"/>
      <c r="R214" s="181"/>
      <c r="S214" s="181"/>
      <c r="T214" s="182"/>
      <c r="AT214" s="176" t="s">
        <v>140</v>
      </c>
      <c r="AU214" s="176" t="s">
        <v>88</v>
      </c>
      <c r="AV214" s="15" t="s">
        <v>88</v>
      </c>
      <c r="AW214" s="15" t="s">
        <v>33</v>
      </c>
      <c r="AX214" s="15" t="s">
        <v>78</v>
      </c>
      <c r="AY214" s="176" t="s">
        <v>134</v>
      </c>
    </row>
    <row r="215" spans="1:65" s="15" customFormat="1" ht="10.199999999999999">
      <c r="B215" s="175"/>
      <c r="D215" s="158" t="s">
        <v>140</v>
      </c>
      <c r="E215" s="176" t="s">
        <v>1</v>
      </c>
      <c r="F215" s="177" t="s">
        <v>314</v>
      </c>
      <c r="H215" s="178">
        <v>1.9E-2</v>
      </c>
      <c r="I215" s="179"/>
      <c r="L215" s="175"/>
      <c r="M215" s="180"/>
      <c r="N215" s="181"/>
      <c r="O215" s="181"/>
      <c r="P215" s="181"/>
      <c r="Q215" s="181"/>
      <c r="R215" s="181"/>
      <c r="S215" s="181"/>
      <c r="T215" s="182"/>
      <c r="AT215" s="176" t="s">
        <v>140</v>
      </c>
      <c r="AU215" s="176" t="s">
        <v>88</v>
      </c>
      <c r="AV215" s="15" t="s">
        <v>88</v>
      </c>
      <c r="AW215" s="15" t="s">
        <v>33</v>
      </c>
      <c r="AX215" s="15" t="s">
        <v>78</v>
      </c>
      <c r="AY215" s="176" t="s">
        <v>134</v>
      </c>
    </row>
    <row r="216" spans="1:65" s="14" customFormat="1" ht="10.199999999999999">
      <c r="B216" s="165"/>
      <c r="D216" s="158" t="s">
        <v>140</v>
      </c>
      <c r="E216" s="166" t="s">
        <v>1</v>
      </c>
      <c r="F216" s="167" t="s">
        <v>142</v>
      </c>
      <c r="H216" s="168">
        <v>0.59799999999999998</v>
      </c>
      <c r="I216" s="169"/>
      <c r="L216" s="165"/>
      <c r="M216" s="170"/>
      <c r="N216" s="171"/>
      <c r="O216" s="171"/>
      <c r="P216" s="171"/>
      <c r="Q216" s="171"/>
      <c r="R216" s="171"/>
      <c r="S216" s="171"/>
      <c r="T216" s="172"/>
      <c r="AT216" s="166" t="s">
        <v>140</v>
      </c>
      <c r="AU216" s="166" t="s">
        <v>88</v>
      </c>
      <c r="AV216" s="14" t="s">
        <v>138</v>
      </c>
      <c r="AW216" s="14" t="s">
        <v>33</v>
      </c>
      <c r="AX216" s="14" t="s">
        <v>86</v>
      </c>
      <c r="AY216" s="166" t="s">
        <v>134</v>
      </c>
    </row>
    <row r="217" spans="1:65" s="2" customFormat="1" ht="14.4" customHeight="1">
      <c r="A217" s="32"/>
      <c r="B217" s="142"/>
      <c r="C217" s="143" t="s">
        <v>315</v>
      </c>
      <c r="D217" s="143" t="s">
        <v>135</v>
      </c>
      <c r="E217" s="144" t="s">
        <v>316</v>
      </c>
      <c r="F217" s="145" t="s">
        <v>317</v>
      </c>
      <c r="G217" s="146" t="s">
        <v>318</v>
      </c>
      <c r="H217" s="147">
        <v>1</v>
      </c>
      <c r="I217" s="148"/>
      <c r="J217" s="149">
        <f>ROUND(I217*H217,2)</f>
        <v>0</v>
      </c>
      <c r="K217" s="150"/>
      <c r="L217" s="33"/>
      <c r="M217" s="151" t="s">
        <v>1</v>
      </c>
      <c r="N217" s="152" t="s">
        <v>43</v>
      </c>
      <c r="O217" s="58"/>
      <c r="P217" s="153">
        <f>O217*H217</f>
        <v>0</v>
      </c>
      <c r="Q217" s="153">
        <v>1.03955</v>
      </c>
      <c r="R217" s="153">
        <f>Q217*H217</f>
        <v>1.03955</v>
      </c>
      <c r="S217" s="153">
        <v>0</v>
      </c>
      <c r="T217" s="154">
        <f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55" t="s">
        <v>138</v>
      </c>
      <c r="AT217" s="155" t="s">
        <v>135</v>
      </c>
      <c r="AU217" s="155" t="s">
        <v>88</v>
      </c>
      <c r="AY217" s="17" t="s">
        <v>134</v>
      </c>
      <c r="BE217" s="156">
        <f>IF(N217="základní",J217,0)</f>
        <v>0</v>
      </c>
      <c r="BF217" s="156">
        <f>IF(N217="snížená",J217,0)</f>
        <v>0</v>
      </c>
      <c r="BG217" s="156">
        <f>IF(N217="zákl. přenesená",J217,0)</f>
        <v>0</v>
      </c>
      <c r="BH217" s="156">
        <f>IF(N217="sníž. přenesená",J217,0)</f>
        <v>0</v>
      </c>
      <c r="BI217" s="156">
        <f>IF(N217="nulová",J217,0)</f>
        <v>0</v>
      </c>
      <c r="BJ217" s="17" t="s">
        <v>86</v>
      </c>
      <c r="BK217" s="156">
        <f>ROUND(I217*H217,2)</f>
        <v>0</v>
      </c>
      <c r="BL217" s="17" t="s">
        <v>138</v>
      </c>
      <c r="BM217" s="155" t="s">
        <v>319</v>
      </c>
    </row>
    <row r="218" spans="1:65" s="12" customFormat="1" ht="22.8" customHeight="1">
      <c r="B218" s="131"/>
      <c r="D218" s="132" t="s">
        <v>77</v>
      </c>
      <c r="E218" s="173" t="s">
        <v>160</v>
      </c>
      <c r="F218" s="173" t="s">
        <v>320</v>
      </c>
      <c r="I218" s="134"/>
      <c r="J218" s="174">
        <f>BK218</f>
        <v>0</v>
      </c>
      <c r="L218" s="131"/>
      <c r="M218" s="136"/>
      <c r="N218" s="137"/>
      <c r="O218" s="137"/>
      <c r="P218" s="138">
        <f>SUM(P219:P224)</f>
        <v>0</v>
      </c>
      <c r="Q218" s="137"/>
      <c r="R218" s="138">
        <f>SUM(R219:R224)</f>
        <v>2.1610000000000001E-2</v>
      </c>
      <c r="S218" s="137"/>
      <c r="T218" s="139">
        <f>SUM(T219:T224)</f>
        <v>0</v>
      </c>
      <c r="AR218" s="132" t="s">
        <v>86</v>
      </c>
      <c r="AT218" s="140" t="s">
        <v>77</v>
      </c>
      <c r="AU218" s="140" t="s">
        <v>86</v>
      </c>
      <c r="AY218" s="132" t="s">
        <v>134</v>
      </c>
      <c r="BK218" s="141">
        <f>SUM(BK219:BK224)</f>
        <v>0</v>
      </c>
    </row>
    <row r="219" spans="1:65" s="2" customFormat="1" ht="14.4" customHeight="1">
      <c r="A219" s="32"/>
      <c r="B219" s="142"/>
      <c r="C219" s="143" t="s">
        <v>321</v>
      </c>
      <c r="D219" s="143" t="s">
        <v>135</v>
      </c>
      <c r="E219" s="144" t="s">
        <v>322</v>
      </c>
      <c r="F219" s="145" t="s">
        <v>323</v>
      </c>
      <c r="G219" s="146" t="s">
        <v>163</v>
      </c>
      <c r="H219" s="147">
        <v>21.61</v>
      </c>
      <c r="I219" s="148"/>
      <c r="J219" s="149">
        <f>ROUND(I219*H219,2)</f>
        <v>0</v>
      </c>
      <c r="K219" s="150"/>
      <c r="L219" s="33"/>
      <c r="M219" s="151" t="s">
        <v>1</v>
      </c>
      <c r="N219" s="152" t="s">
        <v>43</v>
      </c>
      <c r="O219" s="58"/>
      <c r="P219" s="153">
        <f>O219*H219</f>
        <v>0</v>
      </c>
      <c r="Q219" s="153">
        <v>1E-3</v>
      </c>
      <c r="R219" s="153">
        <f>Q219*H219</f>
        <v>2.1610000000000001E-2</v>
      </c>
      <c r="S219" s="153">
        <v>0</v>
      </c>
      <c r="T219" s="154">
        <f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55" t="s">
        <v>138</v>
      </c>
      <c r="AT219" s="155" t="s">
        <v>135</v>
      </c>
      <c r="AU219" s="155" t="s">
        <v>88</v>
      </c>
      <c r="AY219" s="17" t="s">
        <v>134</v>
      </c>
      <c r="BE219" s="156">
        <f>IF(N219="základní",J219,0)</f>
        <v>0</v>
      </c>
      <c r="BF219" s="156">
        <f>IF(N219="snížená",J219,0)</f>
        <v>0</v>
      </c>
      <c r="BG219" s="156">
        <f>IF(N219="zákl. přenesená",J219,0)</f>
        <v>0</v>
      </c>
      <c r="BH219" s="156">
        <f>IF(N219="sníž. přenesená",J219,0)</f>
        <v>0</v>
      </c>
      <c r="BI219" s="156">
        <f>IF(N219="nulová",J219,0)</f>
        <v>0</v>
      </c>
      <c r="BJ219" s="17" t="s">
        <v>86</v>
      </c>
      <c r="BK219" s="156">
        <f>ROUND(I219*H219,2)</f>
        <v>0</v>
      </c>
      <c r="BL219" s="17" t="s">
        <v>138</v>
      </c>
      <c r="BM219" s="155" t="s">
        <v>324</v>
      </c>
    </row>
    <row r="220" spans="1:65" s="13" customFormat="1" ht="10.199999999999999">
      <c r="B220" s="157"/>
      <c r="D220" s="158" t="s">
        <v>140</v>
      </c>
      <c r="E220" s="159" t="s">
        <v>1</v>
      </c>
      <c r="F220" s="160" t="s">
        <v>227</v>
      </c>
      <c r="H220" s="159" t="s">
        <v>1</v>
      </c>
      <c r="I220" s="161"/>
      <c r="L220" s="157"/>
      <c r="M220" s="162"/>
      <c r="N220" s="163"/>
      <c r="O220" s="163"/>
      <c r="P220" s="163"/>
      <c r="Q220" s="163"/>
      <c r="R220" s="163"/>
      <c r="S220" s="163"/>
      <c r="T220" s="164"/>
      <c r="AT220" s="159" t="s">
        <v>140</v>
      </c>
      <c r="AU220" s="159" t="s">
        <v>88</v>
      </c>
      <c r="AV220" s="13" t="s">
        <v>86</v>
      </c>
      <c r="AW220" s="13" t="s">
        <v>33</v>
      </c>
      <c r="AX220" s="13" t="s">
        <v>78</v>
      </c>
      <c r="AY220" s="159" t="s">
        <v>134</v>
      </c>
    </row>
    <row r="221" spans="1:65" s="15" customFormat="1" ht="10.199999999999999">
      <c r="B221" s="175"/>
      <c r="D221" s="158" t="s">
        <v>140</v>
      </c>
      <c r="E221" s="176" t="s">
        <v>1</v>
      </c>
      <c r="F221" s="177" t="s">
        <v>300</v>
      </c>
      <c r="H221" s="178">
        <v>5.15</v>
      </c>
      <c r="I221" s="179"/>
      <c r="L221" s="175"/>
      <c r="M221" s="180"/>
      <c r="N221" s="181"/>
      <c r="O221" s="181"/>
      <c r="P221" s="181"/>
      <c r="Q221" s="181"/>
      <c r="R221" s="181"/>
      <c r="S221" s="181"/>
      <c r="T221" s="182"/>
      <c r="AT221" s="176" t="s">
        <v>140</v>
      </c>
      <c r="AU221" s="176" t="s">
        <v>88</v>
      </c>
      <c r="AV221" s="15" t="s">
        <v>88</v>
      </c>
      <c r="AW221" s="15" t="s">
        <v>33</v>
      </c>
      <c r="AX221" s="15" t="s">
        <v>78</v>
      </c>
      <c r="AY221" s="176" t="s">
        <v>134</v>
      </c>
    </row>
    <row r="222" spans="1:65" s="15" customFormat="1" ht="10.199999999999999">
      <c r="B222" s="175"/>
      <c r="D222" s="158" t="s">
        <v>140</v>
      </c>
      <c r="E222" s="176" t="s">
        <v>1</v>
      </c>
      <c r="F222" s="177" t="s">
        <v>325</v>
      </c>
      <c r="H222" s="178">
        <v>13.94</v>
      </c>
      <c r="I222" s="179"/>
      <c r="L222" s="175"/>
      <c r="M222" s="180"/>
      <c r="N222" s="181"/>
      <c r="O222" s="181"/>
      <c r="P222" s="181"/>
      <c r="Q222" s="181"/>
      <c r="R222" s="181"/>
      <c r="S222" s="181"/>
      <c r="T222" s="182"/>
      <c r="AT222" s="176" t="s">
        <v>140</v>
      </c>
      <c r="AU222" s="176" t="s">
        <v>88</v>
      </c>
      <c r="AV222" s="15" t="s">
        <v>88</v>
      </c>
      <c r="AW222" s="15" t="s">
        <v>33</v>
      </c>
      <c r="AX222" s="15" t="s">
        <v>78</v>
      </c>
      <c r="AY222" s="176" t="s">
        <v>134</v>
      </c>
    </row>
    <row r="223" spans="1:65" s="15" customFormat="1" ht="10.199999999999999">
      <c r="B223" s="175"/>
      <c r="D223" s="158" t="s">
        <v>140</v>
      </c>
      <c r="E223" s="176" t="s">
        <v>1</v>
      </c>
      <c r="F223" s="177" t="s">
        <v>302</v>
      </c>
      <c r="H223" s="178">
        <v>2.52</v>
      </c>
      <c r="I223" s="179"/>
      <c r="L223" s="175"/>
      <c r="M223" s="180"/>
      <c r="N223" s="181"/>
      <c r="O223" s="181"/>
      <c r="P223" s="181"/>
      <c r="Q223" s="181"/>
      <c r="R223" s="181"/>
      <c r="S223" s="181"/>
      <c r="T223" s="182"/>
      <c r="AT223" s="176" t="s">
        <v>140</v>
      </c>
      <c r="AU223" s="176" t="s">
        <v>88</v>
      </c>
      <c r="AV223" s="15" t="s">
        <v>88</v>
      </c>
      <c r="AW223" s="15" t="s">
        <v>33</v>
      </c>
      <c r="AX223" s="15" t="s">
        <v>78</v>
      </c>
      <c r="AY223" s="176" t="s">
        <v>134</v>
      </c>
    </row>
    <row r="224" spans="1:65" s="14" customFormat="1" ht="10.199999999999999">
      <c r="B224" s="165"/>
      <c r="D224" s="158" t="s">
        <v>140</v>
      </c>
      <c r="E224" s="166" t="s">
        <v>1</v>
      </c>
      <c r="F224" s="167" t="s">
        <v>142</v>
      </c>
      <c r="H224" s="168">
        <v>21.61</v>
      </c>
      <c r="I224" s="169"/>
      <c r="L224" s="165"/>
      <c r="M224" s="170"/>
      <c r="N224" s="171"/>
      <c r="O224" s="171"/>
      <c r="P224" s="171"/>
      <c r="Q224" s="171"/>
      <c r="R224" s="171"/>
      <c r="S224" s="171"/>
      <c r="T224" s="172"/>
      <c r="AT224" s="166" t="s">
        <v>140</v>
      </c>
      <c r="AU224" s="166" t="s">
        <v>88</v>
      </c>
      <c r="AV224" s="14" t="s">
        <v>138</v>
      </c>
      <c r="AW224" s="14" t="s">
        <v>33</v>
      </c>
      <c r="AX224" s="14" t="s">
        <v>86</v>
      </c>
      <c r="AY224" s="166" t="s">
        <v>134</v>
      </c>
    </row>
    <row r="225" spans="1:65" s="12" customFormat="1" ht="22.8" customHeight="1">
      <c r="B225" s="131"/>
      <c r="D225" s="132" t="s">
        <v>77</v>
      </c>
      <c r="E225" s="173" t="s">
        <v>176</v>
      </c>
      <c r="F225" s="173" t="s">
        <v>326</v>
      </c>
      <c r="I225" s="134"/>
      <c r="J225" s="174">
        <f>BK225</f>
        <v>0</v>
      </c>
      <c r="L225" s="131"/>
      <c r="M225" s="136"/>
      <c r="N225" s="137"/>
      <c r="O225" s="137"/>
      <c r="P225" s="138">
        <f>SUM(P226:P243)</f>
        <v>0</v>
      </c>
      <c r="Q225" s="137"/>
      <c r="R225" s="138">
        <f>SUM(R226:R243)</f>
        <v>9.1435899999999997</v>
      </c>
      <c r="S225" s="137"/>
      <c r="T225" s="139">
        <f>SUM(T226:T243)</f>
        <v>0.1225</v>
      </c>
      <c r="AR225" s="132" t="s">
        <v>86</v>
      </c>
      <c r="AT225" s="140" t="s">
        <v>77</v>
      </c>
      <c r="AU225" s="140" t="s">
        <v>86</v>
      </c>
      <c r="AY225" s="132" t="s">
        <v>134</v>
      </c>
      <c r="BK225" s="141">
        <f>SUM(BK226:BK243)</f>
        <v>0</v>
      </c>
    </row>
    <row r="226" spans="1:65" s="2" customFormat="1" ht="14.4" customHeight="1">
      <c r="A226" s="32"/>
      <c r="B226" s="142"/>
      <c r="C226" s="143" t="s">
        <v>327</v>
      </c>
      <c r="D226" s="143" t="s">
        <v>135</v>
      </c>
      <c r="E226" s="144" t="s">
        <v>328</v>
      </c>
      <c r="F226" s="145" t="s">
        <v>329</v>
      </c>
      <c r="G226" s="146" t="s">
        <v>217</v>
      </c>
      <c r="H226" s="147">
        <v>24.5</v>
      </c>
      <c r="I226" s="148"/>
      <c r="J226" s="149">
        <f>ROUND(I226*H226,2)</f>
        <v>0</v>
      </c>
      <c r="K226" s="150"/>
      <c r="L226" s="33"/>
      <c r="M226" s="151" t="s">
        <v>1</v>
      </c>
      <c r="N226" s="152" t="s">
        <v>43</v>
      </c>
      <c r="O226" s="58"/>
      <c r="P226" s="153">
        <f>O226*H226</f>
        <v>0</v>
      </c>
      <c r="Q226" s="153">
        <v>0</v>
      </c>
      <c r="R226" s="153">
        <f>Q226*H226</f>
        <v>0</v>
      </c>
      <c r="S226" s="153">
        <v>5.0000000000000001E-3</v>
      </c>
      <c r="T226" s="154">
        <f>S226*H226</f>
        <v>0.1225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55" t="s">
        <v>138</v>
      </c>
      <c r="AT226" s="155" t="s">
        <v>135</v>
      </c>
      <c r="AU226" s="155" t="s">
        <v>88</v>
      </c>
      <c r="AY226" s="17" t="s">
        <v>134</v>
      </c>
      <c r="BE226" s="156">
        <f>IF(N226="základní",J226,0)</f>
        <v>0</v>
      </c>
      <c r="BF226" s="156">
        <f>IF(N226="snížená",J226,0)</f>
        <v>0</v>
      </c>
      <c r="BG226" s="156">
        <f>IF(N226="zákl. přenesená",J226,0)</f>
        <v>0</v>
      </c>
      <c r="BH226" s="156">
        <f>IF(N226="sníž. přenesená",J226,0)</f>
        <v>0</v>
      </c>
      <c r="BI226" s="156">
        <f>IF(N226="nulová",J226,0)</f>
        <v>0</v>
      </c>
      <c r="BJ226" s="17" t="s">
        <v>86</v>
      </c>
      <c r="BK226" s="156">
        <f>ROUND(I226*H226,2)</f>
        <v>0</v>
      </c>
      <c r="BL226" s="17" t="s">
        <v>138</v>
      </c>
      <c r="BM226" s="155" t="s">
        <v>330</v>
      </c>
    </row>
    <row r="227" spans="1:65" s="2" customFormat="1" ht="14.4" customHeight="1">
      <c r="A227" s="32"/>
      <c r="B227" s="142"/>
      <c r="C227" s="143" t="s">
        <v>331</v>
      </c>
      <c r="D227" s="143" t="s">
        <v>135</v>
      </c>
      <c r="E227" s="144" t="s">
        <v>332</v>
      </c>
      <c r="F227" s="145" t="s">
        <v>333</v>
      </c>
      <c r="G227" s="146" t="s">
        <v>217</v>
      </c>
      <c r="H227" s="147">
        <v>12.5</v>
      </c>
      <c r="I227" s="148"/>
      <c r="J227" s="149">
        <f>ROUND(I227*H227,2)</f>
        <v>0</v>
      </c>
      <c r="K227" s="150"/>
      <c r="L227" s="33"/>
      <c r="M227" s="151" t="s">
        <v>1</v>
      </c>
      <c r="N227" s="152" t="s">
        <v>43</v>
      </c>
      <c r="O227" s="58"/>
      <c r="P227" s="153">
        <f>O227*H227</f>
        <v>0</v>
      </c>
      <c r="Q227" s="153">
        <v>1.0000000000000001E-5</v>
      </c>
      <c r="R227" s="153">
        <f>Q227*H227</f>
        <v>1.25E-4</v>
      </c>
      <c r="S227" s="153">
        <v>0</v>
      </c>
      <c r="T227" s="154">
        <f>S227*H227</f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55" t="s">
        <v>138</v>
      </c>
      <c r="AT227" s="155" t="s">
        <v>135</v>
      </c>
      <c r="AU227" s="155" t="s">
        <v>88</v>
      </c>
      <c r="AY227" s="17" t="s">
        <v>134</v>
      </c>
      <c r="BE227" s="156">
        <f>IF(N227="základní",J227,0)</f>
        <v>0</v>
      </c>
      <c r="BF227" s="156">
        <f>IF(N227="snížená",J227,0)</f>
        <v>0</v>
      </c>
      <c r="BG227" s="156">
        <f>IF(N227="zákl. přenesená",J227,0)</f>
        <v>0</v>
      </c>
      <c r="BH227" s="156">
        <f>IF(N227="sníž. přenesená",J227,0)</f>
        <v>0</v>
      </c>
      <c r="BI227" s="156">
        <f>IF(N227="nulová",J227,0)</f>
        <v>0</v>
      </c>
      <c r="BJ227" s="17" t="s">
        <v>86</v>
      </c>
      <c r="BK227" s="156">
        <f>ROUND(I227*H227,2)</f>
        <v>0</v>
      </c>
      <c r="BL227" s="17" t="s">
        <v>138</v>
      </c>
      <c r="BM227" s="155" t="s">
        <v>334</v>
      </c>
    </row>
    <row r="228" spans="1:65" s="15" customFormat="1" ht="10.199999999999999">
      <c r="B228" s="175"/>
      <c r="D228" s="158" t="s">
        <v>140</v>
      </c>
      <c r="E228" s="176" t="s">
        <v>1</v>
      </c>
      <c r="F228" s="177" t="s">
        <v>335</v>
      </c>
      <c r="H228" s="178">
        <v>12.5</v>
      </c>
      <c r="I228" s="179"/>
      <c r="L228" s="175"/>
      <c r="M228" s="180"/>
      <c r="N228" s="181"/>
      <c r="O228" s="181"/>
      <c r="P228" s="181"/>
      <c r="Q228" s="181"/>
      <c r="R228" s="181"/>
      <c r="S228" s="181"/>
      <c r="T228" s="182"/>
      <c r="AT228" s="176" t="s">
        <v>140</v>
      </c>
      <c r="AU228" s="176" t="s">
        <v>88</v>
      </c>
      <c r="AV228" s="15" t="s">
        <v>88</v>
      </c>
      <c r="AW228" s="15" t="s">
        <v>33</v>
      </c>
      <c r="AX228" s="15" t="s">
        <v>86</v>
      </c>
      <c r="AY228" s="176" t="s">
        <v>134</v>
      </c>
    </row>
    <row r="229" spans="1:65" s="2" customFormat="1" ht="14.4" customHeight="1">
      <c r="A229" s="32"/>
      <c r="B229" s="142"/>
      <c r="C229" s="188" t="s">
        <v>336</v>
      </c>
      <c r="D229" s="188" t="s">
        <v>337</v>
      </c>
      <c r="E229" s="189" t="s">
        <v>338</v>
      </c>
      <c r="F229" s="190" t="s">
        <v>339</v>
      </c>
      <c r="G229" s="191" t="s">
        <v>217</v>
      </c>
      <c r="H229" s="192">
        <v>12.875</v>
      </c>
      <c r="I229" s="193"/>
      <c r="J229" s="194">
        <f>ROUND(I229*H229,2)</f>
        <v>0</v>
      </c>
      <c r="K229" s="195"/>
      <c r="L229" s="196"/>
      <c r="M229" s="197" t="s">
        <v>1</v>
      </c>
      <c r="N229" s="198" t="s">
        <v>43</v>
      </c>
      <c r="O229" s="58"/>
      <c r="P229" s="153">
        <f>O229*H229</f>
        <v>0</v>
      </c>
      <c r="Q229" s="153">
        <v>4.2599999999999999E-3</v>
      </c>
      <c r="R229" s="153">
        <f>Q229*H229</f>
        <v>5.48475E-2</v>
      </c>
      <c r="S229" s="153">
        <v>0</v>
      </c>
      <c r="T229" s="154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55" t="s">
        <v>176</v>
      </c>
      <c r="AT229" s="155" t="s">
        <v>337</v>
      </c>
      <c r="AU229" s="155" t="s">
        <v>88</v>
      </c>
      <c r="AY229" s="17" t="s">
        <v>134</v>
      </c>
      <c r="BE229" s="156">
        <f>IF(N229="základní",J229,0)</f>
        <v>0</v>
      </c>
      <c r="BF229" s="156">
        <f>IF(N229="snížená",J229,0)</f>
        <v>0</v>
      </c>
      <c r="BG229" s="156">
        <f>IF(N229="zákl. přenesená",J229,0)</f>
        <v>0</v>
      </c>
      <c r="BH229" s="156">
        <f>IF(N229="sníž. přenesená",J229,0)</f>
        <v>0</v>
      </c>
      <c r="BI229" s="156">
        <f>IF(N229="nulová",J229,0)</f>
        <v>0</v>
      </c>
      <c r="BJ229" s="17" t="s">
        <v>86</v>
      </c>
      <c r="BK229" s="156">
        <f>ROUND(I229*H229,2)</f>
        <v>0</v>
      </c>
      <c r="BL229" s="17" t="s">
        <v>138</v>
      </c>
      <c r="BM229" s="155" t="s">
        <v>340</v>
      </c>
    </row>
    <row r="230" spans="1:65" s="15" customFormat="1" ht="10.199999999999999">
      <c r="B230" s="175"/>
      <c r="D230" s="158" t="s">
        <v>140</v>
      </c>
      <c r="F230" s="177" t="s">
        <v>341</v>
      </c>
      <c r="H230" s="178">
        <v>12.875</v>
      </c>
      <c r="I230" s="179"/>
      <c r="L230" s="175"/>
      <c r="M230" s="180"/>
      <c r="N230" s="181"/>
      <c r="O230" s="181"/>
      <c r="P230" s="181"/>
      <c r="Q230" s="181"/>
      <c r="R230" s="181"/>
      <c r="S230" s="181"/>
      <c r="T230" s="182"/>
      <c r="AT230" s="176" t="s">
        <v>140</v>
      </c>
      <c r="AU230" s="176" t="s">
        <v>88</v>
      </c>
      <c r="AV230" s="15" t="s">
        <v>88</v>
      </c>
      <c r="AW230" s="15" t="s">
        <v>3</v>
      </c>
      <c r="AX230" s="15" t="s">
        <v>86</v>
      </c>
      <c r="AY230" s="176" t="s">
        <v>134</v>
      </c>
    </row>
    <row r="231" spans="1:65" s="2" customFormat="1" ht="14.4" customHeight="1">
      <c r="A231" s="32"/>
      <c r="B231" s="142"/>
      <c r="C231" s="143" t="s">
        <v>342</v>
      </c>
      <c r="D231" s="143" t="s">
        <v>135</v>
      </c>
      <c r="E231" s="144" t="s">
        <v>343</v>
      </c>
      <c r="F231" s="145" t="s">
        <v>344</v>
      </c>
      <c r="G231" s="146" t="s">
        <v>345</v>
      </c>
      <c r="H231" s="147">
        <v>1</v>
      </c>
      <c r="I231" s="148"/>
      <c r="J231" s="149">
        <f>ROUND(I231*H231,2)</f>
        <v>0</v>
      </c>
      <c r="K231" s="150"/>
      <c r="L231" s="33"/>
      <c r="M231" s="151" t="s">
        <v>1</v>
      </c>
      <c r="N231" s="152" t="s">
        <v>43</v>
      </c>
      <c r="O231" s="58"/>
      <c r="P231" s="153">
        <f>O231*H231</f>
        <v>0</v>
      </c>
      <c r="Q231" s="153">
        <v>2.8600000000000001E-3</v>
      </c>
      <c r="R231" s="153">
        <f>Q231*H231</f>
        <v>2.8600000000000001E-3</v>
      </c>
      <c r="S231" s="153">
        <v>0</v>
      </c>
      <c r="T231" s="154">
        <f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55" t="s">
        <v>138</v>
      </c>
      <c r="AT231" s="155" t="s">
        <v>135</v>
      </c>
      <c r="AU231" s="155" t="s">
        <v>88</v>
      </c>
      <c r="AY231" s="17" t="s">
        <v>134</v>
      </c>
      <c r="BE231" s="156">
        <f>IF(N231="základní",J231,0)</f>
        <v>0</v>
      </c>
      <c r="BF231" s="156">
        <f>IF(N231="snížená",J231,0)</f>
        <v>0</v>
      </c>
      <c r="BG231" s="156">
        <f>IF(N231="zákl. přenesená",J231,0)</f>
        <v>0</v>
      </c>
      <c r="BH231" s="156">
        <f>IF(N231="sníž. přenesená",J231,0)</f>
        <v>0</v>
      </c>
      <c r="BI231" s="156">
        <f>IF(N231="nulová",J231,0)</f>
        <v>0</v>
      </c>
      <c r="BJ231" s="17" t="s">
        <v>86</v>
      </c>
      <c r="BK231" s="156">
        <f>ROUND(I231*H231,2)</f>
        <v>0</v>
      </c>
      <c r="BL231" s="17" t="s">
        <v>138</v>
      </c>
      <c r="BM231" s="155" t="s">
        <v>346</v>
      </c>
    </row>
    <row r="232" spans="1:65" s="2" customFormat="1" ht="14.4" customHeight="1">
      <c r="A232" s="32"/>
      <c r="B232" s="142"/>
      <c r="C232" s="188" t="s">
        <v>347</v>
      </c>
      <c r="D232" s="188" t="s">
        <v>337</v>
      </c>
      <c r="E232" s="189" t="s">
        <v>348</v>
      </c>
      <c r="F232" s="190" t="s">
        <v>349</v>
      </c>
      <c r="G232" s="191" t="s">
        <v>345</v>
      </c>
      <c r="H232" s="192">
        <v>1</v>
      </c>
      <c r="I232" s="193"/>
      <c r="J232" s="194">
        <f>ROUND(I232*H232,2)</f>
        <v>0</v>
      </c>
      <c r="K232" s="195"/>
      <c r="L232" s="196"/>
      <c r="M232" s="197" t="s">
        <v>1</v>
      </c>
      <c r="N232" s="198" t="s">
        <v>43</v>
      </c>
      <c r="O232" s="58"/>
      <c r="P232" s="153">
        <f>O232*H232</f>
        <v>0</v>
      </c>
      <c r="Q232" s="153">
        <v>0.14299999999999999</v>
      </c>
      <c r="R232" s="153">
        <f>Q232*H232</f>
        <v>0.14299999999999999</v>
      </c>
      <c r="S232" s="153">
        <v>0</v>
      </c>
      <c r="T232" s="154">
        <f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55" t="s">
        <v>176</v>
      </c>
      <c r="AT232" s="155" t="s">
        <v>337</v>
      </c>
      <c r="AU232" s="155" t="s">
        <v>88</v>
      </c>
      <c r="AY232" s="17" t="s">
        <v>134</v>
      </c>
      <c r="BE232" s="156">
        <f>IF(N232="základní",J232,0)</f>
        <v>0</v>
      </c>
      <c r="BF232" s="156">
        <f>IF(N232="snížená",J232,0)</f>
        <v>0</v>
      </c>
      <c r="BG232" s="156">
        <f>IF(N232="zákl. přenesená",J232,0)</f>
        <v>0</v>
      </c>
      <c r="BH232" s="156">
        <f>IF(N232="sníž. přenesená",J232,0)</f>
        <v>0</v>
      </c>
      <c r="BI232" s="156">
        <f>IF(N232="nulová",J232,0)</f>
        <v>0</v>
      </c>
      <c r="BJ232" s="17" t="s">
        <v>86</v>
      </c>
      <c r="BK232" s="156">
        <f>ROUND(I232*H232,2)</f>
        <v>0</v>
      </c>
      <c r="BL232" s="17" t="s">
        <v>138</v>
      </c>
      <c r="BM232" s="155" t="s">
        <v>350</v>
      </c>
    </row>
    <row r="233" spans="1:65" s="2" customFormat="1" ht="14.4" customHeight="1">
      <c r="A233" s="32"/>
      <c r="B233" s="142"/>
      <c r="C233" s="188" t="s">
        <v>351</v>
      </c>
      <c r="D233" s="188" t="s">
        <v>337</v>
      </c>
      <c r="E233" s="189" t="s">
        <v>352</v>
      </c>
      <c r="F233" s="190" t="s">
        <v>353</v>
      </c>
      <c r="G233" s="191" t="s">
        <v>345</v>
      </c>
      <c r="H233" s="192">
        <v>1</v>
      </c>
      <c r="I233" s="193"/>
      <c r="J233" s="194">
        <f>ROUND(I233*H233,2)</f>
        <v>0</v>
      </c>
      <c r="K233" s="195"/>
      <c r="L233" s="196"/>
      <c r="M233" s="197" t="s">
        <v>1</v>
      </c>
      <c r="N233" s="198" t="s">
        <v>43</v>
      </c>
      <c r="O233" s="58"/>
      <c r="P233" s="153">
        <f>O233*H233</f>
        <v>0</v>
      </c>
      <c r="Q233" s="153">
        <v>4.4999999999999997E-3</v>
      </c>
      <c r="R233" s="153">
        <f>Q233*H233</f>
        <v>4.4999999999999997E-3</v>
      </c>
      <c r="S233" s="153">
        <v>0</v>
      </c>
      <c r="T233" s="154">
        <f>S233*H233</f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55" t="s">
        <v>176</v>
      </c>
      <c r="AT233" s="155" t="s">
        <v>337</v>
      </c>
      <c r="AU233" s="155" t="s">
        <v>88</v>
      </c>
      <c r="AY233" s="17" t="s">
        <v>134</v>
      </c>
      <c r="BE233" s="156">
        <f>IF(N233="základní",J233,0)</f>
        <v>0</v>
      </c>
      <c r="BF233" s="156">
        <f>IF(N233="snížená",J233,0)</f>
        <v>0</v>
      </c>
      <c r="BG233" s="156">
        <f>IF(N233="zákl. přenesená",J233,0)</f>
        <v>0</v>
      </c>
      <c r="BH233" s="156">
        <f>IF(N233="sníž. přenesená",J233,0)</f>
        <v>0</v>
      </c>
      <c r="BI233" s="156">
        <f>IF(N233="nulová",J233,0)</f>
        <v>0</v>
      </c>
      <c r="BJ233" s="17" t="s">
        <v>86</v>
      </c>
      <c r="BK233" s="156">
        <f>ROUND(I233*H233,2)</f>
        <v>0</v>
      </c>
      <c r="BL233" s="17" t="s">
        <v>138</v>
      </c>
      <c r="BM233" s="155" t="s">
        <v>354</v>
      </c>
    </row>
    <row r="234" spans="1:65" s="2" customFormat="1" ht="19.8" customHeight="1">
      <c r="A234" s="32"/>
      <c r="B234" s="142"/>
      <c r="C234" s="143" t="s">
        <v>355</v>
      </c>
      <c r="D234" s="143" t="s">
        <v>135</v>
      </c>
      <c r="E234" s="144" t="s">
        <v>356</v>
      </c>
      <c r="F234" s="145" t="s">
        <v>357</v>
      </c>
      <c r="G234" s="146" t="s">
        <v>151</v>
      </c>
      <c r="H234" s="147">
        <v>3.4550000000000001</v>
      </c>
      <c r="I234" s="148"/>
      <c r="J234" s="149">
        <f>ROUND(I234*H234,2)</f>
        <v>0</v>
      </c>
      <c r="K234" s="150"/>
      <c r="L234" s="33"/>
      <c r="M234" s="151" t="s">
        <v>1</v>
      </c>
      <c r="N234" s="152" t="s">
        <v>43</v>
      </c>
      <c r="O234" s="58"/>
      <c r="P234" s="153">
        <f>O234*H234</f>
        <v>0</v>
      </c>
      <c r="Q234" s="153">
        <v>2.5018699999999998</v>
      </c>
      <c r="R234" s="153">
        <f>Q234*H234</f>
        <v>8.6439608499999991</v>
      </c>
      <c r="S234" s="153">
        <v>0</v>
      </c>
      <c r="T234" s="154">
        <f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55" t="s">
        <v>138</v>
      </c>
      <c r="AT234" s="155" t="s">
        <v>135</v>
      </c>
      <c r="AU234" s="155" t="s">
        <v>88</v>
      </c>
      <c r="AY234" s="17" t="s">
        <v>134</v>
      </c>
      <c r="BE234" s="156">
        <f>IF(N234="základní",J234,0)</f>
        <v>0</v>
      </c>
      <c r="BF234" s="156">
        <f>IF(N234="snížená",J234,0)</f>
        <v>0</v>
      </c>
      <c r="BG234" s="156">
        <f>IF(N234="zákl. přenesená",J234,0)</f>
        <v>0</v>
      </c>
      <c r="BH234" s="156">
        <f>IF(N234="sníž. přenesená",J234,0)</f>
        <v>0</v>
      </c>
      <c r="BI234" s="156">
        <f>IF(N234="nulová",J234,0)</f>
        <v>0</v>
      </c>
      <c r="BJ234" s="17" t="s">
        <v>86</v>
      </c>
      <c r="BK234" s="156">
        <f>ROUND(I234*H234,2)</f>
        <v>0</v>
      </c>
      <c r="BL234" s="17" t="s">
        <v>138</v>
      </c>
      <c r="BM234" s="155" t="s">
        <v>358</v>
      </c>
    </row>
    <row r="235" spans="1:65" s="15" customFormat="1" ht="10.199999999999999">
      <c r="B235" s="175"/>
      <c r="D235" s="158" t="s">
        <v>140</v>
      </c>
      <c r="E235" s="176" t="s">
        <v>1</v>
      </c>
      <c r="F235" s="177" t="s">
        <v>359</v>
      </c>
      <c r="H235" s="178">
        <v>3.4550000000000001</v>
      </c>
      <c r="I235" s="179"/>
      <c r="L235" s="175"/>
      <c r="M235" s="180"/>
      <c r="N235" s="181"/>
      <c r="O235" s="181"/>
      <c r="P235" s="181"/>
      <c r="Q235" s="181"/>
      <c r="R235" s="181"/>
      <c r="S235" s="181"/>
      <c r="T235" s="182"/>
      <c r="AT235" s="176" t="s">
        <v>140</v>
      </c>
      <c r="AU235" s="176" t="s">
        <v>88</v>
      </c>
      <c r="AV235" s="15" t="s">
        <v>88</v>
      </c>
      <c r="AW235" s="15" t="s">
        <v>33</v>
      </c>
      <c r="AX235" s="15" t="s">
        <v>78</v>
      </c>
      <c r="AY235" s="176" t="s">
        <v>134</v>
      </c>
    </row>
    <row r="236" spans="1:65" s="14" customFormat="1" ht="10.199999999999999">
      <c r="B236" s="165"/>
      <c r="D236" s="158" t="s">
        <v>140</v>
      </c>
      <c r="E236" s="166" t="s">
        <v>1</v>
      </c>
      <c r="F236" s="167" t="s">
        <v>142</v>
      </c>
      <c r="H236" s="168">
        <v>3.4550000000000001</v>
      </c>
      <c r="I236" s="169"/>
      <c r="L236" s="165"/>
      <c r="M236" s="170"/>
      <c r="N236" s="171"/>
      <c r="O236" s="171"/>
      <c r="P236" s="171"/>
      <c r="Q236" s="171"/>
      <c r="R236" s="171"/>
      <c r="S236" s="171"/>
      <c r="T236" s="172"/>
      <c r="AT236" s="166" t="s">
        <v>140</v>
      </c>
      <c r="AU236" s="166" t="s">
        <v>88</v>
      </c>
      <c r="AV236" s="14" t="s">
        <v>138</v>
      </c>
      <c r="AW236" s="14" t="s">
        <v>33</v>
      </c>
      <c r="AX236" s="14" t="s">
        <v>86</v>
      </c>
      <c r="AY236" s="166" t="s">
        <v>134</v>
      </c>
    </row>
    <row r="237" spans="1:65" s="2" customFormat="1" ht="14.4" customHeight="1">
      <c r="A237" s="32"/>
      <c r="B237" s="142"/>
      <c r="C237" s="143" t="s">
        <v>360</v>
      </c>
      <c r="D237" s="143" t="s">
        <v>135</v>
      </c>
      <c r="E237" s="144" t="s">
        <v>361</v>
      </c>
      <c r="F237" s="145" t="s">
        <v>362</v>
      </c>
      <c r="G237" s="146" t="s">
        <v>163</v>
      </c>
      <c r="H237" s="147">
        <v>16.495000000000001</v>
      </c>
      <c r="I237" s="148"/>
      <c r="J237" s="149">
        <f>ROUND(I237*H237,2)</f>
        <v>0</v>
      </c>
      <c r="K237" s="150"/>
      <c r="L237" s="33"/>
      <c r="M237" s="151" t="s">
        <v>1</v>
      </c>
      <c r="N237" s="152" t="s">
        <v>43</v>
      </c>
      <c r="O237" s="58"/>
      <c r="P237" s="153">
        <f>O237*H237</f>
        <v>0</v>
      </c>
      <c r="Q237" s="153">
        <v>4.5999999999999999E-3</v>
      </c>
      <c r="R237" s="153">
        <f>Q237*H237</f>
        <v>7.5877E-2</v>
      </c>
      <c r="S237" s="153">
        <v>0</v>
      </c>
      <c r="T237" s="154">
        <f>S237*H237</f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55" t="s">
        <v>138</v>
      </c>
      <c r="AT237" s="155" t="s">
        <v>135</v>
      </c>
      <c r="AU237" s="155" t="s">
        <v>88</v>
      </c>
      <c r="AY237" s="17" t="s">
        <v>134</v>
      </c>
      <c r="BE237" s="156">
        <f>IF(N237="základní",J237,0)</f>
        <v>0</v>
      </c>
      <c r="BF237" s="156">
        <f>IF(N237="snížená",J237,0)</f>
        <v>0</v>
      </c>
      <c r="BG237" s="156">
        <f>IF(N237="zákl. přenesená",J237,0)</f>
        <v>0</v>
      </c>
      <c r="BH237" s="156">
        <f>IF(N237="sníž. přenesená",J237,0)</f>
        <v>0</v>
      </c>
      <c r="BI237" s="156">
        <f>IF(N237="nulová",J237,0)</f>
        <v>0</v>
      </c>
      <c r="BJ237" s="17" t="s">
        <v>86</v>
      </c>
      <c r="BK237" s="156">
        <f>ROUND(I237*H237,2)</f>
        <v>0</v>
      </c>
      <c r="BL237" s="17" t="s">
        <v>138</v>
      </c>
      <c r="BM237" s="155" t="s">
        <v>363</v>
      </c>
    </row>
    <row r="238" spans="1:65" s="15" customFormat="1" ht="10.199999999999999">
      <c r="B238" s="175"/>
      <c r="D238" s="158" t="s">
        <v>140</v>
      </c>
      <c r="E238" s="176" t="s">
        <v>1</v>
      </c>
      <c r="F238" s="177" t="s">
        <v>364</v>
      </c>
      <c r="H238" s="178">
        <v>16.495000000000001</v>
      </c>
      <c r="I238" s="179"/>
      <c r="L238" s="175"/>
      <c r="M238" s="180"/>
      <c r="N238" s="181"/>
      <c r="O238" s="181"/>
      <c r="P238" s="181"/>
      <c r="Q238" s="181"/>
      <c r="R238" s="181"/>
      <c r="S238" s="181"/>
      <c r="T238" s="182"/>
      <c r="AT238" s="176" t="s">
        <v>140</v>
      </c>
      <c r="AU238" s="176" t="s">
        <v>88</v>
      </c>
      <c r="AV238" s="15" t="s">
        <v>88</v>
      </c>
      <c r="AW238" s="15" t="s">
        <v>33</v>
      </c>
      <c r="AX238" s="15" t="s">
        <v>78</v>
      </c>
      <c r="AY238" s="176" t="s">
        <v>134</v>
      </c>
    </row>
    <row r="239" spans="1:65" s="14" customFormat="1" ht="10.199999999999999">
      <c r="B239" s="165"/>
      <c r="D239" s="158" t="s">
        <v>140</v>
      </c>
      <c r="E239" s="166" t="s">
        <v>1</v>
      </c>
      <c r="F239" s="167" t="s">
        <v>142</v>
      </c>
      <c r="H239" s="168">
        <v>16.495000000000001</v>
      </c>
      <c r="I239" s="169"/>
      <c r="L239" s="165"/>
      <c r="M239" s="170"/>
      <c r="N239" s="171"/>
      <c r="O239" s="171"/>
      <c r="P239" s="171"/>
      <c r="Q239" s="171"/>
      <c r="R239" s="171"/>
      <c r="S239" s="171"/>
      <c r="T239" s="172"/>
      <c r="AT239" s="166" t="s">
        <v>140</v>
      </c>
      <c r="AU239" s="166" t="s">
        <v>88</v>
      </c>
      <c r="AV239" s="14" t="s">
        <v>138</v>
      </c>
      <c r="AW239" s="14" t="s">
        <v>33</v>
      </c>
      <c r="AX239" s="14" t="s">
        <v>86</v>
      </c>
      <c r="AY239" s="166" t="s">
        <v>134</v>
      </c>
    </row>
    <row r="240" spans="1:65" s="2" customFormat="1" ht="14.4" customHeight="1">
      <c r="A240" s="32"/>
      <c r="B240" s="142"/>
      <c r="C240" s="143" t="s">
        <v>365</v>
      </c>
      <c r="D240" s="143" t="s">
        <v>135</v>
      </c>
      <c r="E240" s="144" t="s">
        <v>366</v>
      </c>
      <c r="F240" s="145" t="s">
        <v>367</v>
      </c>
      <c r="G240" s="146" t="s">
        <v>163</v>
      </c>
      <c r="H240" s="147">
        <v>16.495000000000001</v>
      </c>
      <c r="I240" s="148"/>
      <c r="J240" s="149">
        <f>ROUND(I240*H240,2)</f>
        <v>0</v>
      </c>
      <c r="K240" s="150"/>
      <c r="L240" s="33"/>
      <c r="M240" s="151" t="s">
        <v>1</v>
      </c>
      <c r="N240" s="152" t="s">
        <v>43</v>
      </c>
      <c r="O240" s="58"/>
      <c r="P240" s="153">
        <f>O240*H240</f>
        <v>0</v>
      </c>
      <c r="Q240" s="153">
        <v>0</v>
      </c>
      <c r="R240" s="153">
        <f>Q240*H240</f>
        <v>0</v>
      </c>
      <c r="S240" s="153">
        <v>0</v>
      </c>
      <c r="T240" s="154">
        <f>S240*H240</f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55" t="s">
        <v>138</v>
      </c>
      <c r="AT240" s="155" t="s">
        <v>135</v>
      </c>
      <c r="AU240" s="155" t="s">
        <v>88</v>
      </c>
      <c r="AY240" s="17" t="s">
        <v>134</v>
      </c>
      <c r="BE240" s="156">
        <f>IF(N240="základní",J240,0)</f>
        <v>0</v>
      </c>
      <c r="BF240" s="156">
        <f>IF(N240="snížená",J240,0)</f>
        <v>0</v>
      </c>
      <c r="BG240" s="156">
        <f>IF(N240="zákl. přenesená",J240,0)</f>
        <v>0</v>
      </c>
      <c r="BH240" s="156">
        <f>IF(N240="sníž. přenesená",J240,0)</f>
        <v>0</v>
      </c>
      <c r="BI240" s="156">
        <f>IF(N240="nulová",J240,0)</f>
        <v>0</v>
      </c>
      <c r="BJ240" s="17" t="s">
        <v>86</v>
      </c>
      <c r="BK240" s="156">
        <f>ROUND(I240*H240,2)</f>
        <v>0</v>
      </c>
      <c r="BL240" s="17" t="s">
        <v>138</v>
      </c>
      <c r="BM240" s="155" t="s">
        <v>368</v>
      </c>
    </row>
    <row r="241" spans="1:65" s="2" customFormat="1" ht="14.4" customHeight="1">
      <c r="A241" s="32"/>
      <c r="B241" s="142"/>
      <c r="C241" s="143" t="s">
        <v>369</v>
      </c>
      <c r="D241" s="143" t="s">
        <v>135</v>
      </c>
      <c r="E241" s="144" t="s">
        <v>370</v>
      </c>
      <c r="F241" s="145" t="s">
        <v>371</v>
      </c>
      <c r="G241" s="146" t="s">
        <v>193</v>
      </c>
      <c r="H241" s="147">
        <v>0.219</v>
      </c>
      <c r="I241" s="148"/>
      <c r="J241" s="149">
        <f>ROUND(I241*H241,2)</f>
        <v>0</v>
      </c>
      <c r="K241" s="150"/>
      <c r="L241" s="33"/>
      <c r="M241" s="151" t="s">
        <v>1</v>
      </c>
      <c r="N241" s="152" t="s">
        <v>43</v>
      </c>
      <c r="O241" s="58"/>
      <c r="P241" s="153">
        <f>O241*H241</f>
        <v>0</v>
      </c>
      <c r="Q241" s="153">
        <v>0.99734999999999996</v>
      </c>
      <c r="R241" s="153">
        <f>Q241*H241</f>
        <v>0.21841964999999999</v>
      </c>
      <c r="S241" s="153">
        <v>0</v>
      </c>
      <c r="T241" s="154">
        <f>S241*H241</f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55" t="s">
        <v>138</v>
      </c>
      <c r="AT241" s="155" t="s">
        <v>135</v>
      </c>
      <c r="AU241" s="155" t="s">
        <v>88</v>
      </c>
      <c r="AY241" s="17" t="s">
        <v>134</v>
      </c>
      <c r="BE241" s="156">
        <f>IF(N241="základní",J241,0)</f>
        <v>0</v>
      </c>
      <c r="BF241" s="156">
        <f>IF(N241="snížená",J241,0)</f>
        <v>0</v>
      </c>
      <c r="BG241" s="156">
        <f>IF(N241="zákl. přenesená",J241,0)</f>
        <v>0</v>
      </c>
      <c r="BH241" s="156">
        <f>IF(N241="sníž. přenesená",J241,0)</f>
        <v>0</v>
      </c>
      <c r="BI241" s="156">
        <f>IF(N241="nulová",J241,0)</f>
        <v>0</v>
      </c>
      <c r="BJ241" s="17" t="s">
        <v>86</v>
      </c>
      <c r="BK241" s="156">
        <f>ROUND(I241*H241,2)</f>
        <v>0</v>
      </c>
      <c r="BL241" s="17" t="s">
        <v>138</v>
      </c>
      <c r="BM241" s="155" t="s">
        <v>372</v>
      </c>
    </row>
    <row r="242" spans="1:65" s="15" customFormat="1" ht="10.199999999999999">
      <c r="B242" s="175"/>
      <c r="D242" s="158" t="s">
        <v>140</v>
      </c>
      <c r="E242" s="176" t="s">
        <v>1</v>
      </c>
      <c r="F242" s="177" t="s">
        <v>373</v>
      </c>
      <c r="H242" s="178">
        <v>0.219</v>
      </c>
      <c r="I242" s="179"/>
      <c r="L242" s="175"/>
      <c r="M242" s="180"/>
      <c r="N242" s="181"/>
      <c r="O242" s="181"/>
      <c r="P242" s="181"/>
      <c r="Q242" s="181"/>
      <c r="R242" s="181"/>
      <c r="S242" s="181"/>
      <c r="T242" s="182"/>
      <c r="AT242" s="176" t="s">
        <v>140</v>
      </c>
      <c r="AU242" s="176" t="s">
        <v>88</v>
      </c>
      <c r="AV242" s="15" t="s">
        <v>88</v>
      </c>
      <c r="AW242" s="15" t="s">
        <v>33</v>
      </c>
      <c r="AX242" s="15" t="s">
        <v>78</v>
      </c>
      <c r="AY242" s="176" t="s">
        <v>134</v>
      </c>
    </row>
    <row r="243" spans="1:65" s="14" customFormat="1" ht="10.199999999999999">
      <c r="B243" s="165"/>
      <c r="D243" s="158" t="s">
        <v>140</v>
      </c>
      <c r="E243" s="166" t="s">
        <v>1</v>
      </c>
      <c r="F243" s="167" t="s">
        <v>142</v>
      </c>
      <c r="H243" s="168">
        <v>0.219</v>
      </c>
      <c r="I243" s="169"/>
      <c r="L243" s="165"/>
      <c r="M243" s="170"/>
      <c r="N243" s="171"/>
      <c r="O243" s="171"/>
      <c r="P243" s="171"/>
      <c r="Q243" s="171"/>
      <c r="R243" s="171"/>
      <c r="S243" s="171"/>
      <c r="T243" s="172"/>
      <c r="AT243" s="166" t="s">
        <v>140</v>
      </c>
      <c r="AU243" s="166" t="s">
        <v>88</v>
      </c>
      <c r="AV243" s="14" t="s">
        <v>138</v>
      </c>
      <c r="AW243" s="14" t="s">
        <v>33</v>
      </c>
      <c r="AX243" s="14" t="s">
        <v>86</v>
      </c>
      <c r="AY243" s="166" t="s">
        <v>134</v>
      </c>
    </row>
    <row r="244" spans="1:65" s="12" customFormat="1" ht="22.8" customHeight="1">
      <c r="B244" s="131"/>
      <c r="D244" s="132" t="s">
        <v>77</v>
      </c>
      <c r="E244" s="173" t="s">
        <v>182</v>
      </c>
      <c r="F244" s="173" t="s">
        <v>374</v>
      </c>
      <c r="I244" s="134"/>
      <c r="J244" s="174">
        <f>BK244</f>
        <v>0</v>
      </c>
      <c r="L244" s="131"/>
      <c r="M244" s="136"/>
      <c r="N244" s="137"/>
      <c r="O244" s="137"/>
      <c r="P244" s="138">
        <f>SUM(P245:P249)</f>
        <v>0</v>
      </c>
      <c r="Q244" s="137"/>
      <c r="R244" s="138">
        <f>SUM(R245:R249)</f>
        <v>6.1729999999999993E-2</v>
      </c>
      <c r="S244" s="137"/>
      <c r="T244" s="139">
        <f>SUM(T245:T249)</f>
        <v>0</v>
      </c>
      <c r="AR244" s="132" t="s">
        <v>86</v>
      </c>
      <c r="AT244" s="140" t="s">
        <v>77</v>
      </c>
      <c r="AU244" s="140" t="s">
        <v>86</v>
      </c>
      <c r="AY244" s="132" t="s">
        <v>134</v>
      </c>
      <c r="BK244" s="141">
        <f>SUM(BK245:BK249)</f>
        <v>0</v>
      </c>
    </row>
    <row r="245" spans="1:65" s="2" customFormat="1" ht="14.4" customHeight="1">
      <c r="A245" s="32"/>
      <c r="B245" s="142"/>
      <c r="C245" s="143" t="s">
        <v>375</v>
      </c>
      <c r="D245" s="143" t="s">
        <v>135</v>
      </c>
      <c r="E245" s="144" t="s">
        <v>376</v>
      </c>
      <c r="F245" s="145" t="s">
        <v>377</v>
      </c>
      <c r="G245" s="146" t="s">
        <v>318</v>
      </c>
      <c r="H245" s="147">
        <v>1</v>
      </c>
      <c r="I245" s="148"/>
      <c r="J245" s="149">
        <f>ROUND(I245*H245,2)</f>
        <v>0</v>
      </c>
      <c r="K245" s="150"/>
      <c r="L245" s="33"/>
      <c r="M245" s="151" t="s">
        <v>1</v>
      </c>
      <c r="N245" s="152" t="s">
        <v>43</v>
      </c>
      <c r="O245" s="58"/>
      <c r="P245" s="153">
        <f>O245*H245</f>
        <v>0</v>
      </c>
      <c r="Q245" s="153">
        <v>0</v>
      </c>
      <c r="R245" s="153">
        <f>Q245*H245</f>
        <v>0</v>
      </c>
      <c r="S245" s="153">
        <v>0</v>
      </c>
      <c r="T245" s="154">
        <f>S245*H245</f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55" t="s">
        <v>138</v>
      </c>
      <c r="AT245" s="155" t="s">
        <v>135</v>
      </c>
      <c r="AU245" s="155" t="s">
        <v>88</v>
      </c>
      <c r="AY245" s="17" t="s">
        <v>134</v>
      </c>
      <c r="BE245" s="156">
        <f>IF(N245="základní",J245,0)</f>
        <v>0</v>
      </c>
      <c r="BF245" s="156">
        <f>IF(N245="snížená",J245,0)</f>
        <v>0</v>
      </c>
      <c r="BG245" s="156">
        <f>IF(N245="zákl. přenesená",J245,0)</f>
        <v>0</v>
      </c>
      <c r="BH245" s="156">
        <f>IF(N245="sníž. přenesená",J245,0)</f>
        <v>0</v>
      </c>
      <c r="BI245" s="156">
        <f>IF(N245="nulová",J245,0)</f>
        <v>0</v>
      </c>
      <c r="BJ245" s="17" t="s">
        <v>86</v>
      </c>
      <c r="BK245" s="156">
        <f>ROUND(I245*H245,2)</f>
        <v>0</v>
      </c>
      <c r="BL245" s="17" t="s">
        <v>138</v>
      </c>
      <c r="BM245" s="155" t="s">
        <v>378</v>
      </c>
    </row>
    <row r="246" spans="1:65" s="2" customFormat="1" ht="14.4" customHeight="1">
      <c r="A246" s="32"/>
      <c r="B246" s="142"/>
      <c r="C246" s="143" t="s">
        <v>379</v>
      </c>
      <c r="D246" s="143" t="s">
        <v>135</v>
      </c>
      <c r="E246" s="144" t="s">
        <v>380</v>
      </c>
      <c r="F246" s="145" t="s">
        <v>381</v>
      </c>
      <c r="G246" s="146" t="s">
        <v>345</v>
      </c>
      <c r="H246" s="147">
        <v>1</v>
      </c>
      <c r="I246" s="148"/>
      <c r="J246" s="149">
        <f>ROUND(I246*H246,2)</f>
        <v>0</v>
      </c>
      <c r="K246" s="150"/>
      <c r="L246" s="33"/>
      <c r="M246" s="151" t="s">
        <v>1</v>
      </c>
      <c r="N246" s="152" t="s">
        <v>43</v>
      </c>
      <c r="O246" s="58"/>
      <c r="P246" s="153">
        <f>O246*H246</f>
        <v>0</v>
      </c>
      <c r="Q246" s="153">
        <v>6.8799999999999998E-3</v>
      </c>
      <c r="R246" s="153">
        <f>Q246*H246</f>
        <v>6.8799999999999998E-3</v>
      </c>
      <c r="S246" s="153">
        <v>0</v>
      </c>
      <c r="T246" s="154">
        <f>S246*H246</f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55" t="s">
        <v>138</v>
      </c>
      <c r="AT246" s="155" t="s">
        <v>135</v>
      </c>
      <c r="AU246" s="155" t="s">
        <v>88</v>
      </c>
      <c r="AY246" s="17" t="s">
        <v>134</v>
      </c>
      <c r="BE246" s="156">
        <f>IF(N246="základní",J246,0)</f>
        <v>0</v>
      </c>
      <c r="BF246" s="156">
        <f>IF(N246="snížená",J246,0)</f>
        <v>0</v>
      </c>
      <c r="BG246" s="156">
        <f>IF(N246="zákl. přenesená",J246,0)</f>
        <v>0</v>
      </c>
      <c r="BH246" s="156">
        <f>IF(N246="sníž. přenesená",J246,0)</f>
        <v>0</v>
      </c>
      <c r="BI246" s="156">
        <f>IF(N246="nulová",J246,0)</f>
        <v>0</v>
      </c>
      <c r="BJ246" s="17" t="s">
        <v>86</v>
      </c>
      <c r="BK246" s="156">
        <f>ROUND(I246*H246,2)</f>
        <v>0</v>
      </c>
      <c r="BL246" s="17" t="s">
        <v>138</v>
      </c>
      <c r="BM246" s="155" t="s">
        <v>382</v>
      </c>
    </row>
    <row r="247" spans="1:65" s="2" customFormat="1" ht="14.4" customHeight="1">
      <c r="A247" s="32"/>
      <c r="B247" s="142"/>
      <c r="C247" s="188" t="s">
        <v>383</v>
      </c>
      <c r="D247" s="188" t="s">
        <v>337</v>
      </c>
      <c r="E247" s="189" t="s">
        <v>384</v>
      </c>
      <c r="F247" s="190" t="s">
        <v>385</v>
      </c>
      <c r="G247" s="191" t="s">
        <v>345</v>
      </c>
      <c r="H247" s="192">
        <v>1</v>
      </c>
      <c r="I247" s="193"/>
      <c r="J247" s="194">
        <f>ROUND(I247*H247,2)</f>
        <v>0</v>
      </c>
      <c r="K247" s="195"/>
      <c r="L247" s="196"/>
      <c r="M247" s="197" t="s">
        <v>1</v>
      </c>
      <c r="N247" s="198" t="s">
        <v>43</v>
      </c>
      <c r="O247" s="58"/>
      <c r="P247" s="153">
        <f>O247*H247</f>
        <v>0</v>
      </c>
      <c r="Q247" s="153">
        <v>0.04</v>
      </c>
      <c r="R247" s="153">
        <f>Q247*H247</f>
        <v>0.04</v>
      </c>
      <c r="S247" s="153">
        <v>0</v>
      </c>
      <c r="T247" s="154">
        <f>S247*H247</f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55" t="s">
        <v>176</v>
      </c>
      <c r="AT247" s="155" t="s">
        <v>337</v>
      </c>
      <c r="AU247" s="155" t="s">
        <v>88</v>
      </c>
      <c r="AY247" s="17" t="s">
        <v>134</v>
      </c>
      <c r="BE247" s="156">
        <f>IF(N247="základní",J247,0)</f>
        <v>0</v>
      </c>
      <c r="BF247" s="156">
        <f>IF(N247="snížená",J247,0)</f>
        <v>0</v>
      </c>
      <c r="BG247" s="156">
        <f>IF(N247="zákl. přenesená",J247,0)</f>
        <v>0</v>
      </c>
      <c r="BH247" s="156">
        <f>IF(N247="sníž. přenesená",J247,0)</f>
        <v>0</v>
      </c>
      <c r="BI247" s="156">
        <f>IF(N247="nulová",J247,0)</f>
        <v>0</v>
      </c>
      <c r="BJ247" s="17" t="s">
        <v>86</v>
      </c>
      <c r="BK247" s="156">
        <f>ROUND(I247*H247,2)</f>
        <v>0</v>
      </c>
      <c r="BL247" s="17" t="s">
        <v>138</v>
      </c>
      <c r="BM247" s="155" t="s">
        <v>386</v>
      </c>
    </row>
    <row r="248" spans="1:65" s="2" customFormat="1" ht="14.4" customHeight="1">
      <c r="A248" s="32"/>
      <c r="B248" s="142"/>
      <c r="C248" s="143" t="s">
        <v>387</v>
      </c>
      <c r="D248" s="143" t="s">
        <v>135</v>
      </c>
      <c r="E248" s="144" t="s">
        <v>388</v>
      </c>
      <c r="F248" s="145" t="s">
        <v>389</v>
      </c>
      <c r="G248" s="146" t="s">
        <v>345</v>
      </c>
      <c r="H248" s="147">
        <v>5</v>
      </c>
      <c r="I248" s="148"/>
      <c r="J248" s="149">
        <f>ROUND(I248*H248,2)</f>
        <v>0</v>
      </c>
      <c r="K248" s="150"/>
      <c r="L248" s="33"/>
      <c r="M248" s="151" t="s">
        <v>1</v>
      </c>
      <c r="N248" s="152" t="s">
        <v>43</v>
      </c>
      <c r="O248" s="58"/>
      <c r="P248" s="153">
        <f>O248*H248</f>
        <v>0</v>
      </c>
      <c r="Q248" s="153">
        <v>1.81E-3</v>
      </c>
      <c r="R248" s="153">
        <f>Q248*H248</f>
        <v>9.049999999999999E-3</v>
      </c>
      <c r="S248" s="153">
        <v>0</v>
      </c>
      <c r="T248" s="154">
        <f>S248*H248</f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55" t="s">
        <v>138</v>
      </c>
      <c r="AT248" s="155" t="s">
        <v>135</v>
      </c>
      <c r="AU248" s="155" t="s">
        <v>88</v>
      </c>
      <c r="AY248" s="17" t="s">
        <v>134</v>
      </c>
      <c r="BE248" s="156">
        <f>IF(N248="základní",J248,0)</f>
        <v>0</v>
      </c>
      <c r="BF248" s="156">
        <f>IF(N248="snížená",J248,0)</f>
        <v>0</v>
      </c>
      <c r="BG248" s="156">
        <f>IF(N248="zákl. přenesená",J248,0)</f>
        <v>0</v>
      </c>
      <c r="BH248" s="156">
        <f>IF(N248="sníž. přenesená",J248,0)</f>
        <v>0</v>
      </c>
      <c r="BI248" s="156">
        <f>IF(N248="nulová",J248,0)</f>
        <v>0</v>
      </c>
      <c r="BJ248" s="17" t="s">
        <v>86</v>
      </c>
      <c r="BK248" s="156">
        <f>ROUND(I248*H248,2)</f>
        <v>0</v>
      </c>
      <c r="BL248" s="17" t="s">
        <v>138</v>
      </c>
      <c r="BM248" s="155" t="s">
        <v>390</v>
      </c>
    </row>
    <row r="249" spans="1:65" s="2" customFormat="1" ht="14.4" customHeight="1">
      <c r="A249" s="32"/>
      <c r="B249" s="142"/>
      <c r="C249" s="188" t="s">
        <v>391</v>
      </c>
      <c r="D249" s="188" t="s">
        <v>337</v>
      </c>
      <c r="E249" s="189" t="s">
        <v>392</v>
      </c>
      <c r="F249" s="190" t="s">
        <v>393</v>
      </c>
      <c r="G249" s="191" t="s">
        <v>345</v>
      </c>
      <c r="H249" s="192">
        <v>5</v>
      </c>
      <c r="I249" s="193"/>
      <c r="J249" s="194">
        <f>ROUND(I249*H249,2)</f>
        <v>0</v>
      </c>
      <c r="K249" s="195"/>
      <c r="L249" s="196"/>
      <c r="M249" s="197" t="s">
        <v>1</v>
      </c>
      <c r="N249" s="198" t="s">
        <v>43</v>
      </c>
      <c r="O249" s="58"/>
      <c r="P249" s="153">
        <f>O249*H249</f>
        <v>0</v>
      </c>
      <c r="Q249" s="153">
        <v>1.16E-3</v>
      </c>
      <c r="R249" s="153">
        <f>Q249*H249</f>
        <v>5.7999999999999996E-3</v>
      </c>
      <c r="S249" s="153">
        <v>0</v>
      </c>
      <c r="T249" s="154">
        <f>S249*H249</f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55" t="s">
        <v>176</v>
      </c>
      <c r="AT249" s="155" t="s">
        <v>337</v>
      </c>
      <c r="AU249" s="155" t="s">
        <v>88</v>
      </c>
      <c r="AY249" s="17" t="s">
        <v>134</v>
      </c>
      <c r="BE249" s="156">
        <f>IF(N249="základní",J249,0)</f>
        <v>0</v>
      </c>
      <c r="BF249" s="156">
        <f>IF(N249="snížená",J249,0)</f>
        <v>0</v>
      </c>
      <c r="BG249" s="156">
        <f>IF(N249="zákl. přenesená",J249,0)</f>
        <v>0</v>
      </c>
      <c r="BH249" s="156">
        <f>IF(N249="sníž. přenesená",J249,0)</f>
        <v>0</v>
      </c>
      <c r="BI249" s="156">
        <f>IF(N249="nulová",J249,0)</f>
        <v>0</v>
      </c>
      <c r="BJ249" s="17" t="s">
        <v>86</v>
      </c>
      <c r="BK249" s="156">
        <f>ROUND(I249*H249,2)</f>
        <v>0</v>
      </c>
      <c r="BL249" s="17" t="s">
        <v>138</v>
      </c>
      <c r="BM249" s="155" t="s">
        <v>394</v>
      </c>
    </row>
    <row r="250" spans="1:65" s="12" customFormat="1" ht="22.8" customHeight="1">
      <c r="B250" s="131"/>
      <c r="D250" s="132" t="s">
        <v>77</v>
      </c>
      <c r="E250" s="173" t="s">
        <v>395</v>
      </c>
      <c r="F250" s="173" t="s">
        <v>396</v>
      </c>
      <c r="I250" s="134"/>
      <c r="J250" s="174">
        <f>BK250</f>
        <v>0</v>
      </c>
      <c r="L250" s="131"/>
      <c r="M250" s="136"/>
      <c r="N250" s="137"/>
      <c r="O250" s="137"/>
      <c r="P250" s="138">
        <f>SUM(P251:P255)</f>
        <v>0</v>
      </c>
      <c r="Q250" s="137"/>
      <c r="R250" s="138">
        <f>SUM(R251:R255)</f>
        <v>0</v>
      </c>
      <c r="S250" s="137"/>
      <c r="T250" s="139">
        <f>SUM(T251:T255)</f>
        <v>0</v>
      </c>
      <c r="AR250" s="132" t="s">
        <v>86</v>
      </c>
      <c r="AT250" s="140" t="s">
        <v>77</v>
      </c>
      <c r="AU250" s="140" t="s">
        <v>86</v>
      </c>
      <c r="AY250" s="132" t="s">
        <v>134</v>
      </c>
      <c r="BK250" s="141">
        <f>SUM(BK251:BK255)</f>
        <v>0</v>
      </c>
    </row>
    <row r="251" spans="1:65" s="2" customFormat="1" ht="14.4" customHeight="1">
      <c r="A251" s="32"/>
      <c r="B251" s="142"/>
      <c r="C251" s="143" t="s">
        <v>397</v>
      </c>
      <c r="D251" s="143" t="s">
        <v>135</v>
      </c>
      <c r="E251" s="144" t="s">
        <v>398</v>
      </c>
      <c r="F251" s="145" t="s">
        <v>399</v>
      </c>
      <c r="G251" s="146" t="s">
        <v>193</v>
      </c>
      <c r="H251" s="147">
        <v>0.123</v>
      </c>
      <c r="I251" s="148"/>
      <c r="J251" s="149">
        <f>ROUND(I251*H251,2)</f>
        <v>0</v>
      </c>
      <c r="K251" s="150"/>
      <c r="L251" s="33"/>
      <c r="M251" s="151" t="s">
        <v>1</v>
      </c>
      <c r="N251" s="152" t="s">
        <v>43</v>
      </c>
      <c r="O251" s="58"/>
      <c r="P251" s="153">
        <f>O251*H251</f>
        <v>0</v>
      </c>
      <c r="Q251" s="153">
        <v>0</v>
      </c>
      <c r="R251" s="153">
        <f>Q251*H251</f>
        <v>0</v>
      </c>
      <c r="S251" s="153">
        <v>0</v>
      </c>
      <c r="T251" s="154">
        <f>S251*H251</f>
        <v>0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55" t="s">
        <v>138</v>
      </c>
      <c r="AT251" s="155" t="s">
        <v>135</v>
      </c>
      <c r="AU251" s="155" t="s">
        <v>88</v>
      </c>
      <c r="AY251" s="17" t="s">
        <v>134</v>
      </c>
      <c r="BE251" s="156">
        <f>IF(N251="základní",J251,0)</f>
        <v>0</v>
      </c>
      <c r="BF251" s="156">
        <f>IF(N251="snížená",J251,0)</f>
        <v>0</v>
      </c>
      <c r="BG251" s="156">
        <f>IF(N251="zákl. přenesená",J251,0)</f>
        <v>0</v>
      </c>
      <c r="BH251" s="156">
        <f>IF(N251="sníž. přenesená",J251,0)</f>
        <v>0</v>
      </c>
      <c r="BI251" s="156">
        <f>IF(N251="nulová",J251,0)</f>
        <v>0</v>
      </c>
      <c r="BJ251" s="17" t="s">
        <v>86</v>
      </c>
      <c r="BK251" s="156">
        <f>ROUND(I251*H251,2)</f>
        <v>0</v>
      </c>
      <c r="BL251" s="17" t="s">
        <v>138</v>
      </c>
      <c r="BM251" s="155" t="s">
        <v>400</v>
      </c>
    </row>
    <row r="252" spans="1:65" s="2" customFormat="1" ht="14.4" customHeight="1">
      <c r="A252" s="32"/>
      <c r="B252" s="142"/>
      <c r="C252" s="143" t="s">
        <v>401</v>
      </c>
      <c r="D252" s="143" t="s">
        <v>135</v>
      </c>
      <c r="E252" s="144" t="s">
        <v>402</v>
      </c>
      <c r="F252" s="145" t="s">
        <v>403</v>
      </c>
      <c r="G252" s="146" t="s">
        <v>193</v>
      </c>
      <c r="H252" s="147">
        <v>0.123</v>
      </c>
      <c r="I252" s="148"/>
      <c r="J252" s="149">
        <f>ROUND(I252*H252,2)</f>
        <v>0</v>
      </c>
      <c r="K252" s="150"/>
      <c r="L252" s="33"/>
      <c r="M252" s="151" t="s">
        <v>1</v>
      </c>
      <c r="N252" s="152" t="s">
        <v>43</v>
      </c>
      <c r="O252" s="58"/>
      <c r="P252" s="153">
        <f>O252*H252</f>
        <v>0</v>
      </c>
      <c r="Q252" s="153">
        <v>0</v>
      </c>
      <c r="R252" s="153">
        <f>Q252*H252</f>
        <v>0</v>
      </c>
      <c r="S252" s="153">
        <v>0</v>
      </c>
      <c r="T252" s="154">
        <f>S252*H252</f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55" t="s">
        <v>138</v>
      </c>
      <c r="AT252" s="155" t="s">
        <v>135</v>
      </c>
      <c r="AU252" s="155" t="s">
        <v>88</v>
      </c>
      <c r="AY252" s="17" t="s">
        <v>134</v>
      </c>
      <c r="BE252" s="156">
        <f>IF(N252="základní",J252,0)</f>
        <v>0</v>
      </c>
      <c r="BF252" s="156">
        <f>IF(N252="snížená",J252,0)</f>
        <v>0</v>
      </c>
      <c r="BG252" s="156">
        <f>IF(N252="zákl. přenesená",J252,0)</f>
        <v>0</v>
      </c>
      <c r="BH252" s="156">
        <f>IF(N252="sníž. přenesená",J252,0)</f>
        <v>0</v>
      </c>
      <c r="BI252" s="156">
        <f>IF(N252="nulová",J252,0)</f>
        <v>0</v>
      </c>
      <c r="BJ252" s="17" t="s">
        <v>86</v>
      </c>
      <c r="BK252" s="156">
        <f>ROUND(I252*H252,2)</f>
        <v>0</v>
      </c>
      <c r="BL252" s="17" t="s">
        <v>138</v>
      </c>
      <c r="BM252" s="155" t="s">
        <v>404</v>
      </c>
    </row>
    <row r="253" spans="1:65" s="2" customFormat="1" ht="14.4" customHeight="1">
      <c r="A253" s="32"/>
      <c r="B253" s="142"/>
      <c r="C253" s="143" t="s">
        <v>405</v>
      </c>
      <c r="D253" s="143" t="s">
        <v>135</v>
      </c>
      <c r="E253" s="144" t="s">
        <v>406</v>
      </c>
      <c r="F253" s="145" t="s">
        <v>407</v>
      </c>
      <c r="G253" s="146" t="s">
        <v>193</v>
      </c>
      <c r="H253" s="147">
        <v>0.123</v>
      </c>
      <c r="I253" s="148"/>
      <c r="J253" s="149">
        <f>ROUND(I253*H253,2)</f>
        <v>0</v>
      </c>
      <c r="K253" s="150"/>
      <c r="L253" s="33"/>
      <c r="M253" s="151" t="s">
        <v>1</v>
      </c>
      <c r="N253" s="152" t="s">
        <v>43</v>
      </c>
      <c r="O253" s="58"/>
      <c r="P253" s="153">
        <f>O253*H253</f>
        <v>0</v>
      </c>
      <c r="Q253" s="153">
        <v>0</v>
      </c>
      <c r="R253" s="153">
        <f>Q253*H253</f>
        <v>0</v>
      </c>
      <c r="S253" s="153">
        <v>0</v>
      </c>
      <c r="T253" s="154">
        <f>S253*H253</f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55" t="s">
        <v>138</v>
      </c>
      <c r="AT253" s="155" t="s">
        <v>135</v>
      </c>
      <c r="AU253" s="155" t="s">
        <v>88</v>
      </c>
      <c r="AY253" s="17" t="s">
        <v>134</v>
      </c>
      <c r="BE253" s="156">
        <f>IF(N253="základní",J253,0)</f>
        <v>0</v>
      </c>
      <c r="BF253" s="156">
        <f>IF(N253="snížená",J253,0)</f>
        <v>0</v>
      </c>
      <c r="BG253" s="156">
        <f>IF(N253="zákl. přenesená",J253,0)</f>
        <v>0</v>
      </c>
      <c r="BH253" s="156">
        <f>IF(N253="sníž. přenesená",J253,0)</f>
        <v>0</v>
      </c>
      <c r="BI253" s="156">
        <f>IF(N253="nulová",J253,0)</f>
        <v>0</v>
      </c>
      <c r="BJ253" s="17" t="s">
        <v>86</v>
      </c>
      <c r="BK253" s="156">
        <f>ROUND(I253*H253,2)</f>
        <v>0</v>
      </c>
      <c r="BL253" s="17" t="s">
        <v>138</v>
      </c>
      <c r="BM253" s="155" t="s">
        <v>408</v>
      </c>
    </row>
    <row r="254" spans="1:65" s="2" customFormat="1" ht="14.4" customHeight="1">
      <c r="A254" s="32"/>
      <c r="B254" s="142"/>
      <c r="C254" s="143" t="s">
        <v>409</v>
      </c>
      <c r="D254" s="143" t="s">
        <v>135</v>
      </c>
      <c r="E254" s="144" t="s">
        <v>410</v>
      </c>
      <c r="F254" s="145" t="s">
        <v>411</v>
      </c>
      <c r="G254" s="146" t="s">
        <v>193</v>
      </c>
      <c r="H254" s="147">
        <v>0.123</v>
      </c>
      <c r="I254" s="148"/>
      <c r="J254" s="149">
        <f>ROUND(I254*H254,2)</f>
        <v>0</v>
      </c>
      <c r="K254" s="150"/>
      <c r="L254" s="33"/>
      <c r="M254" s="151" t="s">
        <v>1</v>
      </c>
      <c r="N254" s="152" t="s">
        <v>43</v>
      </c>
      <c r="O254" s="58"/>
      <c r="P254" s="153">
        <f>O254*H254</f>
        <v>0</v>
      </c>
      <c r="Q254" s="153">
        <v>0</v>
      </c>
      <c r="R254" s="153">
        <f>Q254*H254</f>
        <v>0</v>
      </c>
      <c r="S254" s="153">
        <v>0</v>
      </c>
      <c r="T254" s="154">
        <f>S254*H254</f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55" t="s">
        <v>138</v>
      </c>
      <c r="AT254" s="155" t="s">
        <v>135</v>
      </c>
      <c r="AU254" s="155" t="s">
        <v>88</v>
      </c>
      <c r="AY254" s="17" t="s">
        <v>134</v>
      </c>
      <c r="BE254" s="156">
        <f>IF(N254="základní",J254,0)</f>
        <v>0</v>
      </c>
      <c r="BF254" s="156">
        <f>IF(N254="snížená",J254,0)</f>
        <v>0</v>
      </c>
      <c r="BG254" s="156">
        <f>IF(N254="zákl. přenesená",J254,0)</f>
        <v>0</v>
      </c>
      <c r="BH254" s="156">
        <f>IF(N254="sníž. přenesená",J254,0)</f>
        <v>0</v>
      </c>
      <c r="BI254" s="156">
        <f>IF(N254="nulová",J254,0)</f>
        <v>0</v>
      </c>
      <c r="BJ254" s="17" t="s">
        <v>86</v>
      </c>
      <c r="BK254" s="156">
        <f>ROUND(I254*H254,2)</f>
        <v>0</v>
      </c>
      <c r="BL254" s="17" t="s">
        <v>138</v>
      </c>
      <c r="BM254" s="155" t="s">
        <v>412</v>
      </c>
    </row>
    <row r="255" spans="1:65" s="2" customFormat="1" ht="14.4" customHeight="1">
      <c r="A255" s="32"/>
      <c r="B255" s="142"/>
      <c r="C255" s="143" t="s">
        <v>413</v>
      </c>
      <c r="D255" s="143" t="s">
        <v>135</v>
      </c>
      <c r="E255" s="144" t="s">
        <v>414</v>
      </c>
      <c r="F255" s="145" t="s">
        <v>415</v>
      </c>
      <c r="G255" s="146" t="s">
        <v>193</v>
      </c>
      <c r="H255" s="147">
        <v>0.123</v>
      </c>
      <c r="I255" s="148"/>
      <c r="J255" s="149">
        <f>ROUND(I255*H255,2)</f>
        <v>0</v>
      </c>
      <c r="K255" s="150"/>
      <c r="L255" s="33"/>
      <c r="M255" s="151" t="s">
        <v>1</v>
      </c>
      <c r="N255" s="152" t="s">
        <v>43</v>
      </c>
      <c r="O255" s="58"/>
      <c r="P255" s="153">
        <f>O255*H255</f>
        <v>0</v>
      </c>
      <c r="Q255" s="153">
        <v>0</v>
      </c>
      <c r="R255" s="153">
        <f>Q255*H255</f>
        <v>0</v>
      </c>
      <c r="S255" s="153">
        <v>0</v>
      </c>
      <c r="T255" s="154">
        <f>S255*H255</f>
        <v>0</v>
      </c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R255" s="155" t="s">
        <v>138</v>
      </c>
      <c r="AT255" s="155" t="s">
        <v>135</v>
      </c>
      <c r="AU255" s="155" t="s">
        <v>88</v>
      </c>
      <c r="AY255" s="17" t="s">
        <v>134</v>
      </c>
      <c r="BE255" s="156">
        <f>IF(N255="základní",J255,0)</f>
        <v>0</v>
      </c>
      <c r="BF255" s="156">
        <f>IF(N255="snížená",J255,0)</f>
        <v>0</v>
      </c>
      <c r="BG255" s="156">
        <f>IF(N255="zákl. přenesená",J255,0)</f>
        <v>0</v>
      </c>
      <c r="BH255" s="156">
        <f>IF(N255="sníž. přenesená",J255,0)</f>
        <v>0</v>
      </c>
      <c r="BI255" s="156">
        <f>IF(N255="nulová",J255,0)</f>
        <v>0</v>
      </c>
      <c r="BJ255" s="17" t="s">
        <v>86</v>
      </c>
      <c r="BK255" s="156">
        <f>ROUND(I255*H255,2)</f>
        <v>0</v>
      </c>
      <c r="BL255" s="17" t="s">
        <v>138</v>
      </c>
      <c r="BM255" s="155" t="s">
        <v>416</v>
      </c>
    </row>
    <row r="256" spans="1:65" s="12" customFormat="1" ht="22.8" customHeight="1">
      <c r="B256" s="131"/>
      <c r="D256" s="132" t="s">
        <v>77</v>
      </c>
      <c r="E256" s="173" t="s">
        <v>188</v>
      </c>
      <c r="F256" s="173" t="s">
        <v>189</v>
      </c>
      <c r="I256" s="134"/>
      <c r="J256" s="174">
        <f>BK256</f>
        <v>0</v>
      </c>
      <c r="L256" s="131"/>
      <c r="M256" s="136"/>
      <c r="N256" s="137"/>
      <c r="O256" s="137"/>
      <c r="P256" s="138">
        <f>P257</f>
        <v>0</v>
      </c>
      <c r="Q256" s="137"/>
      <c r="R256" s="138">
        <f>R257</f>
        <v>0</v>
      </c>
      <c r="S256" s="137"/>
      <c r="T256" s="139">
        <f>T257</f>
        <v>0</v>
      </c>
      <c r="AR256" s="132" t="s">
        <v>86</v>
      </c>
      <c r="AT256" s="140" t="s">
        <v>77</v>
      </c>
      <c r="AU256" s="140" t="s">
        <v>86</v>
      </c>
      <c r="AY256" s="132" t="s">
        <v>134</v>
      </c>
      <c r="BK256" s="141">
        <f>BK257</f>
        <v>0</v>
      </c>
    </row>
    <row r="257" spans="1:65" s="2" customFormat="1" ht="14.4" customHeight="1">
      <c r="A257" s="32"/>
      <c r="B257" s="142"/>
      <c r="C257" s="143" t="s">
        <v>417</v>
      </c>
      <c r="D257" s="143" t="s">
        <v>135</v>
      </c>
      <c r="E257" s="144" t="s">
        <v>191</v>
      </c>
      <c r="F257" s="145" t="s">
        <v>192</v>
      </c>
      <c r="G257" s="146" t="s">
        <v>193</v>
      </c>
      <c r="H257" s="147">
        <v>32.883000000000003</v>
      </c>
      <c r="I257" s="148"/>
      <c r="J257" s="149">
        <f>ROUND(I257*H257,2)</f>
        <v>0</v>
      </c>
      <c r="K257" s="150"/>
      <c r="L257" s="33"/>
      <c r="M257" s="151" t="s">
        <v>1</v>
      </c>
      <c r="N257" s="152" t="s">
        <v>43</v>
      </c>
      <c r="O257" s="58"/>
      <c r="P257" s="153">
        <f>O257*H257</f>
        <v>0</v>
      </c>
      <c r="Q257" s="153">
        <v>0</v>
      </c>
      <c r="R257" s="153">
        <f>Q257*H257</f>
        <v>0</v>
      </c>
      <c r="S257" s="153">
        <v>0</v>
      </c>
      <c r="T257" s="154">
        <f>S257*H257</f>
        <v>0</v>
      </c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R257" s="155" t="s">
        <v>138</v>
      </c>
      <c r="AT257" s="155" t="s">
        <v>135</v>
      </c>
      <c r="AU257" s="155" t="s">
        <v>88</v>
      </c>
      <c r="AY257" s="17" t="s">
        <v>134</v>
      </c>
      <c r="BE257" s="156">
        <f>IF(N257="základní",J257,0)</f>
        <v>0</v>
      </c>
      <c r="BF257" s="156">
        <f>IF(N257="snížená",J257,0)</f>
        <v>0</v>
      </c>
      <c r="BG257" s="156">
        <f>IF(N257="zákl. přenesená",J257,0)</f>
        <v>0</v>
      </c>
      <c r="BH257" s="156">
        <f>IF(N257="sníž. přenesená",J257,0)</f>
        <v>0</v>
      </c>
      <c r="BI257" s="156">
        <f>IF(N257="nulová",J257,0)</f>
        <v>0</v>
      </c>
      <c r="BJ257" s="17" t="s">
        <v>86</v>
      </c>
      <c r="BK257" s="156">
        <f>ROUND(I257*H257,2)</f>
        <v>0</v>
      </c>
      <c r="BL257" s="17" t="s">
        <v>138</v>
      </c>
      <c r="BM257" s="155" t="s">
        <v>194</v>
      </c>
    </row>
    <row r="258" spans="1:65" s="12" customFormat="1" ht="25.95" customHeight="1">
      <c r="B258" s="131"/>
      <c r="D258" s="132" t="s">
        <v>77</v>
      </c>
      <c r="E258" s="133" t="s">
        <v>195</v>
      </c>
      <c r="F258" s="133" t="s">
        <v>196</v>
      </c>
      <c r="I258" s="134"/>
      <c r="J258" s="135">
        <f>BK258</f>
        <v>0</v>
      </c>
      <c r="L258" s="131"/>
      <c r="M258" s="136"/>
      <c r="N258" s="137"/>
      <c r="O258" s="137"/>
      <c r="P258" s="138">
        <f>P259+P261</f>
        <v>0</v>
      </c>
      <c r="Q258" s="137"/>
      <c r="R258" s="138">
        <f>R259+R261</f>
        <v>0</v>
      </c>
      <c r="S258" s="137"/>
      <c r="T258" s="139">
        <f>T259+T261</f>
        <v>0</v>
      </c>
      <c r="AR258" s="132" t="s">
        <v>156</v>
      </c>
      <c r="AT258" s="140" t="s">
        <v>77</v>
      </c>
      <c r="AU258" s="140" t="s">
        <v>78</v>
      </c>
      <c r="AY258" s="132" t="s">
        <v>134</v>
      </c>
      <c r="BK258" s="141">
        <f>BK259+BK261</f>
        <v>0</v>
      </c>
    </row>
    <row r="259" spans="1:65" s="12" customFormat="1" ht="22.8" customHeight="1">
      <c r="B259" s="131"/>
      <c r="D259" s="132" t="s">
        <v>77</v>
      </c>
      <c r="E259" s="173" t="s">
        <v>197</v>
      </c>
      <c r="F259" s="173" t="s">
        <v>198</v>
      </c>
      <c r="I259" s="134"/>
      <c r="J259" s="174">
        <f>BK259</f>
        <v>0</v>
      </c>
      <c r="L259" s="131"/>
      <c r="M259" s="136"/>
      <c r="N259" s="137"/>
      <c r="O259" s="137"/>
      <c r="P259" s="138">
        <f>P260</f>
        <v>0</v>
      </c>
      <c r="Q259" s="137"/>
      <c r="R259" s="138">
        <f>R260</f>
        <v>0</v>
      </c>
      <c r="S259" s="137"/>
      <c r="T259" s="139">
        <f>T260</f>
        <v>0</v>
      </c>
      <c r="AR259" s="132" t="s">
        <v>156</v>
      </c>
      <c r="AT259" s="140" t="s">
        <v>77</v>
      </c>
      <c r="AU259" s="140" t="s">
        <v>86</v>
      </c>
      <c r="AY259" s="132" t="s">
        <v>134</v>
      </c>
      <c r="BK259" s="141">
        <f>BK260</f>
        <v>0</v>
      </c>
    </row>
    <row r="260" spans="1:65" s="2" customFormat="1" ht="14.4" customHeight="1">
      <c r="A260" s="32"/>
      <c r="B260" s="142"/>
      <c r="C260" s="143" t="s">
        <v>418</v>
      </c>
      <c r="D260" s="143" t="s">
        <v>135</v>
      </c>
      <c r="E260" s="144" t="s">
        <v>200</v>
      </c>
      <c r="F260" s="145" t="s">
        <v>198</v>
      </c>
      <c r="G260" s="146" t="s">
        <v>201</v>
      </c>
      <c r="H260" s="147">
        <v>4</v>
      </c>
      <c r="I260" s="148"/>
      <c r="J260" s="149">
        <f>ROUND(I260*H260,2)</f>
        <v>0</v>
      </c>
      <c r="K260" s="150"/>
      <c r="L260" s="33"/>
      <c r="M260" s="151" t="s">
        <v>1</v>
      </c>
      <c r="N260" s="152" t="s">
        <v>43</v>
      </c>
      <c r="O260" s="58"/>
      <c r="P260" s="153">
        <f>O260*H260</f>
        <v>0</v>
      </c>
      <c r="Q260" s="153">
        <v>0</v>
      </c>
      <c r="R260" s="153">
        <f>Q260*H260</f>
        <v>0</v>
      </c>
      <c r="S260" s="153">
        <v>0</v>
      </c>
      <c r="T260" s="154">
        <f>S260*H260</f>
        <v>0</v>
      </c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R260" s="155" t="s">
        <v>202</v>
      </c>
      <c r="AT260" s="155" t="s">
        <v>135</v>
      </c>
      <c r="AU260" s="155" t="s">
        <v>88</v>
      </c>
      <c r="AY260" s="17" t="s">
        <v>134</v>
      </c>
      <c r="BE260" s="156">
        <f>IF(N260="základní",J260,0)</f>
        <v>0</v>
      </c>
      <c r="BF260" s="156">
        <f>IF(N260="snížená",J260,0)</f>
        <v>0</v>
      </c>
      <c r="BG260" s="156">
        <f>IF(N260="zákl. přenesená",J260,0)</f>
        <v>0</v>
      </c>
      <c r="BH260" s="156">
        <f>IF(N260="sníž. přenesená",J260,0)</f>
        <v>0</v>
      </c>
      <c r="BI260" s="156">
        <f>IF(N260="nulová",J260,0)</f>
        <v>0</v>
      </c>
      <c r="BJ260" s="17" t="s">
        <v>86</v>
      </c>
      <c r="BK260" s="156">
        <f>ROUND(I260*H260,2)</f>
        <v>0</v>
      </c>
      <c r="BL260" s="17" t="s">
        <v>202</v>
      </c>
      <c r="BM260" s="155" t="s">
        <v>203</v>
      </c>
    </row>
    <row r="261" spans="1:65" s="12" customFormat="1" ht="22.8" customHeight="1">
      <c r="B261" s="131"/>
      <c r="D261" s="132" t="s">
        <v>77</v>
      </c>
      <c r="E261" s="173" t="s">
        <v>204</v>
      </c>
      <c r="F261" s="173" t="s">
        <v>205</v>
      </c>
      <c r="I261" s="134"/>
      <c r="J261" s="174">
        <f>BK261</f>
        <v>0</v>
      </c>
      <c r="L261" s="131"/>
      <c r="M261" s="136"/>
      <c r="N261" s="137"/>
      <c r="O261" s="137"/>
      <c r="P261" s="138">
        <f>P262</f>
        <v>0</v>
      </c>
      <c r="Q261" s="137"/>
      <c r="R261" s="138">
        <f>R262</f>
        <v>0</v>
      </c>
      <c r="S261" s="137"/>
      <c r="T261" s="139">
        <f>T262</f>
        <v>0</v>
      </c>
      <c r="AR261" s="132" t="s">
        <v>156</v>
      </c>
      <c r="AT261" s="140" t="s">
        <v>77</v>
      </c>
      <c r="AU261" s="140" t="s">
        <v>86</v>
      </c>
      <c r="AY261" s="132" t="s">
        <v>134</v>
      </c>
      <c r="BK261" s="141">
        <f>BK262</f>
        <v>0</v>
      </c>
    </row>
    <row r="262" spans="1:65" s="2" customFormat="1" ht="14.4" customHeight="1">
      <c r="A262" s="32"/>
      <c r="B262" s="142"/>
      <c r="C262" s="143" t="s">
        <v>419</v>
      </c>
      <c r="D262" s="143" t="s">
        <v>135</v>
      </c>
      <c r="E262" s="144" t="s">
        <v>206</v>
      </c>
      <c r="F262" s="145" t="s">
        <v>205</v>
      </c>
      <c r="G262" s="146" t="s">
        <v>201</v>
      </c>
      <c r="H262" s="147">
        <v>4</v>
      </c>
      <c r="I262" s="148"/>
      <c r="J262" s="149">
        <f>ROUND(I262*H262,2)</f>
        <v>0</v>
      </c>
      <c r="K262" s="150"/>
      <c r="L262" s="33"/>
      <c r="M262" s="183" t="s">
        <v>1</v>
      </c>
      <c r="N262" s="184" t="s">
        <v>43</v>
      </c>
      <c r="O262" s="185"/>
      <c r="P262" s="186">
        <f>O262*H262</f>
        <v>0</v>
      </c>
      <c r="Q262" s="186">
        <v>0</v>
      </c>
      <c r="R262" s="186">
        <f>Q262*H262</f>
        <v>0</v>
      </c>
      <c r="S262" s="186">
        <v>0</v>
      </c>
      <c r="T262" s="187">
        <f>S262*H262</f>
        <v>0</v>
      </c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55" t="s">
        <v>202</v>
      </c>
      <c r="AT262" s="155" t="s">
        <v>135</v>
      </c>
      <c r="AU262" s="155" t="s">
        <v>88</v>
      </c>
      <c r="AY262" s="17" t="s">
        <v>134</v>
      </c>
      <c r="BE262" s="156">
        <f>IF(N262="základní",J262,0)</f>
        <v>0</v>
      </c>
      <c r="BF262" s="156">
        <f>IF(N262="snížená",J262,0)</f>
        <v>0</v>
      </c>
      <c r="BG262" s="156">
        <f>IF(N262="zákl. přenesená",J262,0)</f>
        <v>0</v>
      </c>
      <c r="BH262" s="156">
        <f>IF(N262="sníž. přenesená",J262,0)</f>
        <v>0</v>
      </c>
      <c r="BI262" s="156">
        <f>IF(N262="nulová",J262,0)</f>
        <v>0</v>
      </c>
      <c r="BJ262" s="17" t="s">
        <v>86</v>
      </c>
      <c r="BK262" s="156">
        <f>ROUND(I262*H262,2)</f>
        <v>0</v>
      </c>
      <c r="BL262" s="17" t="s">
        <v>202</v>
      </c>
      <c r="BM262" s="155" t="s">
        <v>207</v>
      </c>
    </row>
    <row r="263" spans="1:65" s="2" customFormat="1" ht="6.9" customHeight="1">
      <c r="A263" s="32"/>
      <c r="B263" s="47"/>
      <c r="C263" s="48"/>
      <c r="D263" s="48"/>
      <c r="E263" s="48"/>
      <c r="F263" s="48"/>
      <c r="G263" s="48"/>
      <c r="H263" s="48"/>
      <c r="I263" s="48"/>
      <c r="J263" s="48"/>
      <c r="K263" s="48"/>
      <c r="L263" s="33"/>
      <c r="M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</row>
  </sheetData>
  <autoFilter ref="C127:K262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39"/>
  <sheetViews>
    <sheetView showGridLines="0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108" style="1" customWidth="1"/>
    <col min="7" max="7" width="8" style="1" customWidth="1"/>
    <col min="8" max="8" width="15" style="1" customWidth="1"/>
    <col min="9" max="9" width="16.85546875" style="1" customWidth="1"/>
    <col min="10" max="10" width="23.85546875" style="1" customWidth="1"/>
    <col min="11" max="11" width="23.85546875" style="1" hidden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238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94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1:46" s="1" customFormat="1" ht="24.9" customHeight="1">
      <c r="B4" s="20"/>
      <c r="D4" s="21" t="s">
        <v>104</v>
      </c>
      <c r="L4" s="20"/>
      <c r="M4" s="93" t="s">
        <v>10</v>
      </c>
      <c r="AT4" s="17" t="s">
        <v>3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4.4" customHeight="1">
      <c r="B7" s="20"/>
      <c r="E7" s="239" t="str">
        <f>'Rekapitulace stavby'!K6</f>
        <v>Obnova zámeckého jezírka a okolí parku domova Nové Syrovce, P.O.</v>
      </c>
      <c r="F7" s="240"/>
      <c r="G7" s="240"/>
      <c r="H7" s="240"/>
      <c r="L7" s="20"/>
    </row>
    <row r="8" spans="1:46" s="2" customFormat="1" ht="12" customHeight="1">
      <c r="A8" s="32"/>
      <c r="B8" s="33"/>
      <c r="C8" s="32"/>
      <c r="D8" s="27" t="s">
        <v>105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5.6" customHeight="1">
      <c r="A9" s="32"/>
      <c r="B9" s="33"/>
      <c r="C9" s="32"/>
      <c r="D9" s="32"/>
      <c r="E9" s="200" t="s">
        <v>420</v>
      </c>
      <c r="F9" s="241"/>
      <c r="G9" s="241"/>
      <c r="H9" s="24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0.199999999999999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2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27" t="s">
        <v>21</v>
      </c>
      <c r="J12" s="55" t="str">
        <f>'Rekapitulace stavby'!AN8</f>
        <v>4. 7. 2024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8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27" t="s">
        <v>24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25</v>
      </c>
      <c r="F15" s="32"/>
      <c r="G15" s="32"/>
      <c r="H15" s="32"/>
      <c r="I15" s="27" t="s">
        <v>26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24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42" t="str">
        <f>'Rekapitulace stavby'!E14</f>
        <v>Vyplň údaj</v>
      </c>
      <c r="F18" s="222"/>
      <c r="G18" s="222"/>
      <c r="H18" s="222"/>
      <c r="I18" s="27" t="s">
        <v>26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24</v>
      </c>
      <c r="J20" s="25" t="s">
        <v>30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31</v>
      </c>
      <c r="F21" s="32"/>
      <c r="G21" s="32"/>
      <c r="H21" s="32"/>
      <c r="I21" s="27" t="s">
        <v>26</v>
      </c>
      <c r="J21" s="25" t="s">
        <v>32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34</v>
      </c>
      <c r="E23" s="32"/>
      <c r="F23" s="32"/>
      <c r="G23" s="32"/>
      <c r="H23" s="32"/>
      <c r="I23" s="27" t="s">
        <v>24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">
        <v>35</v>
      </c>
      <c r="F24" s="32"/>
      <c r="G24" s="32"/>
      <c r="H24" s="32"/>
      <c r="I24" s="27" t="s">
        <v>26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36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60" customHeight="1">
      <c r="A27" s="94"/>
      <c r="B27" s="95"/>
      <c r="C27" s="94"/>
      <c r="D27" s="94"/>
      <c r="E27" s="227" t="s">
        <v>37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7" t="s">
        <v>38</v>
      </c>
      <c r="E30" s="32"/>
      <c r="F30" s="32"/>
      <c r="G30" s="32"/>
      <c r="H30" s="32"/>
      <c r="I30" s="32"/>
      <c r="J30" s="71">
        <f>ROUND(J128,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3"/>
      <c r="C32" s="32"/>
      <c r="D32" s="32"/>
      <c r="E32" s="32"/>
      <c r="F32" s="36" t="s">
        <v>40</v>
      </c>
      <c r="G32" s="32"/>
      <c r="H32" s="32"/>
      <c r="I32" s="36" t="s">
        <v>39</v>
      </c>
      <c r="J32" s="36" t="s">
        <v>41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>
      <c r="A33" s="32"/>
      <c r="B33" s="33"/>
      <c r="C33" s="32"/>
      <c r="D33" s="98" t="s">
        <v>42</v>
      </c>
      <c r="E33" s="27" t="s">
        <v>43</v>
      </c>
      <c r="F33" s="99">
        <f>ROUND((SUM(BE128:BE238)),  2)</f>
        <v>0</v>
      </c>
      <c r="G33" s="32"/>
      <c r="H33" s="32"/>
      <c r="I33" s="100">
        <v>0.21</v>
      </c>
      <c r="J33" s="99">
        <f>ROUND(((SUM(BE128:BE238))*I33),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3"/>
      <c r="C34" s="32"/>
      <c r="D34" s="32"/>
      <c r="E34" s="27" t="s">
        <v>44</v>
      </c>
      <c r="F34" s="99">
        <f>ROUND((SUM(BF128:BF238)),  2)</f>
        <v>0</v>
      </c>
      <c r="G34" s="32"/>
      <c r="H34" s="32"/>
      <c r="I34" s="100">
        <v>0.12</v>
      </c>
      <c r="J34" s="99">
        <f>ROUND(((SUM(BF128:BF238))*I34),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3"/>
      <c r="C35" s="32"/>
      <c r="D35" s="32"/>
      <c r="E35" s="27" t="s">
        <v>45</v>
      </c>
      <c r="F35" s="99">
        <f>ROUND((SUM(BG128:BG238)),  2)</f>
        <v>0</v>
      </c>
      <c r="G35" s="32"/>
      <c r="H35" s="32"/>
      <c r="I35" s="100">
        <v>0.21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>
      <c r="A36" s="32"/>
      <c r="B36" s="33"/>
      <c r="C36" s="32"/>
      <c r="D36" s="32"/>
      <c r="E36" s="27" t="s">
        <v>46</v>
      </c>
      <c r="F36" s="99">
        <f>ROUND((SUM(BH128:BH238)),  2)</f>
        <v>0</v>
      </c>
      <c r="G36" s="32"/>
      <c r="H36" s="32"/>
      <c r="I36" s="100">
        <v>0.12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3"/>
      <c r="C37" s="32"/>
      <c r="D37" s="32"/>
      <c r="E37" s="27" t="s">
        <v>47</v>
      </c>
      <c r="F37" s="99">
        <f>ROUND((SUM(BI128:BI238)),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1"/>
      <c r="D39" s="102" t="s">
        <v>48</v>
      </c>
      <c r="E39" s="60"/>
      <c r="F39" s="60"/>
      <c r="G39" s="103" t="s">
        <v>49</v>
      </c>
      <c r="H39" s="104" t="s">
        <v>50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42"/>
      <c r="D50" s="43" t="s">
        <v>51</v>
      </c>
      <c r="E50" s="44"/>
      <c r="F50" s="44"/>
      <c r="G50" s="43" t="s">
        <v>52</v>
      </c>
      <c r="H50" s="44"/>
      <c r="I50" s="44"/>
      <c r="J50" s="44"/>
      <c r="K50" s="44"/>
      <c r="L50" s="42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2"/>
      <c r="B61" s="33"/>
      <c r="C61" s="32"/>
      <c r="D61" s="45" t="s">
        <v>53</v>
      </c>
      <c r="E61" s="35"/>
      <c r="F61" s="107" t="s">
        <v>54</v>
      </c>
      <c r="G61" s="45" t="s">
        <v>53</v>
      </c>
      <c r="H61" s="35"/>
      <c r="I61" s="35"/>
      <c r="J61" s="108" t="s">
        <v>54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2"/>
      <c r="B65" s="33"/>
      <c r="C65" s="32"/>
      <c r="D65" s="43" t="s">
        <v>55</v>
      </c>
      <c r="E65" s="46"/>
      <c r="F65" s="46"/>
      <c r="G65" s="43" t="s">
        <v>56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2"/>
      <c r="B76" s="33"/>
      <c r="C76" s="32"/>
      <c r="D76" s="45" t="s">
        <v>53</v>
      </c>
      <c r="E76" s="35"/>
      <c r="F76" s="107" t="s">
        <v>54</v>
      </c>
      <c r="G76" s="45" t="s">
        <v>53</v>
      </c>
      <c r="H76" s="35"/>
      <c r="I76" s="35"/>
      <c r="J76" s="108" t="s">
        <v>54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>
      <c r="A82" s="32"/>
      <c r="B82" s="33"/>
      <c r="C82" s="21" t="s">
        <v>107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4.4" customHeight="1">
      <c r="A85" s="32"/>
      <c r="B85" s="33"/>
      <c r="C85" s="32"/>
      <c r="D85" s="32"/>
      <c r="E85" s="239" t="str">
        <f>E7</f>
        <v>Obnova zámeckého jezírka a okolí parku domova Nové Syrovce, P.O.</v>
      </c>
      <c r="F85" s="240"/>
      <c r="G85" s="240"/>
      <c r="H85" s="24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105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5.6" customHeight="1">
      <c r="A87" s="32"/>
      <c r="B87" s="33"/>
      <c r="C87" s="32"/>
      <c r="D87" s="32"/>
      <c r="E87" s="200" t="str">
        <f>E9</f>
        <v>0724-01.3 - So 03 - Nátokový objekt</v>
      </c>
      <c r="F87" s="241"/>
      <c r="G87" s="241"/>
      <c r="H87" s="24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19</v>
      </c>
      <c r="D89" s="32"/>
      <c r="E89" s="32"/>
      <c r="F89" s="25" t="str">
        <f>F12</f>
        <v>Nové Syrovce</v>
      </c>
      <c r="G89" s="32"/>
      <c r="H89" s="32"/>
      <c r="I89" s="27" t="s">
        <v>21</v>
      </c>
      <c r="J89" s="55" t="str">
        <f>IF(J12="","",J12)</f>
        <v>4. 7. 2024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6.4" customHeight="1">
      <c r="A91" s="32"/>
      <c r="B91" s="33"/>
      <c r="C91" s="27" t="s">
        <v>23</v>
      </c>
      <c r="D91" s="32"/>
      <c r="E91" s="32"/>
      <c r="F91" s="25" t="str">
        <f>E15</f>
        <v>Kraj Vysočina, Žižkova 1882/57, 58301 Jihlava</v>
      </c>
      <c r="G91" s="32"/>
      <c r="H91" s="32"/>
      <c r="I91" s="27" t="s">
        <v>29</v>
      </c>
      <c r="J91" s="30" t="str">
        <f>E21</f>
        <v>ADAPTO.space s.r.o.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6.4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34</v>
      </c>
      <c r="J92" s="30" t="str">
        <f>E24</f>
        <v>Jindřich  J u k l  tel.: 602558222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09" t="s">
        <v>108</v>
      </c>
      <c r="D94" s="101"/>
      <c r="E94" s="101"/>
      <c r="F94" s="101"/>
      <c r="G94" s="101"/>
      <c r="H94" s="101"/>
      <c r="I94" s="101"/>
      <c r="J94" s="110" t="s">
        <v>109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8" customHeight="1">
      <c r="A96" s="32"/>
      <c r="B96" s="33"/>
      <c r="C96" s="111" t="s">
        <v>110</v>
      </c>
      <c r="D96" s="32"/>
      <c r="E96" s="32"/>
      <c r="F96" s="32"/>
      <c r="G96" s="32"/>
      <c r="H96" s="32"/>
      <c r="I96" s="32"/>
      <c r="J96" s="71">
        <f>J128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111</v>
      </c>
    </row>
    <row r="97" spans="1:31" s="9" customFormat="1" ht="24.9" customHeight="1">
      <c r="B97" s="112"/>
      <c r="D97" s="113" t="s">
        <v>112</v>
      </c>
      <c r="E97" s="114"/>
      <c r="F97" s="114"/>
      <c r="G97" s="114"/>
      <c r="H97" s="114"/>
      <c r="I97" s="114"/>
      <c r="J97" s="115">
        <f>J129</f>
        <v>0</v>
      </c>
      <c r="L97" s="112"/>
    </row>
    <row r="98" spans="1:31" s="10" customFormat="1" ht="19.95" customHeight="1">
      <c r="B98" s="116"/>
      <c r="D98" s="117" t="s">
        <v>113</v>
      </c>
      <c r="E98" s="118"/>
      <c r="F98" s="118"/>
      <c r="G98" s="118"/>
      <c r="H98" s="118"/>
      <c r="I98" s="118"/>
      <c r="J98" s="119">
        <f>J133</f>
        <v>0</v>
      </c>
      <c r="L98" s="116"/>
    </row>
    <row r="99" spans="1:31" s="10" customFormat="1" ht="19.95" customHeight="1">
      <c r="B99" s="116"/>
      <c r="D99" s="117" t="s">
        <v>209</v>
      </c>
      <c r="E99" s="118"/>
      <c r="F99" s="118"/>
      <c r="G99" s="118"/>
      <c r="H99" s="118"/>
      <c r="I99" s="118"/>
      <c r="J99" s="119">
        <f>J167</f>
        <v>0</v>
      </c>
      <c r="L99" s="116"/>
    </row>
    <row r="100" spans="1:31" s="10" customFormat="1" ht="19.95" customHeight="1">
      <c r="B100" s="116"/>
      <c r="D100" s="117" t="s">
        <v>210</v>
      </c>
      <c r="E100" s="118"/>
      <c r="F100" s="118"/>
      <c r="G100" s="118"/>
      <c r="H100" s="118"/>
      <c r="I100" s="118"/>
      <c r="J100" s="119">
        <f>J171</f>
        <v>0</v>
      </c>
      <c r="L100" s="116"/>
    </row>
    <row r="101" spans="1:31" s="10" customFormat="1" ht="19.95" customHeight="1">
      <c r="B101" s="116"/>
      <c r="D101" s="117" t="s">
        <v>211</v>
      </c>
      <c r="E101" s="118"/>
      <c r="F101" s="118"/>
      <c r="G101" s="118"/>
      <c r="H101" s="118"/>
      <c r="I101" s="118"/>
      <c r="J101" s="119">
        <f>J196</f>
        <v>0</v>
      </c>
      <c r="L101" s="116"/>
    </row>
    <row r="102" spans="1:31" s="10" customFormat="1" ht="19.95" customHeight="1">
      <c r="B102" s="116"/>
      <c r="D102" s="117" t="s">
        <v>212</v>
      </c>
      <c r="E102" s="118"/>
      <c r="F102" s="118"/>
      <c r="G102" s="118"/>
      <c r="H102" s="118"/>
      <c r="I102" s="118"/>
      <c r="J102" s="119">
        <f>J202</f>
        <v>0</v>
      </c>
      <c r="L102" s="116"/>
    </row>
    <row r="103" spans="1:31" s="10" customFormat="1" ht="19.95" customHeight="1">
      <c r="B103" s="116"/>
      <c r="D103" s="117" t="s">
        <v>213</v>
      </c>
      <c r="E103" s="118"/>
      <c r="F103" s="118"/>
      <c r="G103" s="118"/>
      <c r="H103" s="118"/>
      <c r="I103" s="118"/>
      <c r="J103" s="119">
        <f>J222</f>
        <v>0</v>
      </c>
      <c r="L103" s="116"/>
    </row>
    <row r="104" spans="1:31" s="10" customFormat="1" ht="19.95" customHeight="1">
      <c r="B104" s="116"/>
      <c r="D104" s="117" t="s">
        <v>214</v>
      </c>
      <c r="E104" s="118"/>
      <c r="F104" s="118"/>
      <c r="G104" s="118"/>
      <c r="H104" s="118"/>
      <c r="I104" s="118"/>
      <c r="J104" s="119">
        <f>J226</f>
        <v>0</v>
      </c>
      <c r="L104" s="116"/>
    </row>
    <row r="105" spans="1:31" s="10" customFormat="1" ht="19.95" customHeight="1">
      <c r="B105" s="116"/>
      <c r="D105" s="117" t="s">
        <v>115</v>
      </c>
      <c r="E105" s="118"/>
      <c r="F105" s="118"/>
      <c r="G105" s="118"/>
      <c r="H105" s="118"/>
      <c r="I105" s="118"/>
      <c r="J105" s="119">
        <f>J232</f>
        <v>0</v>
      </c>
      <c r="L105" s="116"/>
    </row>
    <row r="106" spans="1:31" s="9" customFormat="1" ht="24.9" customHeight="1">
      <c r="B106" s="112"/>
      <c r="D106" s="113" t="s">
        <v>116</v>
      </c>
      <c r="E106" s="114"/>
      <c r="F106" s="114"/>
      <c r="G106" s="114"/>
      <c r="H106" s="114"/>
      <c r="I106" s="114"/>
      <c r="J106" s="115">
        <f>J234</f>
        <v>0</v>
      </c>
      <c r="L106" s="112"/>
    </row>
    <row r="107" spans="1:31" s="10" customFormat="1" ht="19.95" customHeight="1">
      <c r="B107" s="116"/>
      <c r="D107" s="117" t="s">
        <v>117</v>
      </c>
      <c r="E107" s="118"/>
      <c r="F107" s="118"/>
      <c r="G107" s="118"/>
      <c r="H107" s="118"/>
      <c r="I107" s="118"/>
      <c r="J107" s="119">
        <f>J235</f>
        <v>0</v>
      </c>
      <c r="L107" s="116"/>
    </row>
    <row r="108" spans="1:31" s="10" customFormat="1" ht="19.95" customHeight="1">
      <c r="B108" s="116"/>
      <c r="D108" s="117" t="s">
        <v>118</v>
      </c>
      <c r="E108" s="118"/>
      <c r="F108" s="118"/>
      <c r="G108" s="118"/>
      <c r="H108" s="118"/>
      <c r="I108" s="118"/>
      <c r="J108" s="119">
        <f>J237</f>
        <v>0</v>
      </c>
      <c r="L108" s="116"/>
    </row>
    <row r="109" spans="1:31" s="2" customFormat="1" ht="21.75" customHeight="1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" customHeight="1">
      <c r="A110" s="32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4" spans="1:63" s="2" customFormat="1" ht="6.9" customHeight="1">
      <c r="A114" s="32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24.9" customHeight="1">
      <c r="A115" s="32"/>
      <c r="B115" s="33"/>
      <c r="C115" s="21" t="s">
        <v>119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6.9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>
      <c r="A117" s="32"/>
      <c r="B117" s="33"/>
      <c r="C117" s="27" t="s">
        <v>15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4.4" customHeight="1">
      <c r="A118" s="32"/>
      <c r="B118" s="33"/>
      <c r="C118" s="32"/>
      <c r="D118" s="32"/>
      <c r="E118" s="239" t="str">
        <f>E7</f>
        <v>Obnova zámeckého jezírka a okolí parku domova Nové Syrovce, P.O.</v>
      </c>
      <c r="F118" s="240"/>
      <c r="G118" s="240"/>
      <c r="H118" s="24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>
      <c r="A119" s="32"/>
      <c r="B119" s="33"/>
      <c r="C119" s="27" t="s">
        <v>105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5.6" customHeight="1">
      <c r="A120" s="32"/>
      <c r="B120" s="33"/>
      <c r="C120" s="32"/>
      <c r="D120" s="32"/>
      <c r="E120" s="200" t="str">
        <f>E9</f>
        <v>0724-01.3 - So 03 - Nátokový objekt</v>
      </c>
      <c r="F120" s="241"/>
      <c r="G120" s="241"/>
      <c r="H120" s="241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>
      <c r="A122" s="32"/>
      <c r="B122" s="33"/>
      <c r="C122" s="27" t="s">
        <v>19</v>
      </c>
      <c r="D122" s="32"/>
      <c r="E122" s="32"/>
      <c r="F122" s="25" t="str">
        <f>F12</f>
        <v>Nové Syrovce</v>
      </c>
      <c r="G122" s="32"/>
      <c r="H122" s="32"/>
      <c r="I122" s="27" t="s">
        <v>21</v>
      </c>
      <c r="J122" s="55" t="str">
        <f>IF(J12="","",J12)</f>
        <v>4. 7. 2024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6.9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26.4" customHeight="1">
      <c r="A124" s="32"/>
      <c r="B124" s="33"/>
      <c r="C124" s="27" t="s">
        <v>23</v>
      </c>
      <c r="D124" s="32"/>
      <c r="E124" s="32"/>
      <c r="F124" s="25" t="str">
        <f>E15</f>
        <v>Kraj Vysočina, Žižkova 1882/57, 58301 Jihlava</v>
      </c>
      <c r="G124" s="32"/>
      <c r="H124" s="32"/>
      <c r="I124" s="27" t="s">
        <v>29</v>
      </c>
      <c r="J124" s="30" t="str">
        <f>E21</f>
        <v>ADAPTO.space s.r.o.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26.4" customHeight="1">
      <c r="A125" s="32"/>
      <c r="B125" s="33"/>
      <c r="C125" s="27" t="s">
        <v>27</v>
      </c>
      <c r="D125" s="32"/>
      <c r="E125" s="32"/>
      <c r="F125" s="25" t="str">
        <f>IF(E18="","",E18)</f>
        <v>Vyplň údaj</v>
      </c>
      <c r="G125" s="32"/>
      <c r="H125" s="32"/>
      <c r="I125" s="27" t="s">
        <v>34</v>
      </c>
      <c r="J125" s="30" t="str">
        <f>E24</f>
        <v>Jindřich  J u k l  tel.: 602558222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3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>
      <c r="A127" s="120"/>
      <c r="B127" s="121"/>
      <c r="C127" s="122" t="s">
        <v>120</v>
      </c>
      <c r="D127" s="123" t="s">
        <v>63</v>
      </c>
      <c r="E127" s="123" t="s">
        <v>59</v>
      </c>
      <c r="F127" s="123" t="s">
        <v>60</v>
      </c>
      <c r="G127" s="123" t="s">
        <v>121</v>
      </c>
      <c r="H127" s="123" t="s">
        <v>122</v>
      </c>
      <c r="I127" s="123" t="s">
        <v>123</v>
      </c>
      <c r="J127" s="124" t="s">
        <v>109</v>
      </c>
      <c r="K127" s="125" t="s">
        <v>124</v>
      </c>
      <c r="L127" s="126"/>
      <c r="M127" s="62" t="s">
        <v>1</v>
      </c>
      <c r="N127" s="63" t="s">
        <v>42</v>
      </c>
      <c r="O127" s="63" t="s">
        <v>125</v>
      </c>
      <c r="P127" s="63" t="s">
        <v>126</v>
      </c>
      <c r="Q127" s="63" t="s">
        <v>127</v>
      </c>
      <c r="R127" s="63" t="s">
        <v>128</v>
      </c>
      <c r="S127" s="63" t="s">
        <v>129</v>
      </c>
      <c r="T127" s="64" t="s">
        <v>130</v>
      </c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</row>
    <row r="128" spans="1:63" s="2" customFormat="1" ht="22.8" customHeight="1">
      <c r="A128" s="32"/>
      <c r="B128" s="33"/>
      <c r="C128" s="69" t="s">
        <v>131</v>
      </c>
      <c r="D128" s="32"/>
      <c r="E128" s="32"/>
      <c r="F128" s="32"/>
      <c r="G128" s="32"/>
      <c r="H128" s="32"/>
      <c r="I128" s="32"/>
      <c r="J128" s="127">
        <f>BK128</f>
        <v>0</v>
      </c>
      <c r="K128" s="32"/>
      <c r="L128" s="33"/>
      <c r="M128" s="65"/>
      <c r="N128" s="56"/>
      <c r="O128" s="66"/>
      <c r="P128" s="128">
        <f>P129+P234</f>
        <v>0</v>
      </c>
      <c r="Q128" s="66"/>
      <c r="R128" s="128">
        <f>R129+R234</f>
        <v>9.9519949899999993</v>
      </c>
      <c r="S128" s="66"/>
      <c r="T128" s="129">
        <f>T129+T234</f>
        <v>1.375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77</v>
      </c>
      <c r="AU128" s="17" t="s">
        <v>111</v>
      </c>
      <c r="BK128" s="130">
        <f>BK129+BK234</f>
        <v>0</v>
      </c>
    </row>
    <row r="129" spans="1:65" s="12" customFormat="1" ht="25.95" customHeight="1">
      <c r="B129" s="131"/>
      <c r="D129" s="132" t="s">
        <v>77</v>
      </c>
      <c r="E129" s="133" t="s">
        <v>132</v>
      </c>
      <c r="F129" s="133" t="s">
        <v>133</v>
      </c>
      <c r="I129" s="134"/>
      <c r="J129" s="135">
        <f>BK129</f>
        <v>0</v>
      </c>
      <c r="L129" s="131"/>
      <c r="M129" s="136"/>
      <c r="N129" s="137"/>
      <c r="O129" s="137"/>
      <c r="P129" s="138">
        <f>P130+SUM(P131:P133)+P167+P171+P196+P202+P222+P226+P232</f>
        <v>0</v>
      </c>
      <c r="Q129" s="137"/>
      <c r="R129" s="138">
        <f>R130+SUM(R131:R133)+R167+R171+R196+R202+R222+R226+R232</f>
        <v>9.9519949899999993</v>
      </c>
      <c r="S129" s="137"/>
      <c r="T129" s="139">
        <f>T130+SUM(T131:T133)+T167+T171+T196+T202+T222+T226+T232</f>
        <v>1.375</v>
      </c>
      <c r="AR129" s="132" t="s">
        <v>86</v>
      </c>
      <c r="AT129" s="140" t="s">
        <v>77</v>
      </c>
      <c r="AU129" s="140" t="s">
        <v>78</v>
      </c>
      <c r="AY129" s="132" t="s">
        <v>134</v>
      </c>
      <c r="BK129" s="141">
        <f>BK130+SUM(BK131:BK133)+BK167+BK171+BK196+BK202+BK222+BK226+BK232</f>
        <v>0</v>
      </c>
    </row>
    <row r="130" spans="1:65" s="2" customFormat="1" ht="14.4" customHeight="1">
      <c r="A130" s="32"/>
      <c r="B130" s="142"/>
      <c r="C130" s="143" t="s">
        <v>86</v>
      </c>
      <c r="D130" s="143" t="s">
        <v>135</v>
      </c>
      <c r="E130" s="144" t="s">
        <v>136</v>
      </c>
      <c r="F130" s="145" t="s">
        <v>137</v>
      </c>
      <c r="G130" s="146" t="s">
        <v>1</v>
      </c>
      <c r="H130" s="147">
        <v>0</v>
      </c>
      <c r="I130" s="148"/>
      <c r="J130" s="149">
        <f>ROUND(I130*H130,2)</f>
        <v>0</v>
      </c>
      <c r="K130" s="150"/>
      <c r="L130" s="33"/>
      <c r="M130" s="151" t="s">
        <v>1</v>
      </c>
      <c r="N130" s="152" t="s">
        <v>43</v>
      </c>
      <c r="O130" s="58"/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5" t="s">
        <v>138</v>
      </c>
      <c r="AT130" s="155" t="s">
        <v>135</v>
      </c>
      <c r="AU130" s="155" t="s">
        <v>86</v>
      </c>
      <c r="AY130" s="17" t="s">
        <v>134</v>
      </c>
      <c r="BE130" s="156">
        <f>IF(N130="základní",J130,0)</f>
        <v>0</v>
      </c>
      <c r="BF130" s="156">
        <f>IF(N130="snížená",J130,0)</f>
        <v>0</v>
      </c>
      <c r="BG130" s="156">
        <f>IF(N130="zákl. přenesená",J130,0)</f>
        <v>0</v>
      </c>
      <c r="BH130" s="156">
        <f>IF(N130="sníž. přenesená",J130,0)</f>
        <v>0</v>
      </c>
      <c r="BI130" s="156">
        <f>IF(N130="nulová",J130,0)</f>
        <v>0</v>
      </c>
      <c r="BJ130" s="17" t="s">
        <v>86</v>
      </c>
      <c r="BK130" s="156">
        <f>ROUND(I130*H130,2)</f>
        <v>0</v>
      </c>
      <c r="BL130" s="17" t="s">
        <v>138</v>
      </c>
      <c r="BM130" s="155" t="s">
        <v>139</v>
      </c>
    </row>
    <row r="131" spans="1:65" s="13" customFormat="1" ht="10.199999999999999">
      <c r="B131" s="157"/>
      <c r="D131" s="158" t="s">
        <v>140</v>
      </c>
      <c r="E131" s="159" t="s">
        <v>1</v>
      </c>
      <c r="F131" s="160" t="s">
        <v>141</v>
      </c>
      <c r="H131" s="159" t="s">
        <v>1</v>
      </c>
      <c r="I131" s="161"/>
      <c r="L131" s="157"/>
      <c r="M131" s="162"/>
      <c r="N131" s="163"/>
      <c r="O131" s="163"/>
      <c r="P131" s="163"/>
      <c r="Q131" s="163"/>
      <c r="R131" s="163"/>
      <c r="S131" s="163"/>
      <c r="T131" s="164"/>
      <c r="AT131" s="159" t="s">
        <v>140</v>
      </c>
      <c r="AU131" s="159" t="s">
        <v>86</v>
      </c>
      <c r="AV131" s="13" t="s">
        <v>86</v>
      </c>
      <c r="AW131" s="13" t="s">
        <v>33</v>
      </c>
      <c r="AX131" s="13" t="s">
        <v>78</v>
      </c>
      <c r="AY131" s="159" t="s">
        <v>134</v>
      </c>
    </row>
    <row r="132" spans="1:65" s="14" customFormat="1" ht="10.199999999999999">
      <c r="B132" s="165"/>
      <c r="D132" s="158" t="s">
        <v>140</v>
      </c>
      <c r="E132" s="166" t="s">
        <v>1</v>
      </c>
      <c r="F132" s="167" t="s">
        <v>142</v>
      </c>
      <c r="H132" s="168">
        <v>0</v>
      </c>
      <c r="I132" s="169"/>
      <c r="L132" s="165"/>
      <c r="M132" s="170"/>
      <c r="N132" s="171"/>
      <c r="O132" s="171"/>
      <c r="P132" s="171"/>
      <c r="Q132" s="171"/>
      <c r="R132" s="171"/>
      <c r="S132" s="171"/>
      <c r="T132" s="172"/>
      <c r="AT132" s="166" t="s">
        <v>140</v>
      </c>
      <c r="AU132" s="166" t="s">
        <v>86</v>
      </c>
      <c r="AV132" s="14" t="s">
        <v>138</v>
      </c>
      <c r="AW132" s="14" t="s">
        <v>33</v>
      </c>
      <c r="AX132" s="14" t="s">
        <v>86</v>
      </c>
      <c r="AY132" s="166" t="s">
        <v>134</v>
      </c>
    </row>
    <row r="133" spans="1:65" s="12" customFormat="1" ht="22.8" customHeight="1">
      <c r="B133" s="131"/>
      <c r="D133" s="132" t="s">
        <v>77</v>
      </c>
      <c r="E133" s="173" t="s">
        <v>86</v>
      </c>
      <c r="F133" s="173" t="s">
        <v>143</v>
      </c>
      <c r="I133" s="134"/>
      <c r="J133" s="174">
        <f>BK133</f>
        <v>0</v>
      </c>
      <c r="L133" s="131"/>
      <c r="M133" s="136"/>
      <c r="N133" s="137"/>
      <c r="O133" s="137"/>
      <c r="P133" s="138">
        <f>SUM(P134:P166)</f>
        <v>0</v>
      </c>
      <c r="Q133" s="137"/>
      <c r="R133" s="138">
        <f>SUM(R134:R166)</f>
        <v>6.9500000000000006E-2</v>
      </c>
      <c r="S133" s="137"/>
      <c r="T133" s="139">
        <f>SUM(T134:T166)</f>
        <v>0</v>
      </c>
      <c r="AR133" s="132" t="s">
        <v>86</v>
      </c>
      <c r="AT133" s="140" t="s">
        <v>77</v>
      </c>
      <c r="AU133" s="140" t="s">
        <v>86</v>
      </c>
      <c r="AY133" s="132" t="s">
        <v>134</v>
      </c>
      <c r="BK133" s="141">
        <f>SUM(BK134:BK166)</f>
        <v>0</v>
      </c>
    </row>
    <row r="134" spans="1:65" s="2" customFormat="1" ht="14.4" customHeight="1">
      <c r="A134" s="32"/>
      <c r="B134" s="142"/>
      <c r="C134" s="143" t="s">
        <v>88</v>
      </c>
      <c r="D134" s="143" t="s">
        <v>135</v>
      </c>
      <c r="E134" s="144" t="s">
        <v>144</v>
      </c>
      <c r="F134" s="145" t="s">
        <v>145</v>
      </c>
      <c r="G134" s="146" t="s">
        <v>146</v>
      </c>
      <c r="H134" s="147">
        <v>10</v>
      </c>
      <c r="I134" s="148"/>
      <c r="J134" s="149">
        <f>ROUND(I134*H134,2)</f>
        <v>0</v>
      </c>
      <c r="K134" s="150"/>
      <c r="L134" s="33"/>
      <c r="M134" s="151" t="s">
        <v>1</v>
      </c>
      <c r="N134" s="152" t="s">
        <v>43</v>
      </c>
      <c r="O134" s="58"/>
      <c r="P134" s="153">
        <f>O134*H134</f>
        <v>0</v>
      </c>
      <c r="Q134" s="153">
        <v>3.0000000000000001E-5</v>
      </c>
      <c r="R134" s="153">
        <f>Q134*H134</f>
        <v>3.0000000000000003E-4</v>
      </c>
      <c r="S134" s="153">
        <v>0</v>
      </c>
      <c r="T134" s="154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5" t="s">
        <v>138</v>
      </c>
      <c r="AT134" s="155" t="s">
        <v>135</v>
      </c>
      <c r="AU134" s="155" t="s">
        <v>88</v>
      </c>
      <c r="AY134" s="17" t="s">
        <v>134</v>
      </c>
      <c r="BE134" s="156">
        <f>IF(N134="základní",J134,0)</f>
        <v>0</v>
      </c>
      <c r="BF134" s="156">
        <f>IF(N134="snížená",J134,0)</f>
        <v>0</v>
      </c>
      <c r="BG134" s="156">
        <f>IF(N134="zákl. přenesená",J134,0)</f>
        <v>0</v>
      </c>
      <c r="BH134" s="156">
        <f>IF(N134="sníž. přenesená",J134,0)</f>
        <v>0</v>
      </c>
      <c r="BI134" s="156">
        <f>IF(N134="nulová",J134,0)</f>
        <v>0</v>
      </c>
      <c r="BJ134" s="17" t="s">
        <v>86</v>
      </c>
      <c r="BK134" s="156">
        <f>ROUND(I134*H134,2)</f>
        <v>0</v>
      </c>
      <c r="BL134" s="17" t="s">
        <v>138</v>
      </c>
      <c r="BM134" s="155" t="s">
        <v>147</v>
      </c>
    </row>
    <row r="135" spans="1:65" s="2" customFormat="1" ht="14.4" customHeight="1">
      <c r="A135" s="32"/>
      <c r="B135" s="142"/>
      <c r="C135" s="143" t="s">
        <v>148</v>
      </c>
      <c r="D135" s="143" t="s">
        <v>135</v>
      </c>
      <c r="E135" s="144" t="s">
        <v>215</v>
      </c>
      <c r="F135" s="145" t="s">
        <v>216</v>
      </c>
      <c r="G135" s="146" t="s">
        <v>217</v>
      </c>
      <c r="H135" s="147">
        <v>40</v>
      </c>
      <c r="I135" s="148"/>
      <c r="J135" s="149">
        <f>ROUND(I135*H135,2)</f>
        <v>0</v>
      </c>
      <c r="K135" s="150"/>
      <c r="L135" s="33"/>
      <c r="M135" s="151" t="s">
        <v>1</v>
      </c>
      <c r="N135" s="152" t="s">
        <v>43</v>
      </c>
      <c r="O135" s="58"/>
      <c r="P135" s="153">
        <f>O135*H135</f>
        <v>0</v>
      </c>
      <c r="Q135" s="153">
        <v>5.5999999999999995E-4</v>
      </c>
      <c r="R135" s="153">
        <f>Q135*H135</f>
        <v>2.2399999999999996E-2</v>
      </c>
      <c r="S135" s="153">
        <v>0</v>
      </c>
      <c r="T135" s="154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5" t="s">
        <v>138</v>
      </c>
      <c r="AT135" s="155" t="s">
        <v>135</v>
      </c>
      <c r="AU135" s="155" t="s">
        <v>88</v>
      </c>
      <c r="AY135" s="17" t="s">
        <v>134</v>
      </c>
      <c r="BE135" s="156">
        <f>IF(N135="základní",J135,0)</f>
        <v>0</v>
      </c>
      <c r="BF135" s="156">
        <f>IF(N135="snížená",J135,0)</f>
        <v>0</v>
      </c>
      <c r="BG135" s="156">
        <f>IF(N135="zákl. přenesená",J135,0)</f>
        <v>0</v>
      </c>
      <c r="BH135" s="156">
        <f>IF(N135="sníž. přenesená",J135,0)</f>
        <v>0</v>
      </c>
      <c r="BI135" s="156">
        <f>IF(N135="nulová",J135,0)</f>
        <v>0</v>
      </c>
      <c r="BJ135" s="17" t="s">
        <v>86</v>
      </c>
      <c r="BK135" s="156">
        <f>ROUND(I135*H135,2)</f>
        <v>0</v>
      </c>
      <c r="BL135" s="17" t="s">
        <v>138</v>
      </c>
      <c r="BM135" s="155" t="s">
        <v>218</v>
      </c>
    </row>
    <row r="136" spans="1:65" s="15" customFormat="1" ht="10.199999999999999">
      <c r="B136" s="175"/>
      <c r="D136" s="158" t="s">
        <v>140</v>
      </c>
      <c r="E136" s="176" t="s">
        <v>1</v>
      </c>
      <c r="F136" s="177" t="s">
        <v>421</v>
      </c>
      <c r="H136" s="178">
        <v>40</v>
      </c>
      <c r="I136" s="179"/>
      <c r="L136" s="175"/>
      <c r="M136" s="180"/>
      <c r="N136" s="181"/>
      <c r="O136" s="181"/>
      <c r="P136" s="181"/>
      <c r="Q136" s="181"/>
      <c r="R136" s="181"/>
      <c r="S136" s="181"/>
      <c r="T136" s="182"/>
      <c r="AT136" s="176" t="s">
        <v>140</v>
      </c>
      <c r="AU136" s="176" t="s">
        <v>88</v>
      </c>
      <c r="AV136" s="15" t="s">
        <v>88</v>
      </c>
      <c r="AW136" s="15" t="s">
        <v>33</v>
      </c>
      <c r="AX136" s="15" t="s">
        <v>78</v>
      </c>
      <c r="AY136" s="176" t="s">
        <v>134</v>
      </c>
    </row>
    <row r="137" spans="1:65" s="14" customFormat="1" ht="10.199999999999999">
      <c r="B137" s="165"/>
      <c r="D137" s="158" t="s">
        <v>140</v>
      </c>
      <c r="E137" s="166" t="s">
        <v>1</v>
      </c>
      <c r="F137" s="167" t="s">
        <v>142</v>
      </c>
      <c r="H137" s="168">
        <v>40</v>
      </c>
      <c r="I137" s="169"/>
      <c r="L137" s="165"/>
      <c r="M137" s="170"/>
      <c r="N137" s="171"/>
      <c r="O137" s="171"/>
      <c r="P137" s="171"/>
      <c r="Q137" s="171"/>
      <c r="R137" s="171"/>
      <c r="S137" s="171"/>
      <c r="T137" s="172"/>
      <c r="AT137" s="166" t="s">
        <v>140</v>
      </c>
      <c r="AU137" s="166" t="s">
        <v>88</v>
      </c>
      <c r="AV137" s="14" t="s">
        <v>138</v>
      </c>
      <c r="AW137" s="14" t="s">
        <v>33</v>
      </c>
      <c r="AX137" s="14" t="s">
        <v>86</v>
      </c>
      <c r="AY137" s="166" t="s">
        <v>134</v>
      </c>
    </row>
    <row r="138" spans="1:65" s="2" customFormat="1" ht="14.4" customHeight="1">
      <c r="A138" s="32"/>
      <c r="B138" s="142"/>
      <c r="C138" s="143" t="s">
        <v>138</v>
      </c>
      <c r="D138" s="143" t="s">
        <v>135</v>
      </c>
      <c r="E138" s="144" t="s">
        <v>221</v>
      </c>
      <c r="F138" s="145" t="s">
        <v>222</v>
      </c>
      <c r="G138" s="146" t="s">
        <v>217</v>
      </c>
      <c r="H138" s="147">
        <v>40</v>
      </c>
      <c r="I138" s="148"/>
      <c r="J138" s="149">
        <f>ROUND(I138*H138,2)</f>
        <v>0</v>
      </c>
      <c r="K138" s="150"/>
      <c r="L138" s="33"/>
      <c r="M138" s="151" t="s">
        <v>1</v>
      </c>
      <c r="N138" s="152" t="s">
        <v>43</v>
      </c>
      <c r="O138" s="58"/>
      <c r="P138" s="153">
        <f>O138*H138</f>
        <v>0</v>
      </c>
      <c r="Q138" s="153">
        <v>0</v>
      </c>
      <c r="R138" s="153">
        <f>Q138*H138</f>
        <v>0</v>
      </c>
      <c r="S138" s="153">
        <v>0</v>
      </c>
      <c r="T138" s="154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5" t="s">
        <v>138</v>
      </c>
      <c r="AT138" s="155" t="s">
        <v>135</v>
      </c>
      <c r="AU138" s="155" t="s">
        <v>88</v>
      </c>
      <c r="AY138" s="17" t="s">
        <v>134</v>
      </c>
      <c r="BE138" s="156">
        <f>IF(N138="základní",J138,0)</f>
        <v>0</v>
      </c>
      <c r="BF138" s="156">
        <f>IF(N138="snížená",J138,0)</f>
        <v>0</v>
      </c>
      <c r="BG138" s="156">
        <f>IF(N138="zákl. přenesená",J138,0)</f>
        <v>0</v>
      </c>
      <c r="BH138" s="156">
        <f>IF(N138="sníž. přenesená",J138,0)</f>
        <v>0</v>
      </c>
      <c r="BI138" s="156">
        <f>IF(N138="nulová",J138,0)</f>
        <v>0</v>
      </c>
      <c r="BJ138" s="17" t="s">
        <v>86</v>
      </c>
      <c r="BK138" s="156">
        <f>ROUND(I138*H138,2)</f>
        <v>0</v>
      </c>
      <c r="BL138" s="17" t="s">
        <v>138</v>
      </c>
      <c r="BM138" s="155" t="s">
        <v>223</v>
      </c>
    </row>
    <row r="139" spans="1:65" s="2" customFormat="1" ht="14.4" customHeight="1">
      <c r="A139" s="32"/>
      <c r="B139" s="142"/>
      <c r="C139" s="143" t="s">
        <v>156</v>
      </c>
      <c r="D139" s="143" t="s">
        <v>135</v>
      </c>
      <c r="E139" s="144" t="s">
        <v>422</v>
      </c>
      <c r="F139" s="145" t="s">
        <v>423</v>
      </c>
      <c r="G139" s="146" t="s">
        <v>151</v>
      </c>
      <c r="H139" s="147">
        <v>1.875</v>
      </c>
      <c r="I139" s="148"/>
      <c r="J139" s="149">
        <f>ROUND(I139*H139,2)</f>
        <v>0</v>
      </c>
      <c r="K139" s="150"/>
      <c r="L139" s="33"/>
      <c r="M139" s="151" t="s">
        <v>1</v>
      </c>
      <c r="N139" s="152" t="s">
        <v>43</v>
      </c>
      <c r="O139" s="58"/>
      <c r="P139" s="153">
        <f>O139*H139</f>
        <v>0</v>
      </c>
      <c r="Q139" s="153">
        <v>0</v>
      </c>
      <c r="R139" s="153">
        <f>Q139*H139</f>
        <v>0</v>
      </c>
      <c r="S139" s="153">
        <v>0</v>
      </c>
      <c r="T139" s="154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5" t="s">
        <v>138</v>
      </c>
      <c r="AT139" s="155" t="s">
        <v>135</v>
      </c>
      <c r="AU139" s="155" t="s">
        <v>88</v>
      </c>
      <c r="AY139" s="17" t="s">
        <v>134</v>
      </c>
      <c r="BE139" s="156">
        <f>IF(N139="základní",J139,0)</f>
        <v>0</v>
      </c>
      <c r="BF139" s="156">
        <f>IF(N139="snížená",J139,0)</f>
        <v>0</v>
      </c>
      <c r="BG139" s="156">
        <f>IF(N139="zákl. přenesená",J139,0)</f>
        <v>0</v>
      </c>
      <c r="BH139" s="156">
        <f>IF(N139="sníž. přenesená",J139,0)</f>
        <v>0</v>
      </c>
      <c r="BI139" s="156">
        <f>IF(N139="nulová",J139,0)</f>
        <v>0</v>
      </c>
      <c r="BJ139" s="17" t="s">
        <v>86</v>
      </c>
      <c r="BK139" s="156">
        <f>ROUND(I139*H139,2)</f>
        <v>0</v>
      </c>
      <c r="BL139" s="17" t="s">
        <v>138</v>
      </c>
      <c r="BM139" s="155" t="s">
        <v>424</v>
      </c>
    </row>
    <row r="140" spans="1:65" s="13" customFormat="1" ht="10.199999999999999">
      <c r="B140" s="157"/>
      <c r="D140" s="158" t="s">
        <v>140</v>
      </c>
      <c r="E140" s="159" t="s">
        <v>1</v>
      </c>
      <c r="F140" s="160" t="s">
        <v>227</v>
      </c>
      <c r="H140" s="159" t="s">
        <v>1</v>
      </c>
      <c r="I140" s="161"/>
      <c r="L140" s="157"/>
      <c r="M140" s="162"/>
      <c r="N140" s="163"/>
      <c r="O140" s="163"/>
      <c r="P140" s="163"/>
      <c r="Q140" s="163"/>
      <c r="R140" s="163"/>
      <c r="S140" s="163"/>
      <c r="T140" s="164"/>
      <c r="AT140" s="159" t="s">
        <v>140</v>
      </c>
      <c r="AU140" s="159" t="s">
        <v>88</v>
      </c>
      <c r="AV140" s="13" t="s">
        <v>86</v>
      </c>
      <c r="AW140" s="13" t="s">
        <v>33</v>
      </c>
      <c r="AX140" s="13" t="s">
        <v>78</v>
      </c>
      <c r="AY140" s="159" t="s">
        <v>134</v>
      </c>
    </row>
    <row r="141" spans="1:65" s="15" customFormat="1" ht="10.199999999999999">
      <c r="B141" s="175"/>
      <c r="D141" s="158" t="s">
        <v>140</v>
      </c>
      <c r="E141" s="176" t="s">
        <v>1</v>
      </c>
      <c r="F141" s="177" t="s">
        <v>425</v>
      </c>
      <c r="H141" s="178">
        <v>1.875</v>
      </c>
      <c r="I141" s="179"/>
      <c r="L141" s="175"/>
      <c r="M141" s="180"/>
      <c r="N141" s="181"/>
      <c r="O141" s="181"/>
      <c r="P141" s="181"/>
      <c r="Q141" s="181"/>
      <c r="R141" s="181"/>
      <c r="S141" s="181"/>
      <c r="T141" s="182"/>
      <c r="AT141" s="176" t="s">
        <v>140</v>
      </c>
      <c r="AU141" s="176" t="s">
        <v>88</v>
      </c>
      <c r="AV141" s="15" t="s">
        <v>88</v>
      </c>
      <c r="AW141" s="15" t="s">
        <v>33</v>
      </c>
      <c r="AX141" s="15" t="s">
        <v>78</v>
      </c>
      <c r="AY141" s="176" t="s">
        <v>134</v>
      </c>
    </row>
    <row r="142" spans="1:65" s="14" customFormat="1" ht="10.199999999999999">
      <c r="B142" s="165"/>
      <c r="D142" s="158" t="s">
        <v>140</v>
      </c>
      <c r="E142" s="166" t="s">
        <v>1</v>
      </c>
      <c r="F142" s="167" t="s">
        <v>142</v>
      </c>
      <c r="H142" s="168">
        <v>1.875</v>
      </c>
      <c r="I142" s="169"/>
      <c r="L142" s="165"/>
      <c r="M142" s="170"/>
      <c r="N142" s="171"/>
      <c r="O142" s="171"/>
      <c r="P142" s="171"/>
      <c r="Q142" s="171"/>
      <c r="R142" s="171"/>
      <c r="S142" s="171"/>
      <c r="T142" s="172"/>
      <c r="AT142" s="166" t="s">
        <v>140</v>
      </c>
      <c r="AU142" s="166" t="s">
        <v>88</v>
      </c>
      <c r="AV142" s="14" t="s">
        <v>138</v>
      </c>
      <c r="AW142" s="14" t="s">
        <v>33</v>
      </c>
      <c r="AX142" s="14" t="s">
        <v>86</v>
      </c>
      <c r="AY142" s="166" t="s">
        <v>134</v>
      </c>
    </row>
    <row r="143" spans="1:65" s="2" customFormat="1" ht="19.8" customHeight="1">
      <c r="A143" s="32"/>
      <c r="B143" s="142"/>
      <c r="C143" s="143" t="s">
        <v>160</v>
      </c>
      <c r="D143" s="143" t="s">
        <v>135</v>
      </c>
      <c r="E143" s="144" t="s">
        <v>426</v>
      </c>
      <c r="F143" s="145" t="s">
        <v>427</v>
      </c>
      <c r="G143" s="146" t="s">
        <v>151</v>
      </c>
      <c r="H143" s="147">
        <v>6.3410000000000002</v>
      </c>
      <c r="I143" s="148"/>
      <c r="J143" s="149">
        <f>ROUND(I143*H143,2)</f>
        <v>0</v>
      </c>
      <c r="K143" s="150"/>
      <c r="L143" s="33"/>
      <c r="M143" s="151" t="s">
        <v>1</v>
      </c>
      <c r="N143" s="152" t="s">
        <v>43</v>
      </c>
      <c r="O143" s="58"/>
      <c r="P143" s="153">
        <f>O143*H143</f>
        <v>0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5" t="s">
        <v>138</v>
      </c>
      <c r="AT143" s="155" t="s">
        <v>135</v>
      </c>
      <c r="AU143" s="155" t="s">
        <v>88</v>
      </c>
      <c r="AY143" s="17" t="s">
        <v>134</v>
      </c>
      <c r="BE143" s="156">
        <f>IF(N143="základní",J143,0)</f>
        <v>0</v>
      </c>
      <c r="BF143" s="156">
        <f>IF(N143="snížená",J143,0)</f>
        <v>0</v>
      </c>
      <c r="BG143" s="156">
        <f>IF(N143="zákl. přenesená",J143,0)</f>
        <v>0</v>
      </c>
      <c r="BH143" s="156">
        <f>IF(N143="sníž. přenesená",J143,0)</f>
        <v>0</v>
      </c>
      <c r="BI143" s="156">
        <f>IF(N143="nulová",J143,0)</f>
        <v>0</v>
      </c>
      <c r="BJ143" s="17" t="s">
        <v>86</v>
      </c>
      <c r="BK143" s="156">
        <f>ROUND(I143*H143,2)</f>
        <v>0</v>
      </c>
      <c r="BL143" s="17" t="s">
        <v>138</v>
      </c>
      <c r="BM143" s="155" t="s">
        <v>428</v>
      </c>
    </row>
    <row r="144" spans="1:65" s="13" customFormat="1" ht="10.199999999999999">
      <c r="B144" s="157"/>
      <c r="D144" s="158" t="s">
        <v>140</v>
      </c>
      <c r="E144" s="159" t="s">
        <v>1</v>
      </c>
      <c r="F144" s="160" t="s">
        <v>227</v>
      </c>
      <c r="H144" s="159" t="s">
        <v>1</v>
      </c>
      <c r="I144" s="161"/>
      <c r="L144" s="157"/>
      <c r="M144" s="162"/>
      <c r="N144" s="163"/>
      <c r="O144" s="163"/>
      <c r="P144" s="163"/>
      <c r="Q144" s="163"/>
      <c r="R144" s="163"/>
      <c r="S144" s="163"/>
      <c r="T144" s="164"/>
      <c r="AT144" s="159" t="s">
        <v>140</v>
      </c>
      <c r="AU144" s="159" t="s">
        <v>88</v>
      </c>
      <c r="AV144" s="13" t="s">
        <v>86</v>
      </c>
      <c r="AW144" s="13" t="s">
        <v>33</v>
      </c>
      <c r="AX144" s="13" t="s">
        <v>78</v>
      </c>
      <c r="AY144" s="159" t="s">
        <v>134</v>
      </c>
    </row>
    <row r="145" spans="1:65" s="15" customFormat="1" ht="10.199999999999999">
      <c r="B145" s="175"/>
      <c r="D145" s="158" t="s">
        <v>140</v>
      </c>
      <c r="E145" s="176" t="s">
        <v>1</v>
      </c>
      <c r="F145" s="177" t="s">
        <v>429</v>
      </c>
      <c r="H145" s="178">
        <v>6.3410000000000002</v>
      </c>
      <c r="I145" s="179"/>
      <c r="L145" s="175"/>
      <c r="M145" s="180"/>
      <c r="N145" s="181"/>
      <c r="O145" s="181"/>
      <c r="P145" s="181"/>
      <c r="Q145" s="181"/>
      <c r="R145" s="181"/>
      <c r="S145" s="181"/>
      <c r="T145" s="182"/>
      <c r="AT145" s="176" t="s">
        <v>140</v>
      </c>
      <c r="AU145" s="176" t="s">
        <v>88</v>
      </c>
      <c r="AV145" s="15" t="s">
        <v>88</v>
      </c>
      <c r="AW145" s="15" t="s">
        <v>33</v>
      </c>
      <c r="AX145" s="15" t="s">
        <v>78</v>
      </c>
      <c r="AY145" s="176" t="s">
        <v>134</v>
      </c>
    </row>
    <row r="146" spans="1:65" s="14" customFormat="1" ht="10.199999999999999">
      <c r="B146" s="165"/>
      <c r="D146" s="158" t="s">
        <v>140</v>
      </c>
      <c r="E146" s="166" t="s">
        <v>1</v>
      </c>
      <c r="F146" s="167" t="s">
        <v>142</v>
      </c>
      <c r="H146" s="168">
        <v>6.3410000000000002</v>
      </c>
      <c r="I146" s="169"/>
      <c r="L146" s="165"/>
      <c r="M146" s="170"/>
      <c r="N146" s="171"/>
      <c r="O146" s="171"/>
      <c r="P146" s="171"/>
      <c r="Q146" s="171"/>
      <c r="R146" s="171"/>
      <c r="S146" s="171"/>
      <c r="T146" s="172"/>
      <c r="AT146" s="166" t="s">
        <v>140</v>
      </c>
      <c r="AU146" s="166" t="s">
        <v>88</v>
      </c>
      <c r="AV146" s="14" t="s">
        <v>138</v>
      </c>
      <c r="AW146" s="14" t="s">
        <v>33</v>
      </c>
      <c r="AX146" s="14" t="s">
        <v>86</v>
      </c>
      <c r="AY146" s="166" t="s">
        <v>134</v>
      </c>
    </row>
    <row r="147" spans="1:65" s="2" customFormat="1" ht="22.2" customHeight="1">
      <c r="A147" s="32"/>
      <c r="B147" s="142"/>
      <c r="C147" s="143" t="s">
        <v>166</v>
      </c>
      <c r="D147" s="143" t="s">
        <v>135</v>
      </c>
      <c r="E147" s="144" t="s">
        <v>430</v>
      </c>
      <c r="F147" s="145" t="s">
        <v>431</v>
      </c>
      <c r="G147" s="146" t="s">
        <v>217</v>
      </c>
      <c r="H147" s="147">
        <v>13</v>
      </c>
      <c r="I147" s="148"/>
      <c r="J147" s="149">
        <f>ROUND(I147*H147,2)</f>
        <v>0</v>
      </c>
      <c r="K147" s="150"/>
      <c r="L147" s="33"/>
      <c r="M147" s="151" t="s">
        <v>1</v>
      </c>
      <c r="N147" s="152" t="s">
        <v>43</v>
      </c>
      <c r="O147" s="58"/>
      <c r="P147" s="153">
        <f>O147*H147</f>
        <v>0</v>
      </c>
      <c r="Q147" s="153">
        <v>3.5999999999999999E-3</v>
      </c>
      <c r="R147" s="153">
        <f>Q147*H147</f>
        <v>4.6800000000000001E-2</v>
      </c>
      <c r="S147" s="153">
        <v>0</v>
      </c>
      <c r="T147" s="154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5" t="s">
        <v>138</v>
      </c>
      <c r="AT147" s="155" t="s">
        <v>135</v>
      </c>
      <c r="AU147" s="155" t="s">
        <v>88</v>
      </c>
      <c r="AY147" s="17" t="s">
        <v>134</v>
      </c>
      <c r="BE147" s="156">
        <f>IF(N147="základní",J147,0)</f>
        <v>0</v>
      </c>
      <c r="BF147" s="156">
        <f>IF(N147="snížená",J147,0)</f>
        <v>0</v>
      </c>
      <c r="BG147" s="156">
        <f>IF(N147="zákl. přenesená",J147,0)</f>
        <v>0</v>
      </c>
      <c r="BH147" s="156">
        <f>IF(N147="sníž. přenesená",J147,0)</f>
        <v>0</v>
      </c>
      <c r="BI147" s="156">
        <f>IF(N147="nulová",J147,0)</f>
        <v>0</v>
      </c>
      <c r="BJ147" s="17" t="s">
        <v>86</v>
      </c>
      <c r="BK147" s="156">
        <f>ROUND(I147*H147,2)</f>
        <v>0</v>
      </c>
      <c r="BL147" s="17" t="s">
        <v>138</v>
      </c>
      <c r="BM147" s="155" t="s">
        <v>432</v>
      </c>
    </row>
    <row r="148" spans="1:65" s="2" customFormat="1" ht="19.8" customHeight="1">
      <c r="A148" s="32"/>
      <c r="B148" s="142"/>
      <c r="C148" s="143" t="s">
        <v>176</v>
      </c>
      <c r="D148" s="143" t="s">
        <v>135</v>
      </c>
      <c r="E148" s="144" t="s">
        <v>157</v>
      </c>
      <c r="F148" s="145" t="s">
        <v>158</v>
      </c>
      <c r="G148" s="146" t="s">
        <v>151</v>
      </c>
      <c r="H148" s="147">
        <v>2.992</v>
      </c>
      <c r="I148" s="148"/>
      <c r="J148" s="149">
        <f>ROUND(I148*H148,2)</f>
        <v>0</v>
      </c>
      <c r="K148" s="150"/>
      <c r="L148" s="33"/>
      <c r="M148" s="151" t="s">
        <v>1</v>
      </c>
      <c r="N148" s="152" t="s">
        <v>43</v>
      </c>
      <c r="O148" s="58"/>
      <c r="P148" s="153">
        <f>O148*H148</f>
        <v>0</v>
      </c>
      <c r="Q148" s="153">
        <v>0</v>
      </c>
      <c r="R148" s="153">
        <f>Q148*H148</f>
        <v>0</v>
      </c>
      <c r="S148" s="153">
        <v>0</v>
      </c>
      <c r="T148" s="154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5" t="s">
        <v>138</v>
      </c>
      <c r="AT148" s="155" t="s">
        <v>135</v>
      </c>
      <c r="AU148" s="155" t="s">
        <v>88</v>
      </c>
      <c r="AY148" s="17" t="s">
        <v>134</v>
      </c>
      <c r="BE148" s="156">
        <f>IF(N148="základní",J148,0)</f>
        <v>0</v>
      </c>
      <c r="BF148" s="156">
        <f>IF(N148="snížená",J148,0)</f>
        <v>0</v>
      </c>
      <c r="BG148" s="156">
        <f>IF(N148="zákl. přenesená",J148,0)</f>
        <v>0</v>
      </c>
      <c r="BH148" s="156">
        <f>IF(N148="sníž. přenesená",J148,0)</f>
        <v>0</v>
      </c>
      <c r="BI148" s="156">
        <f>IF(N148="nulová",J148,0)</f>
        <v>0</v>
      </c>
      <c r="BJ148" s="17" t="s">
        <v>86</v>
      </c>
      <c r="BK148" s="156">
        <f>ROUND(I148*H148,2)</f>
        <v>0</v>
      </c>
      <c r="BL148" s="17" t="s">
        <v>138</v>
      </c>
      <c r="BM148" s="155" t="s">
        <v>250</v>
      </c>
    </row>
    <row r="149" spans="1:65" s="13" customFormat="1" ht="10.199999999999999">
      <c r="B149" s="157"/>
      <c r="D149" s="158" t="s">
        <v>140</v>
      </c>
      <c r="E149" s="159" t="s">
        <v>1</v>
      </c>
      <c r="F149" s="160" t="s">
        <v>227</v>
      </c>
      <c r="H149" s="159" t="s">
        <v>1</v>
      </c>
      <c r="I149" s="161"/>
      <c r="L149" s="157"/>
      <c r="M149" s="162"/>
      <c r="N149" s="163"/>
      <c r="O149" s="163"/>
      <c r="P149" s="163"/>
      <c r="Q149" s="163"/>
      <c r="R149" s="163"/>
      <c r="S149" s="163"/>
      <c r="T149" s="164"/>
      <c r="AT149" s="159" t="s">
        <v>140</v>
      </c>
      <c r="AU149" s="159" t="s">
        <v>88</v>
      </c>
      <c r="AV149" s="13" t="s">
        <v>86</v>
      </c>
      <c r="AW149" s="13" t="s">
        <v>33</v>
      </c>
      <c r="AX149" s="13" t="s">
        <v>78</v>
      </c>
      <c r="AY149" s="159" t="s">
        <v>134</v>
      </c>
    </row>
    <row r="150" spans="1:65" s="15" customFormat="1" ht="10.199999999999999">
      <c r="B150" s="175"/>
      <c r="D150" s="158" t="s">
        <v>140</v>
      </c>
      <c r="E150" s="176" t="s">
        <v>1</v>
      </c>
      <c r="F150" s="177" t="s">
        <v>433</v>
      </c>
      <c r="H150" s="178">
        <v>0.188</v>
      </c>
      <c r="I150" s="179"/>
      <c r="L150" s="175"/>
      <c r="M150" s="180"/>
      <c r="N150" s="181"/>
      <c r="O150" s="181"/>
      <c r="P150" s="181"/>
      <c r="Q150" s="181"/>
      <c r="R150" s="181"/>
      <c r="S150" s="181"/>
      <c r="T150" s="182"/>
      <c r="AT150" s="176" t="s">
        <v>140</v>
      </c>
      <c r="AU150" s="176" t="s">
        <v>88</v>
      </c>
      <c r="AV150" s="15" t="s">
        <v>88</v>
      </c>
      <c r="AW150" s="15" t="s">
        <v>33</v>
      </c>
      <c r="AX150" s="15" t="s">
        <v>78</v>
      </c>
      <c r="AY150" s="176" t="s">
        <v>134</v>
      </c>
    </row>
    <row r="151" spans="1:65" s="15" customFormat="1" ht="10.199999999999999">
      <c r="B151" s="175"/>
      <c r="D151" s="158" t="s">
        <v>140</v>
      </c>
      <c r="E151" s="176" t="s">
        <v>1</v>
      </c>
      <c r="F151" s="177" t="s">
        <v>434</v>
      </c>
      <c r="H151" s="178">
        <v>1.026</v>
      </c>
      <c r="I151" s="179"/>
      <c r="L151" s="175"/>
      <c r="M151" s="180"/>
      <c r="N151" s="181"/>
      <c r="O151" s="181"/>
      <c r="P151" s="181"/>
      <c r="Q151" s="181"/>
      <c r="R151" s="181"/>
      <c r="S151" s="181"/>
      <c r="T151" s="182"/>
      <c r="AT151" s="176" t="s">
        <v>140</v>
      </c>
      <c r="AU151" s="176" t="s">
        <v>88</v>
      </c>
      <c r="AV151" s="15" t="s">
        <v>88</v>
      </c>
      <c r="AW151" s="15" t="s">
        <v>33</v>
      </c>
      <c r="AX151" s="15" t="s">
        <v>78</v>
      </c>
      <c r="AY151" s="176" t="s">
        <v>134</v>
      </c>
    </row>
    <row r="152" spans="1:65" s="15" customFormat="1" ht="10.199999999999999">
      <c r="B152" s="175"/>
      <c r="D152" s="158" t="s">
        <v>140</v>
      </c>
      <c r="E152" s="176" t="s">
        <v>1</v>
      </c>
      <c r="F152" s="177" t="s">
        <v>435</v>
      </c>
      <c r="H152" s="178">
        <v>0.6</v>
      </c>
      <c r="I152" s="179"/>
      <c r="L152" s="175"/>
      <c r="M152" s="180"/>
      <c r="N152" s="181"/>
      <c r="O152" s="181"/>
      <c r="P152" s="181"/>
      <c r="Q152" s="181"/>
      <c r="R152" s="181"/>
      <c r="S152" s="181"/>
      <c r="T152" s="182"/>
      <c r="AT152" s="176" t="s">
        <v>140</v>
      </c>
      <c r="AU152" s="176" t="s">
        <v>88</v>
      </c>
      <c r="AV152" s="15" t="s">
        <v>88</v>
      </c>
      <c r="AW152" s="15" t="s">
        <v>33</v>
      </c>
      <c r="AX152" s="15" t="s">
        <v>78</v>
      </c>
      <c r="AY152" s="176" t="s">
        <v>134</v>
      </c>
    </row>
    <row r="153" spans="1:65" s="15" customFormat="1" ht="10.199999999999999">
      <c r="B153" s="175"/>
      <c r="D153" s="158" t="s">
        <v>140</v>
      </c>
      <c r="E153" s="176" t="s">
        <v>1</v>
      </c>
      <c r="F153" s="177" t="s">
        <v>436</v>
      </c>
      <c r="H153" s="178">
        <v>1.1779999999999999</v>
      </c>
      <c r="I153" s="179"/>
      <c r="L153" s="175"/>
      <c r="M153" s="180"/>
      <c r="N153" s="181"/>
      <c r="O153" s="181"/>
      <c r="P153" s="181"/>
      <c r="Q153" s="181"/>
      <c r="R153" s="181"/>
      <c r="S153" s="181"/>
      <c r="T153" s="182"/>
      <c r="AT153" s="176" t="s">
        <v>140</v>
      </c>
      <c r="AU153" s="176" t="s">
        <v>88</v>
      </c>
      <c r="AV153" s="15" t="s">
        <v>88</v>
      </c>
      <c r="AW153" s="15" t="s">
        <v>33</v>
      </c>
      <c r="AX153" s="15" t="s">
        <v>78</v>
      </c>
      <c r="AY153" s="176" t="s">
        <v>134</v>
      </c>
    </row>
    <row r="154" spans="1:65" s="14" customFormat="1" ht="10.199999999999999">
      <c r="B154" s="165"/>
      <c r="D154" s="158" t="s">
        <v>140</v>
      </c>
      <c r="E154" s="166" t="s">
        <v>1</v>
      </c>
      <c r="F154" s="167" t="s">
        <v>142</v>
      </c>
      <c r="H154" s="168">
        <v>2.992</v>
      </c>
      <c r="I154" s="169"/>
      <c r="L154" s="165"/>
      <c r="M154" s="170"/>
      <c r="N154" s="171"/>
      <c r="O154" s="171"/>
      <c r="P154" s="171"/>
      <c r="Q154" s="171"/>
      <c r="R154" s="171"/>
      <c r="S154" s="171"/>
      <c r="T154" s="172"/>
      <c r="AT154" s="166" t="s">
        <v>140</v>
      </c>
      <c r="AU154" s="166" t="s">
        <v>88</v>
      </c>
      <c r="AV154" s="14" t="s">
        <v>138</v>
      </c>
      <c r="AW154" s="14" t="s">
        <v>33</v>
      </c>
      <c r="AX154" s="14" t="s">
        <v>86</v>
      </c>
      <c r="AY154" s="166" t="s">
        <v>134</v>
      </c>
    </row>
    <row r="155" spans="1:65" s="2" customFormat="1" ht="14.4" customHeight="1">
      <c r="A155" s="32"/>
      <c r="B155" s="142"/>
      <c r="C155" s="143" t="s">
        <v>182</v>
      </c>
      <c r="D155" s="143" t="s">
        <v>135</v>
      </c>
      <c r="E155" s="144" t="s">
        <v>257</v>
      </c>
      <c r="F155" s="145" t="s">
        <v>258</v>
      </c>
      <c r="G155" s="146" t="s">
        <v>151</v>
      </c>
      <c r="H155" s="147">
        <v>5.2240000000000002</v>
      </c>
      <c r="I155" s="148"/>
      <c r="J155" s="149">
        <f>ROUND(I155*H155,2)</f>
        <v>0</v>
      </c>
      <c r="K155" s="150"/>
      <c r="L155" s="33"/>
      <c r="M155" s="151" t="s">
        <v>1</v>
      </c>
      <c r="N155" s="152" t="s">
        <v>43</v>
      </c>
      <c r="O155" s="58"/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5" t="s">
        <v>138</v>
      </c>
      <c r="AT155" s="155" t="s">
        <v>135</v>
      </c>
      <c r="AU155" s="155" t="s">
        <v>88</v>
      </c>
      <c r="AY155" s="17" t="s">
        <v>134</v>
      </c>
      <c r="BE155" s="156">
        <f>IF(N155="základní",J155,0)</f>
        <v>0</v>
      </c>
      <c r="BF155" s="156">
        <f>IF(N155="snížená",J155,0)</f>
        <v>0</v>
      </c>
      <c r="BG155" s="156">
        <f>IF(N155="zákl. přenesená",J155,0)</f>
        <v>0</v>
      </c>
      <c r="BH155" s="156">
        <f>IF(N155="sníž. přenesená",J155,0)</f>
        <v>0</v>
      </c>
      <c r="BI155" s="156">
        <f>IF(N155="nulová",J155,0)</f>
        <v>0</v>
      </c>
      <c r="BJ155" s="17" t="s">
        <v>86</v>
      </c>
      <c r="BK155" s="156">
        <f>ROUND(I155*H155,2)</f>
        <v>0</v>
      </c>
      <c r="BL155" s="17" t="s">
        <v>138</v>
      </c>
      <c r="BM155" s="155" t="s">
        <v>259</v>
      </c>
    </row>
    <row r="156" spans="1:65" s="13" customFormat="1" ht="10.199999999999999">
      <c r="B156" s="157"/>
      <c r="D156" s="158" t="s">
        <v>140</v>
      </c>
      <c r="E156" s="159" t="s">
        <v>1</v>
      </c>
      <c r="F156" s="160" t="s">
        <v>227</v>
      </c>
      <c r="H156" s="159" t="s">
        <v>1</v>
      </c>
      <c r="I156" s="161"/>
      <c r="L156" s="157"/>
      <c r="M156" s="162"/>
      <c r="N156" s="163"/>
      <c r="O156" s="163"/>
      <c r="P156" s="163"/>
      <c r="Q156" s="163"/>
      <c r="R156" s="163"/>
      <c r="S156" s="163"/>
      <c r="T156" s="164"/>
      <c r="AT156" s="159" t="s">
        <v>140</v>
      </c>
      <c r="AU156" s="159" t="s">
        <v>88</v>
      </c>
      <c r="AV156" s="13" t="s">
        <v>86</v>
      </c>
      <c r="AW156" s="13" t="s">
        <v>33</v>
      </c>
      <c r="AX156" s="13" t="s">
        <v>78</v>
      </c>
      <c r="AY156" s="159" t="s">
        <v>134</v>
      </c>
    </row>
    <row r="157" spans="1:65" s="15" customFormat="1" ht="10.199999999999999">
      <c r="B157" s="175"/>
      <c r="D157" s="158" t="s">
        <v>140</v>
      </c>
      <c r="E157" s="176" t="s">
        <v>1</v>
      </c>
      <c r="F157" s="177" t="s">
        <v>437</v>
      </c>
      <c r="H157" s="178">
        <v>5.2240000000000002</v>
      </c>
      <c r="I157" s="179"/>
      <c r="L157" s="175"/>
      <c r="M157" s="180"/>
      <c r="N157" s="181"/>
      <c r="O157" s="181"/>
      <c r="P157" s="181"/>
      <c r="Q157" s="181"/>
      <c r="R157" s="181"/>
      <c r="S157" s="181"/>
      <c r="T157" s="182"/>
      <c r="AT157" s="176" t="s">
        <v>140</v>
      </c>
      <c r="AU157" s="176" t="s">
        <v>88</v>
      </c>
      <c r="AV157" s="15" t="s">
        <v>88</v>
      </c>
      <c r="AW157" s="15" t="s">
        <v>33</v>
      </c>
      <c r="AX157" s="15" t="s">
        <v>78</v>
      </c>
      <c r="AY157" s="176" t="s">
        <v>134</v>
      </c>
    </row>
    <row r="158" spans="1:65" s="14" customFormat="1" ht="10.199999999999999">
      <c r="B158" s="165"/>
      <c r="D158" s="158" t="s">
        <v>140</v>
      </c>
      <c r="E158" s="166" t="s">
        <v>1</v>
      </c>
      <c r="F158" s="167" t="s">
        <v>142</v>
      </c>
      <c r="H158" s="168">
        <v>5.2240000000000002</v>
      </c>
      <c r="I158" s="169"/>
      <c r="L158" s="165"/>
      <c r="M158" s="170"/>
      <c r="N158" s="171"/>
      <c r="O158" s="171"/>
      <c r="P158" s="171"/>
      <c r="Q158" s="171"/>
      <c r="R158" s="171"/>
      <c r="S158" s="171"/>
      <c r="T158" s="172"/>
      <c r="AT158" s="166" t="s">
        <v>140</v>
      </c>
      <c r="AU158" s="166" t="s">
        <v>88</v>
      </c>
      <c r="AV158" s="14" t="s">
        <v>138</v>
      </c>
      <c r="AW158" s="14" t="s">
        <v>33</v>
      </c>
      <c r="AX158" s="14" t="s">
        <v>86</v>
      </c>
      <c r="AY158" s="166" t="s">
        <v>134</v>
      </c>
    </row>
    <row r="159" spans="1:65" s="2" customFormat="1" ht="14.4" customHeight="1">
      <c r="A159" s="32"/>
      <c r="B159" s="142"/>
      <c r="C159" s="143" t="s">
        <v>190</v>
      </c>
      <c r="D159" s="143" t="s">
        <v>135</v>
      </c>
      <c r="E159" s="144" t="s">
        <v>161</v>
      </c>
      <c r="F159" s="145" t="s">
        <v>162</v>
      </c>
      <c r="G159" s="146" t="s">
        <v>163</v>
      </c>
      <c r="H159" s="147">
        <v>6.7530000000000001</v>
      </c>
      <c r="I159" s="148"/>
      <c r="J159" s="149">
        <f>ROUND(I159*H159,2)</f>
        <v>0</v>
      </c>
      <c r="K159" s="150"/>
      <c r="L159" s="33"/>
      <c r="M159" s="151" t="s">
        <v>1</v>
      </c>
      <c r="N159" s="152" t="s">
        <v>43</v>
      </c>
      <c r="O159" s="58"/>
      <c r="P159" s="153">
        <f>O159*H159</f>
        <v>0</v>
      </c>
      <c r="Q159" s="153">
        <v>0</v>
      </c>
      <c r="R159" s="153">
        <f>Q159*H159</f>
        <v>0</v>
      </c>
      <c r="S159" s="153">
        <v>0</v>
      </c>
      <c r="T159" s="154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5" t="s">
        <v>138</v>
      </c>
      <c r="AT159" s="155" t="s">
        <v>135</v>
      </c>
      <c r="AU159" s="155" t="s">
        <v>88</v>
      </c>
      <c r="AY159" s="17" t="s">
        <v>134</v>
      </c>
      <c r="BE159" s="156">
        <f>IF(N159="základní",J159,0)</f>
        <v>0</v>
      </c>
      <c r="BF159" s="156">
        <f>IF(N159="snížená",J159,0)</f>
        <v>0</v>
      </c>
      <c r="BG159" s="156">
        <f>IF(N159="zákl. přenesená",J159,0)</f>
        <v>0</v>
      </c>
      <c r="BH159" s="156">
        <f>IF(N159="sníž. přenesená",J159,0)</f>
        <v>0</v>
      </c>
      <c r="BI159" s="156">
        <f>IF(N159="nulová",J159,0)</f>
        <v>0</v>
      </c>
      <c r="BJ159" s="17" t="s">
        <v>86</v>
      </c>
      <c r="BK159" s="156">
        <f>ROUND(I159*H159,2)</f>
        <v>0</v>
      </c>
      <c r="BL159" s="17" t="s">
        <v>138</v>
      </c>
      <c r="BM159" s="155" t="s">
        <v>261</v>
      </c>
    </row>
    <row r="160" spans="1:65" s="15" customFormat="1" ht="10.199999999999999">
      <c r="B160" s="175"/>
      <c r="D160" s="158" t="s">
        <v>140</v>
      </c>
      <c r="E160" s="176" t="s">
        <v>1</v>
      </c>
      <c r="F160" s="177" t="s">
        <v>438</v>
      </c>
      <c r="H160" s="178">
        <v>1.875</v>
      </c>
      <c r="I160" s="179"/>
      <c r="L160" s="175"/>
      <c r="M160" s="180"/>
      <c r="N160" s="181"/>
      <c r="O160" s="181"/>
      <c r="P160" s="181"/>
      <c r="Q160" s="181"/>
      <c r="R160" s="181"/>
      <c r="S160" s="181"/>
      <c r="T160" s="182"/>
      <c r="AT160" s="176" t="s">
        <v>140</v>
      </c>
      <c r="AU160" s="176" t="s">
        <v>88</v>
      </c>
      <c r="AV160" s="15" t="s">
        <v>88</v>
      </c>
      <c r="AW160" s="15" t="s">
        <v>33</v>
      </c>
      <c r="AX160" s="15" t="s">
        <v>78</v>
      </c>
      <c r="AY160" s="176" t="s">
        <v>134</v>
      </c>
    </row>
    <row r="161" spans="1:65" s="15" customFormat="1" ht="10.199999999999999">
      <c r="B161" s="175"/>
      <c r="D161" s="158" t="s">
        <v>140</v>
      </c>
      <c r="E161" s="176" t="s">
        <v>1</v>
      </c>
      <c r="F161" s="177" t="s">
        <v>439</v>
      </c>
      <c r="H161" s="178">
        <v>4.8780000000000001</v>
      </c>
      <c r="I161" s="179"/>
      <c r="L161" s="175"/>
      <c r="M161" s="180"/>
      <c r="N161" s="181"/>
      <c r="O161" s="181"/>
      <c r="P161" s="181"/>
      <c r="Q161" s="181"/>
      <c r="R161" s="181"/>
      <c r="S161" s="181"/>
      <c r="T161" s="182"/>
      <c r="AT161" s="176" t="s">
        <v>140</v>
      </c>
      <c r="AU161" s="176" t="s">
        <v>88</v>
      </c>
      <c r="AV161" s="15" t="s">
        <v>88</v>
      </c>
      <c r="AW161" s="15" t="s">
        <v>33</v>
      </c>
      <c r="AX161" s="15" t="s">
        <v>78</v>
      </c>
      <c r="AY161" s="176" t="s">
        <v>134</v>
      </c>
    </row>
    <row r="162" spans="1:65" s="14" customFormat="1" ht="10.199999999999999">
      <c r="B162" s="165"/>
      <c r="D162" s="158" t="s">
        <v>140</v>
      </c>
      <c r="E162" s="166" t="s">
        <v>1</v>
      </c>
      <c r="F162" s="167" t="s">
        <v>142</v>
      </c>
      <c r="H162" s="168">
        <v>6.7530000000000001</v>
      </c>
      <c r="I162" s="169"/>
      <c r="L162" s="165"/>
      <c r="M162" s="170"/>
      <c r="N162" s="171"/>
      <c r="O162" s="171"/>
      <c r="P162" s="171"/>
      <c r="Q162" s="171"/>
      <c r="R162" s="171"/>
      <c r="S162" s="171"/>
      <c r="T162" s="172"/>
      <c r="AT162" s="166" t="s">
        <v>140</v>
      </c>
      <c r="AU162" s="166" t="s">
        <v>88</v>
      </c>
      <c r="AV162" s="14" t="s">
        <v>138</v>
      </c>
      <c r="AW162" s="14" t="s">
        <v>33</v>
      </c>
      <c r="AX162" s="14" t="s">
        <v>86</v>
      </c>
      <c r="AY162" s="166" t="s">
        <v>134</v>
      </c>
    </row>
    <row r="163" spans="1:65" s="2" customFormat="1" ht="14.4" customHeight="1">
      <c r="A163" s="32"/>
      <c r="B163" s="142"/>
      <c r="C163" s="143" t="s">
        <v>199</v>
      </c>
      <c r="D163" s="143" t="s">
        <v>135</v>
      </c>
      <c r="E163" s="144" t="s">
        <v>264</v>
      </c>
      <c r="F163" s="145" t="s">
        <v>265</v>
      </c>
      <c r="G163" s="146" t="s">
        <v>193</v>
      </c>
      <c r="H163" s="147">
        <v>28.216000000000001</v>
      </c>
      <c r="I163" s="148"/>
      <c r="J163" s="149">
        <f>ROUND(I163*H163,2)</f>
        <v>0</v>
      </c>
      <c r="K163" s="150"/>
      <c r="L163" s="33"/>
      <c r="M163" s="151" t="s">
        <v>1</v>
      </c>
      <c r="N163" s="152" t="s">
        <v>43</v>
      </c>
      <c r="O163" s="58"/>
      <c r="P163" s="153">
        <f>O163*H163</f>
        <v>0</v>
      </c>
      <c r="Q163" s="153">
        <v>0</v>
      </c>
      <c r="R163" s="153">
        <f>Q163*H163</f>
        <v>0</v>
      </c>
      <c r="S163" s="153">
        <v>0</v>
      </c>
      <c r="T163" s="154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55" t="s">
        <v>138</v>
      </c>
      <c r="AT163" s="155" t="s">
        <v>135</v>
      </c>
      <c r="AU163" s="155" t="s">
        <v>88</v>
      </c>
      <c r="AY163" s="17" t="s">
        <v>134</v>
      </c>
      <c r="BE163" s="156">
        <f>IF(N163="základní",J163,0)</f>
        <v>0</v>
      </c>
      <c r="BF163" s="156">
        <f>IF(N163="snížená",J163,0)</f>
        <v>0</v>
      </c>
      <c r="BG163" s="156">
        <f>IF(N163="zákl. přenesená",J163,0)</f>
        <v>0</v>
      </c>
      <c r="BH163" s="156">
        <f>IF(N163="sníž. přenesená",J163,0)</f>
        <v>0</v>
      </c>
      <c r="BI163" s="156">
        <f>IF(N163="nulová",J163,0)</f>
        <v>0</v>
      </c>
      <c r="BJ163" s="17" t="s">
        <v>86</v>
      </c>
      <c r="BK163" s="156">
        <f>ROUND(I163*H163,2)</f>
        <v>0</v>
      </c>
      <c r="BL163" s="17" t="s">
        <v>138</v>
      </c>
      <c r="BM163" s="155" t="s">
        <v>266</v>
      </c>
    </row>
    <row r="164" spans="1:65" s="15" customFormat="1" ht="10.199999999999999">
      <c r="B164" s="175"/>
      <c r="D164" s="158" t="s">
        <v>140</v>
      </c>
      <c r="E164" s="176" t="s">
        <v>1</v>
      </c>
      <c r="F164" s="177" t="s">
        <v>267</v>
      </c>
      <c r="H164" s="178">
        <v>28.216000000000001</v>
      </c>
      <c r="I164" s="179"/>
      <c r="L164" s="175"/>
      <c r="M164" s="180"/>
      <c r="N164" s="181"/>
      <c r="O164" s="181"/>
      <c r="P164" s="181"/>
      <c r="Q164" s="181"/>
      <c r="R164" s="181"/>
      <c r="S164" s="181"/>
      <c r="T164" s="182"/>
      <c r="AT164" s="176" t="s">
        <v>140</v>
      </c>
      <c r="AU164" s="176" t="s">
        <v>88</v>
      </c>
      <c r="AV164" s="15" t="s">
        <v>88</v>
      </c>
      <c r="AW164" s="15" t="s">
        <v>33</v>
      </c>
      <c r="AX164" s="15" t="s">
        <v>86</v>
      </c>
      <c r="AY164" s="176" t="s">
        <v>134</v>
      </c>
    </row>
    <row r="165" spans="1:65" s="2" customFormat="1" ht="14.4" customHeight="1">
      <c r="A165" s="32"/>
      <c r="B165" s="142"/>
      <c r="C165" s="143" t="s">
        <v>8</v>
      </c>
      <c r="D165" s="143" t="s">
        <v>135</v>
      </c>
      <c r="E165" s="144" t="s">
        <v>269</v>
      </c>
      <c r="F165" s="145" t="s">
        <v>270</v>
      </c>
      <c r="G165" s="146" t="s">
        <v>151</v>
      </c>
      <c r="H165" s="147">
        <v>2.992</v>
      </c>
      <c r="I165" s="148"/>
      <c r="J165" s="149">
        <f>ROUND(I165*H165,2)</f>
        <v>0</v>
      </c>
      <c r="K165" s="150"/>
      <c r="L165" s="33"/>
      <c r="M165" s="151" t="s">
        <v>1</v>
      </c>
      <c r="N165" s="152" t="s">
        <v>43</v>
      </c>
      <c r="O165" s="58"/>
      <c r="P165" s="153">
        <f>O165*H165</f>
        <v>0</v>
      </c>
      <c r="Q165" s="153">
        <v>0</v>
      </c>
      <c r="R165" s="153">
        <f>Q165*H165</f>
        <v>0</v>
      </c>
      <c r="S165" s="153">
        <v>0</v>
      </c>
      <c r="T165" s="154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55" t="s">
        <v>138</v>
      </c>
      <c r="AT165" s="155" t="s">
        <v>135</v>
      </c>
      <c r="AU165" s="155" t="s">
        <v>88</v>
      </c>
      <c r="AY165" s="17" t="s">
        <v>134</v>
      </c>
      <c r="BE165" s="156">
        <f>IF(N165="základní",J165,0)</f>
        <v>0</v>
      </c>
      <c r="BF165" s="156">
        <f>IF(N165="snížená",J165,0)</f>
        <v>0</v>
      </c>
      <c r="BG165" s="156">
        <f>IF(N165="zákl. přenesená",J165,0)</f>
        <v>0</v>
      </c>
      <c r="BH165" s="156">
        <f>IF(N165="sníž. přenesená",J165,0)</f>
        <v>0</v>
      </c>
      <c r="BI165" s="156">
        <f>IF(N165="nulová",J165,0)</f>
        <v>0</v>
      </c>
      <c r="BJ165" s="17" t="s">
        <v>86</v>
      </c>
      <c r="BK165" s="156">
        <f>ROUND(I165*H165,2)</f>
        <v>0</v>
      </c>
      <c r="BL165" s="17" t="s">
        <v>138</v>
      </c>
      <c r="BM165" s="155" t="s">
        <v>271</v>
      </c>
    </row>
    <row r="166" spans="1:65" s="2" customFormat="1" ht="14.4" customHeight="1">
      <c r="A166" s="32"/>
      <c r="B166" s="142"/>
      <c r="C166" s="143" t="s">
        <v>263</v>
      </c>
      <c r="D166" s="143" t="s">
        <v>135</v>
      </c>
      <c r="E166" s="144" t="s">
        <v>273</v>
      </c>
      <c r="F166" s="145" t="s">
        <v>274</v>
      </c>
      <c r="G166" s="146" t="s">
        <v>151</v>
      </c>
      <c r="H166" s="147">
        <v>6.7530000000000001</v>
      </c>
      <c r="I166" s="148"/>
      <c r="J166" s="149">
        <f>ROUND(I166*H166,2)</f>
        <v>0</v>
      </c>
      <c r="K166" s="150"/>
      <c r="L166" s="33"/>
      <c r="M166" s="151" t="s">
        <v>1</v>
      </c>
      <c r="N166" s="152" t="s">
        <v>43</v>
      </c>
      <c r="O166" s="58"/>
      <c r="P166" s="153">
        <f>O166*H166</f>
        <v>0</v>
      </c>
      <c r="Q166" s="153">
        <v>0</v>
      </c>
      <c r="R166" s="153">
        <f>Q166*H166</f>
        <v>0</v>
      </c>
      <c r="S166" s="153">
        <v>0</v>
      </c>
      <c r="T166" s="154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5" t="s">
        <v>138</v>
      </c>
      <c r="AT166" s="155" t="s">
        <v>135</v>
      </c>
      <c r="AU166" s="155" t="s">
        <v>88</v>
      </c>
      <c r="AY166" s="17" t="s">
        <v>134</v>
      </c>
      <c r="BE166" s="156">
        <f>IF(N166="základní",J166,0)</f>
        <v>0</v>
      </c>
      <c r="BF166" s="156">
        <f>IF(N166="snížená",J166,0)</f>
        <v>0</v>
      </c>
      <c r="BG166" s="156">
        <f>IF(N166="zákl. přenesená",J166,0)</f>
        <v>0</v>
      </c>
      <c r="BH166" s="156">
        <f>IF(N166="sníž. přenesená",J166,0)</f>
        <v>0</v>
      </c>
      <c r="BI166" s="156">
        <f>IF(N166="nulová",J166,0)</f>
        <v>0</v>
      </c>
      <c r="BJ166" s="17" t="s">
        <v>86</v>
      </c>
      <c r="BK166" s="156">
        <f>ROUND(I166*H166,2)</f>
        <v>0</v>
      </c>
      <c r="BL166" s="17" t="s">
        <v>138</v>
      </c>
      <c r="BM166" s="155" t="s">
        <v>275</v>
      </c>
    </row>
    <row r="167" spans="1:65" s="12" customFormat="1" ht="22.8" customHeight="1">
      <c r="B167" s="131"/>
      <c r="D167" s="132" t="s">
        <v>77</v>
      </c>
      <c r="E167" s="173" t="s">
        <v>88</v>
      </c>
      <c r="F167" s="173" t="s">
        <v>276</v>
      </c>
      <c r="I167" s="134"/>
      <c r="J167" s="174">
        <f>BK167</f>
        <v>0</v>
      </c>
      <c r="L167" s="131"/>
      <c r="M167" s="136"/>
      <c r="N167" s="137"/>
      <c r="O167" s="137"/>
      <c r="P167" s="138">
        <f>SUM(P168:P170)</f>
        <v>0</v>
      </c>
      <c r="Q167" s="137"/>
      <c r="R167" s="138">
        <f>SUM(R168:R170)</f>
        <v>1.7234640000000001</v>
      </c>
      <c r="S167" s="137"/>
      <c r="T167" s="139">
        <f>SUM(T168:T170)</f>
        <v>0</v>
      </c>
      <c r="AR167" s="132" t="s">
        <v>86</v>
      </c>
      <c r="AT167" s="140" t="s">
        <v>77</v>
      </c>
      <c r="AU167" s="140" t="s">
        <v>86</v>
      </c>
      <c r="AY167" s="132" t="s">
        <v>134</v>
      </c>
      <c r="BK167" s="141">
        <f>SUM(BK168:BK170)</f>
        <v>0</v>
      </c>
    </row>
    <row r="168" spans="1:65" s="2" customFormat="1" ht="14.4" customHeight="1">
      <c r="A168" s="32"/>
      <c r="B168" s="142"/>
      <c r="C168" s="143" t="s">
        <v>268</v>
      </c>
      <c r="D168" s="143" t="s">
        <v>135</v>
      </c>
      <c r="E168" s="144" t="s">
        <v>278</v>
      </c>
      <c r="F168" s="145" t="s">
        <v>279</v>
      </c>
      <c r="G168" s="146" t="s">
        <v>151</v>
      </c>
      <c r="H168" s="147">
        <v>0.67500000000000004</v>
      </c>
      <c r="I168" s="148"/>
      <c r="J168" s="149">
        <f>ROUND(I168*H168,2)</f>
        <v>0</v>
      </c>
      <c r="K168" s="150"/>
      <c r="L168" s="33"/>
      <c r="M168" s="151" t="s">
        <v>1</v>
      </c>
      <c r="N168" s="152" t="s">
        <v>43</v>
      </c>
      <c r="O168" s="58"/>
      <c r="P168" s="153">
        <f>O168*H168</f>
        <v>0</v>
      </c>
      <c r="Q168" s="153">
        <v>2.55328</v>
      </c>
      <c r="R168" s="153">
        <f>Q168*H168</f>
        <v>1.7234640000000001</v>
      </c>
      <c r="S168" s="153">
        <v>0</v>
      </c>
      <c r="T168" s="154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55" t="s">
        <v>138</v>
      </c>
      <c r="AT168" s="155" t="s">
        <v>135</v>
      </c>
      <c r="AU168" s="155" t="s">
        <v>88</v>
      </c>
      <c r="AY168" s="17" t="s">
        <v>134</v>
      </c>
      <c r="BE168" s="156">
        <f>IF(N168="základní",J168,0)</f>
        <v>0</v>
      </c>
      <c r="BF168" s="156">
        <f>IF(N168="snížená",J168,0)</f>
        <v>0</v>
      </c>
      <c r="BG168" s="156">
        <f>IF(N168="zákl. přenesená",J168,0)</f>
        <v>0</v>
      </c>
      <c r="BH168" s="156">
        <f>IF(N168="sníž. přenesená",J168,0)</f>
        <v>0</v>
      </c>
      <c r="BI168" s="156">
        <f>IF(N168="nulová",J168,0)</f>
        <v>0</v>
      </c>
      <c r="BJ168" s="17" t="s">
        <v>86</v>
      </c>
      <c r="BK168" s="156">
        <f>ROUND(I168*H168,2)</f>
        <v>0</v>
      </c>
      <c r="BL168" s="17" t="s">
        <v>138</v>
      </c>
      <c r="BM168" s="155" t="s">
        <v>280</v>
      </c>
    </row>
    <row r="169" spans="1:65" s="15" customFormat="1" ht="10.199999999999999">
      <c r="B169" s="175"/>
      <c r="D169" s="158" t="s">
        <v>140</v>
      </c>
      <c r="E169" s="176" t="s">
        <v>1</v>
      </c>
      <c r="F169" s="177" t="s">
        <v>440</v>
      </c>
      <c r="H169" s="178">
        <v>0.67500000000000004</v>
      </c>
      <c r="I169" s="179"/>
      <c r="L169" s="175"/>
      <c r="M169" s="180"/>
      <c r="N169" s="181"/>
      <c r="O169" s="181"/>
      <c r="P169" s="181"/>
      <c r="Q169" s="181"/>
      <c r="R169" s="181"/>
      <c r="S169" s="181"/>
      <c r="T169" s="182"/>
      <c r="AT169" s="176" t="s">
        <v>140</v>
      </c>
      <c r="AU169" s="176" t="s">
        <v>88</v>
      </c>
      <c r="AV169" s="15" t="s">
        <v>88</v>
      </c>
      <c r="AW169" s="15" t="s">
        <v>33</v>
      </c>
      <c r="AX169" s="15" t="s">
        <v>78</v>
      </c>
      <c r="AY169" s="176" t="s">
        <v>134</v>
      </c>
    </row>
    <row r="170" spans="1:65" s="14" customFormat="1" ht="10.199999999999999">
      <c r="B170" s="165"/>
      <c r="D170" s="158" t="s">
        <v>140</v>
      </c>
      <c r="E170" s="166" t="s">
        <v>1</v>
      </c>
      <c r="F170" s="167" t="s">
        <v>142</v>
      </c>
      <c r="H170" s="168">
        <v>0.67500000000000004</v>
      </c>
      <c r="I170" s="169"/>
      <c r="L170" s="165"/>
      <c r="M170" s="170"/>
      <c r="N170" s="171"/>
      <c r="O170" s="171"/>
      <c r="P170" s="171"/>
      <c r="Q170" s="171"/>
      <c r="R170" s="171"/>
      <c r="S170" s="171"/>
      <c r="T170" s="172"/>
      <c r="AT170" s="166" t="s">
        <v>140</v>
      </c>
      <c r="AU170" s="166" t="s">
        <v>88</v>
      </c>
      <c r="AV170" s="14" t="s">
        <v>138</v>
      </c>
      <c r="AW170" s="14" t="s">
        <v>33</v>
      </c>
      <c r="AX170" s="14" t="s">
        <v>86</v>
      </c>
      <c r="AY170" s="166" t="s">
        <v>134</v>
      </c>
    </row>
    <row r="171" spans="1:65" s="12" customFormat="1" ht="22.8" customHeight="1">
      <c r="B171" s="131"/>
      <c r="D171" s="132" t="s">
        <v>77</v>
      </c>
      <c r="E171" s="173" t="s">
        <v>148</v>
      </c>
      <c r="F171" s="173" t="s">
        <v>282</v>
      </c>
      <c r="I171" s="134"/>
      <c r="J171" s="174">
        <f>BK171</f>
        <v>0</v>
      </c>
      <c r="L171" s="131"/>
      <c r="M171" s="136"/>
      <c r="N171" s="137"/>
      <c r="O171" s="137"/>
      <c r="P171" s="138">
        <f>SUM(P172:P195)</f>
        <v>0</v>
      </c>
      <c r="Q171" s="137"/>
      <c r="R171" s="138">
        <f>SUM(R172:R195)</f>
        <v>4.7980193699999996</v>
      </c>
      <c r="S171" s="137"/>
      <c r="T171" s="139">
        <f>SUM(T172:T195)</f>
        <v>0</v>
      </c>
      <c r="AR171" s="132" t="s">
        <v>86</v>
      </c>
      <c r="AT171" s="140" t="s">
        <v>77</v>
      </c>
      <c r="AU171" s="140" t="s">
        <v>86</v>
      </c>
      <c r="AY171" s="132" t="s">
        <v>134</v>
      </c>
      <c r="BK171" s="141">
        <f>SUM(BK172:BK195)</f>
        <v>0</v>
      </c>
    </row>
    <row r="172" spans="1:65" s="2" customFormat="1" ht="19.8" customHeight="1">
      <c r="A172" s="32"/>
      <c r="B172" s="142"/>
      <c r="C172" s="143" t="s">
        <v>272</v>
      </c>
      <c r="D172" s="143" t="s">
        <v>135</v>
      </c>
      <c r="E172" s="144" t="s">
        <v>441</v>
      </c>
      <c r="F172" s="145" t="s">
        <v>442</v>
      </c>
      <c r="G172" s="146" t="s">
        <v>193</v>
      </c>
      <c r="H172" s="147">
        <v>1.0999999999999999E-2</v>
      </c>
      <c r="I172" s="148"/>
      <c r="J172" s="149">
        <f>ROUND(I172*H172,2)</f>
        <v>0</v>
      </c>
      <c r="K172" s="150"/>
      <c r="L172" s="33"/>
      <c r="M172" s="151" t="s">
        <v>1</v>
      </c>
      <c r="N172" s="152" t="s">
        <v>43</v>
      </c>
      <c r="O172" s="58"/>
      <c r="P172" s="153">
        <f>O172*H172</f>
        <v>0</v>
      </c>
      <c r="Q172" s="153">
        <v>1.9539999999999998E-2</v>
      </c>
      <c r="R172" s="153">
        <f>Q172*H172</f>
        <v>2.1493999999999997E-4</v>
      </c>
      <c r="S172" s="153">
        <v>0</v>
      </c>
      <c r="T172" s="154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55" t="s">
        <v>138</v>
      </c>
      <c r="AT172" s="155" t="s">
        <v>135</v>
      </c>
      <c r="AU172" s="155" t="s">
        <v>88</v>
      </c>
      <c r="AY172" s="17" t="s">
        <v>134</v>
      </c>
      <c r="BE172" s="156">
        <f>IF(N172="základní",J172,0)</f>
        <v>0</v>
      </c>
      <c r="BF172" s="156">
        <f>IF(N172="snížená",J172,0)</f>
        <v>0</v>
      </c>
      <c r="BG172" s="156">
        <f>IF(N172="zákl. přenesená",J172,0)</f>
        <v>0</v>
      </c>
      <c r="BH172" s="156">
        <f>IF(N172="sníž. přenesená",J172,0)</f>
        <v>0</v>
      </c>
      <c r="BI172" s="156">
        <f>IF(N172="nulová",J172,0)</f>
        <v>0</v>
      </c>
      <c r="BJ172" s="17" t="s">
        <v>86</v>
      </c>
      <c r="BK172" s="156">
        <f>ROUND(I172*H172,2)</f>
        <v>0</v>
      </c>
      <c r="BL172" s="17" t="s">
        <v>138</v>
      </c>
      <c r="BM172" s="155" t="s">
        <v>443</v>
      </c>
    </row>
    <row r="173" spans="1:65" s="15" customFormat="1" ht="10.199999999999999">
      <c r="B173" s="175"/>
      <c r="D173" s="158" t="s">
        <v>140</v>
      </c>
      <c r="E173" s="176" t="s">
        <v>1</v>
      </c>
      <c r="F173" s="177" t="s">
        <v>444</v>
      </c>
      <c r="H173" s="178">
        <v>1.0999999999999999E-2</v>
      </c>
      <c r="I173" s="179"/>
      <c r="L173" s="175"/>
      <c r="M173" s="180"/>
      <c r="N173" s="181"/>
      <c r="O173" s="181"/>
      <c r="P173" s="181"/>
      <c r="Q173" s="181"/>
      <c r="R173" s="181"/>
      <c r="S173" s="181"/>
      <c r="T173" s="182"/>
      <c r="AT173" s="176" t="s">
        <v>140</v>
      </c>
      <c r="AU173" s="176" t="s">
        <v>88</v>
      </c>
      <c r="AV173" s="15" t="s">
        <v>88</v>
      </c>
      <c r="AW173" s="15" t="s">
        <v>33</v>
      </c>
      <c r="AX173" s="15" t="s">
        <v>78</v>
      </c>
      <c r="AY173" s="176" t="s">
        <v>134</v>
      </c>
    </row>
    <row r="174" spans="1:65" s="14" customFormat="1" ht="10.199999999999999">
      <c r="B174" s="165"/>
      <c r="D174" s="158" t="s">
        <v>140</v>
      </c>
      <c r="E174" s="166" t="s">
        <v>1</v>
      </c>
      <c r="F174" s="167" t="s">
        <v>142</v>
      </c>
      <c r="H174" s="168">
        <v>1.0999999999999999E-2</v>
      </c>
      <c r="I174" s="169"/>
      <c r="L174" s="165"/>
      <c r="M174" s="170"/>
      <c r="N174" s="171"/>
      <c r="O174" s="171"/>
      <c r="P174" s="171"/>
      <c r="Q174" s="171"/>
      <c r="R174" s="171"/>
      <c r="S174" s="171"/>
      <c r="T174" s="172"/>
      <c r="AT174" s="166" t="s">
        <v>140</v>
      </c>
      <c r="AU174" s="166" t="s">
        <v>88</v>
      </c>
      <c r="AV174" s="14" t="s">
        <v>138</v>
      </c>
      <c r="AW174" s="14" t="s">
        <v>33</v>
      </c>
      <c r="AX174" s="14" t="s">
        <v>86</v>
      </c>
      <c r="AY174" s="166" t="s">
        <v>134</v>
      </c>
    </row>
    <row r="175" spans="1:65" s="2" customFormat="1" ht="14.4" customHeight="1">
      <c r="A175" s="32"/>
      <c r="B175" s="142"/>
      <c r="C175" s="188" t="s">
        <v>277</v>
      </c>
      <c r="D175" s="188" t="s">
        <v>337</v>
      </c>
      <c r="E175" s="189" t="s">
        <v>445</v>
      </c>
      <c r="F175" s="190" t="s">
        <v>446</v>
      </c>
      <c r="G175" s="191" t="s">
        <v>193</v>
      </c>
      <c r="H175" s="192">
        <v>1.2E-2</v>
      </c>
      <c r="I175" s="193"/>
      <c r="J175" s="194">
        <f>ROUND(I175*H175,2)</f>
        <v>0</v>
      </c>
      <c r="K175" s="195"/>
      <c r="L175" s="196"/>
      <c r="M175" s="197" t="s">
        <v>1</v>
      </c>
      <c r="N175" s="198" t="s">
        <v>43</v>
      </c>
      <c r="O175" s="58"/>
      <c r="P175" s="153">
        <f>O175*H175</f>
        <v>0</v>
      </c>
      <c r="Q175" s="153">
        <v>1</v>
      </c>
      <c r="R175" s="153">
        <f>Q175*H175</f>
        <v>1.2E-2</v>
      </c>
      <c r="S175" s="153">
        <v>0</v>
      </c>
      <c r="T175" s="154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55" t="s">
        <v>176</v>
      </c>
      <c r="AT175" s="155" t="s">
        <v>337</v>
      </c>
      <c r="AU175" s="155" t="s">
        <v>88</v>
      </c>
      <c r="AY175" s="17" t="s">
        <v>134</v>
      </c>
      <c r="BE175" s="156">
        <f>IF(N175="základní",J175,0)</f>
        <v>0</v>
      </c>
      <c r="BF175" s="156">
        <f>IF(N175="snížená",J175,0)</f>
        <v>0</v>
      </c>
      <c r="BG175" s="156">
        <f>IF(N175="zákl. přenesená",J175,0)</f>
        <v>0</v>
      </c>
      <c r="BH175" s="156">
        <f>IF(N175="sníž. přenesená",J175,0)</f>
        <v>0</v>
      </c>
      <c r="BI175" s="156">
        <f>IF(N175="nulová",J175,0)</f>
        <v>0</v>
      </c>
      <c r="BJ175" s="17" t="s">
        <v>86</v>
      </c>
      <c r="BK175" s="156">
        <f>ROUND(I175*H175,2)</f>
        <v>0</v>
      </c>
      <c r="BL175" s="17" t="s">
        <v>138</v>
      </c>
      <c r="BM175" s="155" t="s">
        <v>447</v>
      </c>
    </row>
    <row r="176" spans="1:65" s="15" customFormat="1" ht="10.199999999999999">
      <c r="B176" s="175"/>
      <c r="D176" s="158" t="s">
        <v>140</v>
      </c>
      <c r="E176" s="176" t="s">
        <v>1</v>
      </c>
      <c r="F176" s="177" t="s">
        <v>448</v>
      </c>
      <c r="H176" s="178">
        <v>1.2E-2</v>
      </c>
      <c r="I176" s="179"/>
      <c r="L176" s="175"/>
      <c r="M176" s="180"/>
      <c r="N176" s="181"/>
      <c r="O176" s="181"/>
      <c r="P176" s="181"/>
      <c r="Q176" s="181"/>
      <c r="R176" s="181"/>
      <c r="S176" s="181"/>
      <c r="T176" s="182"/>
      <c r="AT176" s="176" t="s">
        <v>140</v>
      </c>
      <c r="AU176" s="176" t="s">
        <v>88</v>
      </c>
      <c r="AV176" s="15" t="s">
        <v>88</v>
      </c>
      <c r="AW176" s="15" t="s">
        <v>33</v>
      </c>
      <c r="AX176" s="15" t="s">
        <v>86</v>
      </c>
      <c r="AY176" s="176" t="s">
        <v>134</v>
      </c>
    </row>
    <row r="177" spans="1:65" s="2" customFormat="1" ht="14.4" customHeight="1">
      <c r="A177" s="32"/>
      <c r="B177" s="142"/>
      <c r="C177" s="143" t="s">
        <v>283</v>
      </c>
      <c r="D177" s="143" t="s">
        <v>135</v>
      </c>
      <c r="E177" s="144" t="s">
        <v>284</v>
      </c>
      <c r="F177" s="145" t="s">
        <v>285</v>
      </c>
      <c r="G177" s="146" t="s">
        <v>151</v>
      </c>
      <c r="H177" s="147">
        <v>0.36</v>
      </c>
      <c r="I177" s="148"/>
      <c r="J177" s="149">
        <f>ROUND(I177*H177,2)</f>
        <v>0</v>
      </c>
      <c r="K177" s="150"/>
      <c r="L177" s="33"/>
      <c r="M177" s="151" t="s">
        <v>1</v>
      </c>
      <c r="N177" s="152" t="s">
        <v>43</v>
      </c>
      <c r="O177" s="58"/>
      <c r="P177" s="153">
        <f>O177*H177</f>
        <v>0</v>
      </c>
      <c r="Q177" s="153">
        <v>2.8967999999999998</v>
      </c>
      <c r="R177" s="153">
        <f>Q177*H177</f>
        <v>1.042848</v>
      </c>
      <c r="S177" s="153">
        <v>0</v>
      </c>
      <c r="T177" s="154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55" t="s">
        <v>138</v>
      </c>
      <c r="AT177" s="155" t="s">
        <v>135</v>
      </c>
      <c r="AU177" s="155" t="s">
        <v>88</v>
      </c>
      <c r="AY177" s="17" t="s">
        <v>134</v>
      </c>
      <c r="BE177" s="156">
        <f>IF(N177="základní",J177,0)</f>
        <v>0</v>
      </c>
      <c r="BF177" s="156">
        <f>IF(N177="snížená",J177,0)</f>
        <v>0</v>
      </c>
      <c r="BG177" s="156">
        <f>IF(N177="zákl. přenesená",J177,0)</f>
        <v>0</v>
      </c>
      <c r="BH177" s="156">
        <f>IF(N177="sníž. přenesená",J177,0)</f>
        <v>0</v>
      </c>
      <c r="BI177" s="156">
        <f>IF(N177="nulová",J177,0)</f>
        <v>0</v>
      </c>
      <c r="BJ177" s="17" t="s">
        <v>86</v>
      </c>
      <c r="BK177" s="156">
        <f>ROUND(I177*H177,2)</f>
        <v>0</v>
      </c>
      <c r="BL177" s="17" t="s">
        <v>138</v>
      </c>
      <c r="BM177" s="155" t="s">
        <v>286</v>
      </c>
    </row>
    <row r="178" spans="1:65" s="15" customFormat="1" ht="10.199999999999999">
      <c r="B178" s="175"/>
      <c r="D178" s="158" t="s">
        <v>140</v>
      </c>
      <c r="E178" s="176" t="s">
        <v>1</v>
      </c>
      <c r="F178" s="177" t="s">
        <v>287</v>
      </c>
      <c r="H178" s="178">
        <v>0.36</v>
      </c>
      <c r="I178" s="179"/>
      <c r="L178" s="175"/>
      <c r="M178" s="180"/>
      <c r="N178" s="181"/>
      <c r="O178" s="181"/>
      <c r="P178" s="181"/>
      <c r="Q178" s="181"/>
      <c r="R178" s="181"/>
      <c r="S178" s="181"/>
      <c r="T178" s="182"/>
      <c r="AT178" s="176" t="s">
        <v>140</v>
      </c>
      <c r="AU178" s="176" t="s">
        <v>88</v>
      </c>
      <c r="AV178" s="15" t="s">
        <v>88</v>
      </c>
      <c r="AW178" s="15" t="s">
        <v>33</v>
      </c>
      <c r="AX178" s="15" t="s">
        <v>78</v>
      </c>
      <c r="AY178" s="176" t="s">
        <v>134</v>
      </c>
    </row>
    <row r="179" spans="1:65" s="14" customFormat="1" ht="10.199999999999999">
      <c r="B179" s="165"/>
      <c r="D179" s="158" t="s">
        <v>140</v>
      </c>
      <c r="E179" s="166" t="s">
        <v>1</v>
      </c>
      <c r="F179" s="167" t="s">
        <v>142</v>
      </c>
      <c r="H179" s="168">
        <v>0.36</v>
      </c>
      <c r="I179" s="169"/>
      <c r="L179" s="165"/>
      <c r="M179" s="170"/>
      <c r="N179" s="171"/>
      <c r="O179" s="171"/>
      <c r="P179" s="171"/>
      <c r="Q179" s="171"/>
      <c r="R179" s="171"/>
      <c r="S179" s="171"/>
      <c r="T179" s="172"/>
      <c r="AT179" s="166" t="s">
        <v>140</v>
      </c>
      <c r="AU179" s="166" t="s">
        <v>88</v>
      </c>
      <c r="AV179" s="14" t="s">
        <v>138</v>
      </c>
      <c r="AW179" s="14" t="s">
        <v>33</v>
      </c>
      <c r="AX179" s="14" t="s">
        <v>86</v>
      </c>
      <c r="AY179" s="166" t="s">
        <v>134</v>
      </c>
    </row>
    <row r="180" spans="1:65" s="2" customFormat="1" ht="14.4" customHeight="1">
      <c r="A180" s="32"/>
      <c r="B180" s="142"/>
      <c r="C180" s="143" t="s">
        <v>288</v>
      </c>
      <c r="D180" s="143" t="s">
        <v>135</v>
      </c>
      <c r="E180" s="144" t="s">
        <v>289</v>
      </c>
      <c r="F180" s="145" t="s">
        <v>290</v>
      </c>
      <c r="G180" s="146" t="s">
        <v>151</v>
      </c>
      <c r="H180" s="147">
        <v>1.236</v>
      </c>
      <c r="I180" s="148"/>
      <c r="J180" s="149">
        <f>ROUND(I180*H180,2)</f>
        <v>0</v>
      </c>
      <c r="K180" s="150"/>
      <c r="L180" s="33"/>
      <c r="M180" s="151" t="s">
        <v>1</v>
      </c>
      <c r="N180" s="152" t="s">
        <v>43</v>
      </c>
      <c r="O180" s="58"/>
      <c r="P180" s="153">
        <f>O180*H180</f>
        <v>0</v>
      </c>
      <c r="Q180" s="153">
        <v>2.8332299999999999</v>
      </c>
      <c r="R180" s="153">
        <f>Q180*H180</f>
        <v>3.5018722799999997</v>
      </c>
      <c r="S180" s="153">
        <v>0</v>
      </c>
      <c r="T180" s="154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55" t="s">
        <v>138</v>
      </c>
      <c r="AT180" s="155" t="s">
        <v>135</v>
      </c>
      <c r="AU180" s="155" t="s">
        <v>88</v>
      </c>
      <c r="AY180" s="17" t="s">
        <v>134</v>
      </c>
      <c r="BE180" s="156">
        <f>IF(N180="základní",J180,0)</f>
        <v>0</v>
      </c>
      <c r="BF180" s="156">
        <f>IF(N180="snížená",J180,0)</f>
        <v>0</v>
      </c>
      <c r="BG180" s="156">
        <f>IF(N180="zákl. přenesená",J180,0)</f>
        <v>0</v>
      </c>
      <c r="BH180" s="156">
        <f>IF(N180="sníž. přenesená",J180,0)</f>
        <v>0</v>
      </c>
      <c r="BI180" s="156">
        <f>IF(N180="nulová",J180,0)</f>
        <v>0</v>
      </c>
      <c r="BJ180" s="17" t="s">
        <v>86</v>
      </c>
      <c r="BK180" s="156">
        <f>ROUND(I180*H180,2)</f>
        <v>0</v>
      </c>
      <c r="BL180" s="17" t="s">
        <v>138</v>
      </c>
      <c r="BM180" s="155" t="s">
        <v>291</v>
      </c>
    </row>
    <row r="181" spans="1:65" s="13" customFormat="1" ht="10.199999999999999">
      <c r="B181" s="157"/>
      <c r="D181" s="158" t="s">
        <v>140</v>
      </c>
      <c r="E181" s="159" t="s">
        <v>1</v>
      </c>
      <c r="F181" s="160" t="s">
        <v>227</v>
      </c>
      <c r="H181" s="159" t="s">
        <v>1</v>
      </c>
      <c r="I181" s="161"/>
      <c r="L181" s="157"/>
      <c r="M181" s="162"/>
      <c r="N181" s="163"/>
      <c r="O181" s="163"/>
      <c r="P181" s="163"/>
      <c r="Q181" s="163"/>
      <c r="R181" s="163"/>
      <c r="S181" s="163"/>
      <c r="T181" s="164"/>
      <c r="AT181" s="159" t="s">
        <v>140</v>
      </c>
      <c r="AU181" s="159" t="s">
        <v>88</v>
      </c>
      <c r="AV181" s="13" t="s">
        <v>86</v>
      </c>
      <c r="AW181" s="13" t="s">
        <v>33</v>
      </c>
      <c r="AX181" s="13" t="s">
        <v>78</v>
      </c>
      <c r="AY181" s="159" t="s">
        <v>134</v>
      </c>
    </row>
    <row r="182" spans="1:65" s="15" customFormat="1" ht="10.199999999999999">
      <c r="B182" s="175"/>
      <c r="D182" s="158" t="s">
        <v>140</v>
      </c>
      <c r="E182" s="176" t="s">
        <v>1</v>
      </c>
      <c r="F182" s="177" t="s">
        <v>449</v>
      </c>
      <c r="H182" s="178">
        <v>0.91200000000000003</v>
      </c>
      <c r="I182" s="179"/>
      <c r="L182" s="175"/>
      <c r="M182" s="180"/>
      <c r="N182" s="181"/>
      <c r="O182" s="181"/>
      <c r="P182" s="181"/>
      <c r="Q182" s="181"/>
      <c r="R182" s="181"/>
      <c r="S182" s="181"/>
      <c r="T182" s="182"/>
      <c r="AT182" s="176" t="s">
        <v>140</v>
      </c>
      <c r="AU182" s="176" t="s">
        <v>88</v>
      </c>
      <c r="AV182" s="15" t="s">
        <v>88</v>
      </c>
      <c r="AW182" s="15" t="s">
        <v>33</v>
      </c>
      <c r="AX182" s="15" t="s">
        <v>78</v>
      </c>
      <c r="AY182" s="176" t="s">
        <v>134</v>
      </c>
    </row>
    <row r="183" spans="1:65" s="15" customFormat="1" ht="10.199999999999999">
      <c r="B183" s="175"/>
      <c r="D183" s="158" t="s">
        <v>140</v>
      </c>
      <c r="E183" s="176" t="s">
        <v>1</v>
      </c>
      <c r="F183" s="177" t="s">
        <v>450</v>
      </c>
      <c r="H183" s="178">
        <v>0.32400000000000001</v>
      </c>
      <c r="I183" s="179"/>
      <c r="L183" s="175"/>
      <c r="M183" s="180"/>
      <c r="N183" s="181"/>
      <c r="O183" s="181"/>
      <c r="P183" s="181"/>
      <c r="Q183" s="181"/>
      <c r="R183" s="181"/>
      <c r="S183" s="181"/>
      <c r="T183" s="182"/>
      <c r="AT183" s="176" t="s">
        <v>140</v>
      </c>
      <c r="AU183" s="176" t="s">
        <v>88</v>
      </c>
      <c r="AV183" s="15" t="s">
        <v>88</v>
      </c>
      <c r="AW183" s="15" t="s">
        <v>33</v>
      </c>
      <c r="AX183" s="15" t="s">
        <v>78</v>
      </c>
      <c r="AY183" s="176" t="s">
        <v>134</v>
      </c>
    </row>
    <row r="184" spans="1:65" s="14" customFormat="1" ht="10.199999999999999">
      <c r="B184" s="165"/>
      <c r="D184" s="158" t="s">
        <v>140</v>
      </c>
      <c r="E184" s="166" t="s">
        <v>1</v>
      </c>
      <c r="F184" s="167" t="s">
        <v>142</v>
      </c>
      <c r="H184" s="168">
        <v>1.236</v>
      </c>
      <c r="I184" s="169"/>
      <c r="L184" s="165"/>
      <c r="M184" s="170"/>
      <c r="N184" s="171"/>
      <c r="O184" s="171"/>
      <c r="P184" s="171"/>
      <c r="Q184" s="171"/>
      <c r="R184" s="171"/>
      <c r="S184" s="171"/>
      <c r="T184" s="172"/>
      <c r="AT184" s="166" t="s">
        <v>140</v>
      </c>
      <c r="AU184" s="166" t="s">
        <v>88</v>
      </c>
      <c r="AV184" s="14" t="s">
        <v>138</v>
      </c>
      <c r="AW184" s="14" t="s">
        <v>33</v>
      </c>
      <c r="AX184" s="14" t="s">
        <v>86</v>
      </c>
      <c r="AY184" s="166" t="s">
        <v>134</v>
      </c>
    </row>
    <row r="185" spans="1:65" s="2" customFormat="1" ht="14.4" customHeight="1">
      <c r="A185" s="32"/>
      <c r="B185" s="142"/>
      <c r="C185" s="143" t="s">
        <v>296</v>
      </c>
      <c r="D185" s="143" t="s">
        <v>135</v>
      </c>
      <c r="E185" s="144" t="s">
        <v>297</v>
      </c>
      <c r="F185" s="145" t="s">
        <v>298</v>
      </c>
      <c r="G185" s="146" t="s">
        <v>163</v>
      </c>
      <c r="H185" s="147">
        <v>7.08</v>
      </c>
      <c r="I185" s="148"/>
      <c r="J185" s="149">
        <f>ROUND(I185*H185,2)</f>
        <v>0</v>
      </c>
      <c r="K185" s="150"/>
      <c r="L185" s="33"/>
      <c r="M185" s="151" t="s">
        <v>1</v>
      </c>
      <c r="N185" s="152" t="s">
        <v>43</v>
      </c>
      <c r="O185" s="58"/>
      <c r="P185" s="153">
        <f>O185*H185</f>
        <v>0</v>
      </c>
      <c r="Q185" s="153">
        <v>8.6499999999999997E-3</v>
      </c>
      <c r="R185" s="153">
        <f>Q185*H185</f>
        <v>6.1241999999999998E-2</v>
      </c>
      <c r="S185" s="153">
        <v>0</v>
      </c>
      <c r="T185" s="154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55" t="s">
        <v>138</v>
      </c>
      <c r="AT185" s="155" t="s">
        <v>135</v>
      </c>
      <c r="AU185" s="155" t="s">
        <v>88</v>
      </c>
      <c r="AY185" s="17" t="s">
        <v>134</v>
      </c>
      <c r="BE185" s="156">
        <f>IF(N185="základní",J185,0)</f>
        <v>0</v>
      </c>
      <c r="BF185" s="156">
        <f>IF(N185="snížená",J185,0)</f>
        <v>0</v>
      </c>
      <c r="BG185" s="156">
        <f>IF(N185="zákl. přenesená",J185,0)</f>
        <v>0</v>
      </c>
      <c r="BH185" s="156">
        <f>IF(N185="sníž. přenesená",J185,0)</f>
        <v>0</v>
      </c>
      <c r="BI185" s="156">
        <f>IF(N185="nulová",J185,0)</f>
        <v>0</v>
      </c>
      <c r="BJ185" s="17" t="s">
        <v>86</v>
      </c>
      <c r="BK185" s="156">
        <f>ROUND(I185*H185,2)</f>
        <v>0</v>
      </c>
      <c r="BL185" s="17" t="s">
        <v>138</v>
      </c>
      <c r="BM185" s="155" t="s">
        <v>299</v>
      </c>
    </row>
    <row r="186" spans="1:65" s="13" customFormat="1" ht="10.199999999999999">
      <c r="B186" s="157"/>
      <c r="D186" s="158" t="s">
        <v>140</v>
      </c>
      <c r="E186" s="159" t="s">
        <v>1</v>
      </c>
      <c r="F186" s="160" t="s">
        <v>227</v>
      </c>
      <c r="H186" s="159" t="s">
        <v>1</v>
      </c>
      <c r="I186" s="161"/>
      <c r="L186" s="157"/>
      <c r="M186" s="162"/>
      <c r="N186" s="163"/>
      <c r="O186" s="163"/>
      <c r="P186" s="163"/>
      <c r="Q186" s="163"/>
      <c r="R186" s="163"/>
      <c r="S186" s="163"/>
      <c r="T186" s="164"/>
      <c r="AT186" s="159" t="s">
        <v>140</v>
      </c>
      <c r="AU186" s="159" t="s">
        <v>88</v>
      </c>
      <c r="AV186" s="13" t="s">
        <v>86</v>
      </c>
      <c r="AW186" s="13" t="s">
        <v>33</v>
      </c>
      <c r="AX186" s="13" t="s">
        <v>78</v>
      </c>
      <c r="AY186" s="159" t="s">
        <v>134</v>
      </c>
    </row>
    <row r="187" spans="1:65" s="15" customFormat="1" ht="10.199999999999999">
      <c r="B187" s="175"/>
      <c r="D187" s="158" t="s">
        <v>140</v>
      </c>
      <c r="E187" s="176" t="s">
        <v>1</v>
      </c>
      <c r="F187" s="177" t="s">
        <v>451</v>
      </c>
      <c r="H187" s="178">
        <v>3.44</v>
      </c>
      <c r="I187" s="179"/>
      <c r="L187" s="175"/>
      <c r="M187" s="180"/>
      <c r="N187" s="181"/>
      <c r="O187" s="181"/>
      <c r="P187" s="181"/>
      <c r="Q187" s="181"/>
      <c r="R187" s="181"/>
      <c r="S187" s="181"/>
      <c r="T187" s="182"/>
      <c r="AT187" s="176" t="s">
        <v>140</v>
      </c>
      <c r="AU187" s="176" t="s">
        <v>88</v>
      </c>
      <c r="AV187" s="15" t="s">
        <v>88</v>
      </c>
      <c r="AW187" s="15" t="s">
        <v>33</v>
      </c>
      <c r="AX187" s="15" t="s">
        <v>78</v>
      </c>
      <c r="AY187" s="176" t="s">
        <v>134</v>
      </c>
    </row>
    <row r="188" spans="1:65" s="15" customFormat="1" ht="10.199999999999999">
      <c r="B188" s="175"/>
      <c r="D188" s="158" t="s">
        <v>140</v>
      </c>
      <c r="E188" s="176" t="s">
        <v>1</v>
      </c>
      <c r="F188" s="177" t="s">
        <v>452</v>
      </c>
      <c r="H188" s="178">
        <v>3.64</v>
      </c>
      <c r="I188" s="179"/>
      <c r="L188" s="175"/>
      <c r="M188" s="180"/>
      <c r="N188" s="181"/>
      <c r="O188" s="181"/>
      <c r="P188" s="181"/>
      <c r="Q188" s="181"/>
      <c r="R188" s="181"/>
      <c r="S188" s="181"/>
      <c r="T188" s="182"/>
      <c r="AT188" s="176" t="s">
        <v>140</v>
      </c>
      <c r="AU188" s="176" t="s">
        <v>88</v>
      </c>
      <c r="AV188" s="15" t="s">
        <v>88</v>
      </c>
      <c r="AW188" s="15" t="s">
        <v>33</v>
      </c>
      <c r="AX188" s="15" t="s">
        <v>78</v>
      </c>
      <c r="AY188" s="176" t="s">
        <v>134</v>
      </c>
    </row>
    <row r="189" spans="1:65" s="14" customFormat="1" ht="10.199999999999999">
      <c r="B189" s="165"/>
      <c r="D189" s="158" t="s">
        <v>140</v>
      </c>
      <c r="E189" s="166" t="s">
        <v>1</v>
      </c>
      <c r="F189" s="167" t="s">
        <v>142</v>
      </c>
      <c r="H189" s="168">
        <v>7.08</v>
      </c>
      <c r="I189" s="169"/>
      <c r="L189" s="165"/>
      <c r="M189" s="170"/>
      <c r="N189" s="171"/>
      <c r="O189" s="171"/>
      <c r="P189" s="171"/>
      <c r="Q189" s="171"/>
      <c r="R189" s="171"/>
      <c r="S189" s="171"/>
      <c r="T189" s="172"/>
      <c r="AT189" s="166" t="s">
        <v>140</v>
      </c>
      <c r="AU189" s="166" t="s">
        <v>88</v>
      </c>
      <c r="AV189" s="14" t="s">
        <v>138</v>
      </c>
      <c r="AW189" s="14" t="s">
        <v>33</v>
      </c>
      <c r="AX189" s="14" t="s">
        <v>86</v>
      </c>
      <c r="AY189" s="166" t="s">
        <v>134</v>
      </c>
    </row>
    <row r="190" spans="1:65" s="2" customFormat="1" ht="14.4" customHeight="1">
      <c r="A190" s="32"/>
      <c r="B190" s="142"/>
      <c r="C190" s="143" t="s">
        <v>304</v>
      </c>
      <c r="D190" s="143" t="s">
        <v>135</v>
      </c>
      <c r="E190" s="144" t="s">
        <v>305</v>
      </c>
      <c r="F190" s="145" t="s">
        <v>306</v>
      </c>
      <c r="G190" s="146" t="s">
        <v>163</v>
      </c>
      <c r="H190" s="147">
        <v>7.08</v>
      </c>
      <c r="I190" s="148"/>
      <c r="J190" s="149">
        <f>ROUND(I190*H190,2)</f>
        <v>0</v>
      </c>
      <c r="K190" s="150"/>
      <c r="L190" s="33"/>
      <c r="M190" s="151" t="s">
        <v>1</v>
      </c>
      <c r="N190" s="152" t="s">
        <v>43</v>
      </c>
      <c r="O190" s="58"/>
      <c r="P190" s="153">
        <f>O190*H190</f>
        <v>0</v>
      </c>
      <c r="Q190" s="153">
        <v>0</v>
      </c>
      <c r="R190" s="153">
        <f>Q190*H190</f>
        <v>0</v>
      </c>
      <c r="S190" s="153">
        <v>0</v>
      </c>
      <c r="T190" s="154">
        <f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55" t="s">
        <v>138</v>
      </c>
      <c r="AT190" s="155" t="s">
        <v>135</v>
      </c>
      <c r="AU190" s="155" t="s">
        <v>88</v>
      </c>
      <c r="AY190" s="17" t="s">
        <v>134</v>
      </c>
      <c r="BE190" s="156">
        <f>IF(N190="základní",J190,0)</f>
        <v>0</v>
      </c>
      <c r="BF190" s="156">
        <f>IF(N190="snížená",J190,0)</f>
        <v>0</v>
      </c>
      <c r="BG190" s="156">
        <f>IF(N190="zákl. přenesená",J190,0)</f>
        <v>0</v>
      </c>
      <c r="BH190" s="156">
        <f>IF(N190="sníž. přenesená",J190,0)</f>
        <v>0</v>
      </c>
      <c r="BI190" s="156">
        <f>IF(N190="nulová",J190,0)</f>
        <v>0</v>
      </c>
      <c r="BJ190" s="17" t="s">
        <v>86</v>
      </c>
      <c r="BK190" s="156">
        <f>ROUND(I190*H190,2)</f>
        <v>0</v>
      </c>
      <c r="BL190" s="17" t="s">
        <v>138</v>
      </c>
      <c r="BM190" s="155" t="s">
        <v>307</v>
      </c>
    </row>
    <row r="191" spans="1:65" s="2" customFormat="1" ht="14.4" customHeight="1">
      <c r="A191" s="32"/>
      <c r="B191" s="142"/>
      <c r="C191" s="143" t="s">
        <v>7</v>
      </c>
      <c r="D191" s="143" t="s">
        <v>135</v>
      </c>
      <c r="E191" s="144" t="s">
        <v>308</v>
      </c>
      <c r="F191" s="145" t="s">
        <v>309</v>
      </c>
      <c r="G191" s="146" t="s">
        <v>193</v>
      </c>
      <c r="H191" s="147">
        <v>0.17299999999999999</v>
      </c>
      <c r="I191" s="148"/>
      <c r="J191" s="149">
        <f>ROUND(I191*H191,2)</f>
        <v>0</v>
      </c>
      <c r="K191" s="150"/>
      <c r="L191" s="33"/>
      <c r="M191" s="151" t="s">
        <v>1</v>
      </c>
      <c r="N191" s="152" t="s">
        <v>43</v>
      </c>
      <c r="O191" s="58"/>
      <c r="P191" s="153">
        <f>O191*H191</f>
        <v>0</v>
      </c>
      <c r="Q191" s="153">
        <v>1.03955</v>
      </c>
      <c r="R191" s="153">
        <f>Q191*H191</f>
        <v>0.17984214999999998</v>
      </c>
      <c r="S191" s="153">
        <v>0</v>
      </c>
      <c r="T191" s="154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55" t="s">
        <v>138</v>
      </c>
      <c r="AT191" s="155" t="s">
        <v>135</v>
      </c>
      <c r="AU191" s="155" t="s">
        <v>88</v>
      </c>
      <c r="AY191" s="17" t="s">
        <v>134</v>
      </c>
      <c r="BE191" s="156">
        <f>IF(N191="základní",J191,0)</f>
        <v>0</v>
      </c>
      <c r="BF191" s="156">
        <f>IF(N191="snížená",J191,0)</f>
        <v>0</v>
      </c>
      <c r="BG191" s="156">
        <f>IF(N191="zákl. přenesená",J191,0)</f>
        <v>0</v>
      </c>
      <c r="BH191" s="156">
        <f>IF(N191="sníž. přenesená",J191,0)</f>
        <v>0</v>
      </c>
      <c r="BI191" s="156">
        <f>IF(N191="nulová",J191,0)</f>
        <v>0</v>
      </c>
      <c r="BJ191" s="17" t="s">
        <v>86</v>
      </c>
      <c r="BK191" s="156">
        <f>ROUND(I191*H191,2)</f>
        <v>0</v>
      </c>
      <c r="BL191" s="17" t="s">
        <v>138</v>
      </c>
      <c r="BM191" s="155" t="s">
        <v>310</v>
      </c>
    </row>
    <row r="192" spans="1:65" s="13" customFormat="1" ht="10.199999999999999">
      <c r="B192" s="157"/>
      <c r="D192" s="158" t="s">
        <v>140</v>
      </c>
      <c r="E192" s="159" t="s">
        <v>1</v>
      </c>
      <c r="F192" s="160" t="s">
        <v>227</v>
      </c>
      <c r="H192" s="159" t="s">
        <v>1</v>
      </c>
      <c r="I192" s="161"/>
      <c r="L192" s="157"/>
      <c r="M192" s="162"/>
      <c r="N192" s="163"/>
      <c r="O192" s="163"/>
      <c r="P192" s="163"/>
      <c r="Q192" s="163"/>
      <c r="R192" s="163"/>
      <c r="S192" s="163"/>
      <c r="T192" s="164"/>
      <c r="AT192" s="159" t="s">
        <v>140</v>
      </c>
      <c r="AU192" s="159" t="s">
        <v>88</v>
      </c>
      <c r="AV192" s="13" t="s">
        <v>86</v>
      </c>
      <c r="AW192" s="13" t="s">
        <v>33</v>
      </c>
      <c r="AX192" s="13" t="s">
        <v>78</v>
      </c>
      <c r="AY192" s="159" t="s">
        <v>134</v>
      </c>
    </row>
    <row r="193" spans="1:65" s="15" customFormat="1" ht="10.199999999999999">
      <c r="B193" s="175"/>
      <c r="D193" s="158" t="s">
        <v>140</v>
      </c>
      <c r="E193" s="176" t="s">
        <v>1</v>
      </c>
      <c r="F193" s="177" t="s">
        <v>453</v>
      </c>
      <c r="H193" s="178">
        <v>9.6000000000000002E-2</v>
      </c>
      <c r="I193" s="179"/>
      <c r="L193" s="175"/>
      <c r="M193" s="180"/>
      <c r="N193" s="181"/>
      <c r="O193" s="181"/>
      <c r="P193" s="181"/>
      <c r="Q193" s="181"/>
      <c r="R193" s="181"/>
      <c r="S193" s="181"/>
      <c r="T193" s="182"/>
      <c r="AT193" s="176" t="s">
        <v>140</v>
      </c>
      <c r="AU193" s="176" t="s">
        <v>88</v>
      </c>
      <c r="AV193" s="15" t="s">
        <v>88</v>
      </c>
      <c r="AW193" s="15" t="s">
        <v>33</v>
      </c>
      <c r="AX193" s="15" t="s">
        <v>78</v>
      </c>
      <c r="AY193" s="176" t="s">
        <v>134</v>
      </c>
    </row>
    <row r="194" spans="1:65" s="15" customFormat="1" ht="10.199999999999999">
      <c r="B194" s="175"/>
      <c r="D194" s="158" t="s">
        <v>140</v>
      </c>
      <c r="E194" s="176" t="s">
        <v>1</v>
      </c>
      <c r="F194" s="177" t="s">
        <v>454</v>
      </c>
      <c r="H194" s="178">
        <v>7.6999999999999999E-2</v>
      </c>
      <c r="I194" s="179"/>
      <c r="L194" s="175"/>
      <c r="M194" s="180"/>
      <c r="N194" s="181"/>
      <c r="O194" s="181"/>
      <c r="P194" s="181"/>
      <c r="Q194" s="181"/>
      <c r="R194" s="181"/>
      <c r="S194" s="181"/>
      <c r="T194" s="182"/>
      <c r="AT194" s="176" t="s">
        <v>140</v>
      </c>
      <c r="AU194" s="176" t="s">
        <v>88</v>
      </c>
      <c r="AV194" s="15" t="s">
        <v>88</v>
      </c>
      <c r="AW194" s="15" t="s">
        <v>33</v>
      </c>
      <c r="AX194" s="15" t="s">
        <v>78</v>
      </c>
      <c r="AY194" s="176" t="s">
        <v>134</v>
      </c>
    </row>
    <row r="195" spans="1:65" s="14" customFormat="1" ht="10.199999999999999">
      <c r="B195" s="165"/>
      <c r="D195" s="158" t="s">
        <v>140</v>
      </c>
      <c r="E195" s="166" t="s">
        <v>1</v>
      </c>
      <c r="F195" s="167" t="s">
        <v>142</v>
      </c>
      <c r="H195" s="168">
        <v>0.17299999999999999</v>
      </c>
      <c r="I195" s="169"/>
      <c r="L195" s="165"/>
      <c r="M195" s="170"/>
      <c r="N195" s="171"/>
      <c r="O195" s="171"/>
      <c r="P195" s="171"/>
      <c r="Q195" s="171"/>
      <c r="R195" s="171"/>
      <c r="S195" s="171"/>
      <c r="T195" s="172"/>
      <c r="AT195" s="166" t="s">
        <v>140</v>
      </c>
      <c r="AU195" s="166" t="s">
        <v>88</v>
      </c>
      <c r="AV195" s="14" t="s">
        <v>138</v>
      </c>
      <c r="AW195" s="14" t="s">
        <v>33</v>
      </c>
      <c r="AX195" s="14" t="s">
        <v>86</v>
      </c>
      <c r="AY195" s="166" t="s">
        <v>134</v>
      </c>
    </row>
    <row r="196" spans="1:65" s="12" customFormat="1" ht="22.8" customHeight="1">
      <c r="B196" s="131"/>
      <c r="D196" s="132" t="s">
        <v>77</v>
      </c>
      <c r="E196" s="173" t="s">
        <v>160</v>
      </c>
      <c r="F196" s="173" t="s">
        <v>320</v>
      </c>
      <c r="I196" s="134"/>
      <c r="J196" s="174">
        <f>BK196</f>
        <v>0</v>
      </c>
      <c r="L196" s="131"/>
      <c r="M196" s="136"/>
      <c r="N196" s="137"/>
      <c r="O196" s="137"/>
      <c r="P196" s="138">
        <f>SUM(P197:P201)</f>
        <v>0</v>
      </c>
      <c r="Q196" s="137"/>
      <c r="R196" s="138">
        <f>SUM(R197:R201)</f>
        <v>1.2360000000000001E-3</v>
      </c>
      <c r="S196" s="137"/>
      <c r="T196" s="139">
        <f>SUM(T197:T201)</f>
        <v>0</v>
      </c>
      <c r="AR196" s="132" t="s">
        <v>86</v>
      </c>
      <c r="AT196" s="140" t="s">
        <v>77</v>
      </c>
      <c r="AU196" s="140" t="s">
        <v>86</v>
      </c>
      <c r="AY196" s="132" t="s">
        <v>134</v>
      </c>
      <c r="BK196" s="141">
        <f>SUM(BK197:BK201)</f>
        <v>0</v>
      </c>
    </row>
    <row r="197" spans="1:65" s="2" customFormat="1" ht="14.4" customHeight="1">
      <c r="A197" s="32"/>
      <c r="B197" s="142"/>
      <c r="C197" s="143" t="s">
        <v>315</v>
      </c>
      <c r="D197" s="143" t="s">
        <v>135</v>
      </c>
      <c r="E197" s="144" t="s">
        <v>322</v>
      </c>
      <c r="F197" s="145" t="s">
        <v>323</v>
      </c>
      <c r="G197" s="146" t="s">
        <v>163</v>
      </c>
      <c r="H197" s="147">
        <v>1.236</v>
      </c>
      <c r="I197" s="148"/>
      <c r="J197" s="149">
        <f>ROUND(I197*H197,2)</f>
        <v>0</v>
      </c>
      <c r="K197" s="150"/>
      <c r="L197" s="33"/>
      <c r="M197" s="151" t="s">
        <v>1</v>
      </c>
      <c r="N197" s="152" t="s">
        <v>43</v>
      </c>
      <c r="O197" s="58"/>
      <c r="P197" s="153">
        <f>O197*H197</f>
        <v>0</v>
      </c>
      <c r="Q197" s="153">
        <v>1E-3</v>
      </c>
      <c r="R197" s="153">
        <f>Q197*H197</f>
        <v>1.2360000000000001E-3</v>
      </c>
      <c r="S197" s="153">
        <v>0</v>
      </c>
      <c r="T197" s="154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55" t="s">
        <v>138</v>
      </c>
      <c r="AT197" s="155" t="s">
        <v>135</v>
      </c>
      <c r="AU197" s="155" t="s">
        <v>88</v>
      </c>
      <c r="AY197" s="17" t="s">
        <v>134</v>
      </c>
      <c r="BE197" s="156">
        <f>IF(N197="základní",J197,0)</f>
        <v>0</v>
      </c>
      <c r="BF197" s="156">
        <f>IF(N197="snížená",J197,0)</f>
        <v>0</v>
      </c>
      <c r="BG197" s="156">
        <f>IF(N197="zákl. přenesená",J197,0)</f>
        <v>0</v>
      </c>
      <c r="BH197" s="156">
        <f>IF(N197="sníž. přenesená",J197,0)</f>
        <v>0</v>
      </c>
      <c r="BI197" s="156">
        <f>IF(N197="nulová",J197,0)</f>
        <v>0</v>
      </c>
      <c r="BJ197" s="17" t="s">
        <v>86</v>
      </c>
      <c r="BK197" s="156">
        <f>ROUND(I197*H197,2)</f>
        <v>0</v>
      </c>
      <c r="BL197" s="17" t="s">
        <v>138</v>
      </c>
      <c r="BM197" s="155" t="s">
        <v>455</v>
      </c>
    </row>
    <row r="198" spans="1:65" s="13" customFormat="1" ht="10.199999999999999">
      <c r="B198" s="157"/>
      <c r="D198" s="158" t="s">
        <v>140</v>
      </c>
      <c r="E198" s="159" t="s">
        <v>1</v>
      </c>
      <c r="F198" s="160" t="s">
        <v>227</v>
      </c>
      <c r="H198" s="159" t="s">
        <v>1</v>
      </c>
      <c r="I198" s="161"/>
      <c r="L198" s="157"/>
      <c r="M198" s="162"/>
      <c r="N198" s="163"/>
      <c r="O198" s="163"/>
      <c r="P198" s="163"/>
      <c r="Q198" s="163"/>
      <c r="R198" s="163"/>
      <c r="S198" s="163"/>
      <c r="T198" s="164"/>
      <c r="AT198" s="159" t="s">
        <v>140</v>
      </c>
      <c r="AU198" s="159" t="s">
        <v>88</v>
      </c>
      <c r="AV198" s="13" t="s">
        <v>86</v>
      </c>
      <c r="AW198" s="13" t="s">
        <v>33</v>
      </c>
      <c r="AX198" s="13" t="s">
        <v>78</v>
      </c>
      <c r="AY198" s="159" t="s">
        <v>134</v>
      </c>
    </row>
    <row r="199" spans="1:65" s="15" customFormat="1" ht="10.199999999999999">
      <c r="B199" s="175"/>
      <c r="D199" s="158" t="s">
        <v>140</v>
      </c>
      <c r="E199" s="176" t="s">
        <v>1</v>
      </c>
      <c r="F199" s="177" t="s">
        <v>449</v>
      </c>
      <c r="H199" s="178">
        <v>0.91200000000000003</v>
      </c>
      <c r="I199" s="179"/>
      <c r="L199" s="175"/>
      <c r="M199" s="180"/>
      <c r="N199" s="181"/>
      <c r="O199" s="181"/>
      <c r="P199" s="181"/>
      <c r="Q199" s="181"/>
      <c r="R199" s="181"/>
      <c r="S199" s="181"/>
      <c r="T199" s="182"/>
      <c r="AT199" s="176" t="s">
        <v>140</v>
      </c>
      <c r="AU199" s="176" t="s">
        <v>88</v>
      </c>
      <c r="AV199" s="15" t="s">
        <v>88</v>
      </c>
      <c r="AW199" s="15" t="s">
        <v>33</v>
      </c>
      <c r="AX199" s="15" t="s">
        <v>78</v>
      </c>
      <c r="AY199" s="176" t="s">
        <v>134</v>
      </c>
    </row>
    <row r="200" spans="1:65" s="15" customFormat="1" ht="10.199999999999999">
      <c r="B200" s="175"/>
      <c r="D200" s="158" t="s">
        <v>140</v>
      </c>
      <c r="E200" s="176" t="s">
        <v>1</v>
      </c>
      <c r="F200" s="177" t="s">
        <v>450</v>
      </c>
      <c r="H200" s="178">
        <v>0.32400000000000001</v>
      </c>
      <c r="I200" s="179"/>
      <c r="L200" s="175"/>
      <c r="M200" s="180"/>
      <c r="N200" s="181"/>
      <c r="O200" s="181"/>
      <c r="P200" s="181"/>
      <c r="Q200" s="181"/>
      <c r="R200" s="181"/>
      <c r="S200" s="181"/>
      <c r="T200" s="182"/>
      <c r="AT200" s="176" t="s">
        <v>140</v>
      </c>
      <c r="AU200" s="176" t="s">
        <v>88</v>
      </c>
      <c r="AV200" s="15" t="s">
        <v>88</v>
      </c>
      <c r="AW200" s="15" t="s">
        <v>33</v>
      </c>
      <c r="AX200" s="15" t="s">
        <v>78</v>
      </c>
      <c r="AY200" s="176" t="s">
        <v>134</v>
      </c>
    </row>
    <row r="201" spans="1:65" s="14" customFormat="1" ht="10.199999999999999">
      <c r="B201" s="165"/>
      <c r="D201" s="158" t="s">
        <v>140</v>
      </c>
      <c r="E201" s="166" t="s">
        <v>1</v>
      </c>
      <c r="F201" s="167" t="s">
        <v>142</v>
      </c>
      <c r="H201" s="168">
        <v>1.236</v>
      </c>
      <c r="I201" s="169"/>
      <c r="L201" s="165"/>
      <c r="M201" s="170"/>
      <c r="N201" s="171"/>
      <c r="O201" s="171"/>
      <c r="P201" s="171"/>
      <c r="Q201" s="171"/>
      <c r="R201" s="171"/>
      <c r="S201" s="171"/>
      <c r="T201" s="172"/>
      <c r="AT201" s="166" t="s">
        <v>140</v>
      </c>
      <c r="AU201" s="166" t="s">
        <v>88</v>
      </c>
      <c r="AV201" s="14" t="s">
        <v>138</v>
      </c>
      <c r="AW201" s="14" t="s">
        <v>33</v>
      </c>
      <c r="AX201" s="14" t="s">
        <v>86</v>
      </c>
      <c r="AY201" s="166" t="s">
        <v>134</v>
      </c>
    </row>
    <row r="202" spans="1:65" s="12" customFormat="1" ht="22.8" customHeight="1">
      <c r="B202" s="131"/>
      <c r="D202" s="132" t="s">
        <v>77</v>
      </c>
      <c r="E202" s="173" t="s">
        <v>176</v>
      </c>
      <c r="F202" s="173" t="s">
        <v>326</v>
      </c>
      <c r="I202" s="134"/>
      <c r="J202" s="174">
        <f>BK202</f>
        <v>0</v>
      </c>
      <c r="L202" s="131"/>
      <c r="M202" s="136"/>
      <c r="N202" s="137"/>
      <c r="O202" s="137"/>
      <c r="P202" s="138">
        <f>SUM(P203:P221)</f>
        <v>0</v>
      </c>
      <c r="Q202" s="137"/>
      <c r="R202" s="138">
        <f>SUM(R203:R221)</f>
        <v>3.34598562</v>
      </c>
      <c r="S202" s="137"/>
      <c r="T202" s="139">
        <f>SUM(T203:T221)</f>
        <v>1.375</v>
      </c>
      <c r="AR202" s="132" t="s">
        <v>86</v>
      </c>
      <c r="AT202" s="140" t="s">
        <v>77</v>
      </c>
      <c r="AU202" s="140" t="s">
        <v>86</v>
      </c>
      <c r="AY202" s="132" t="s">
        <v>134</v>
      </c>
      <c r="BK202" s="141">
        <f>SUM(BK203:BK221)</f>
        <v>0</v>
      </c>
    </row>
    <row r="203" spans="1:65" s="2" customFormat="1" ht="14.4" customHeight="1">
      <c r="A203" s="32"/>
      <c r="B203" s="142"/>
      <c r="C203" s="143" t="s">
        <v>321</v>
      </c>
      <c r="D203" s="143" t="s">
        <v>135</v>
      </c>
      <c r="E203" s="144" t="s">
        <v>456</v>
      </c>
      <c r="F203" s="145" t="s">
        <v>457</v>
      </c>
      <c r="G203" s="146" t="s">
        <v>217</v>
      </c>
      <c r="H203" s="147">
        <v>18</v>
      </c>
      <c r="I203" s="148"/>
      <c r="J203" s="149">
        <f>ROUND(I203*H203,2)</f>
        <v>0</v>
      </c>
      <c r="K203" s="150"/>
      <c r="L203" s="33"/>
      <c r="M203" s="151" t="s">
        <v>1</v>
      </c>
      <c r="N203" s="152" t="s">
        <v>43</v>
      </c>
      <c r="O203" s="58"/>
      <c r="P203" s="153">
        <f>O203*H203</f>
        <v>0</v>
      </c>
      <c r="Q203" s="153">
        <v>1.0000000000000001E-5</v>
      </c>
      <c r="R203" s="153">
        <f>Q203*H203</f>
        <v>1.8000000000000001E-4</v>
      </c>
      <c r="S203" s="153">
        <v>0</v>
      </c>
      <c r="T203" s="154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55" t="s">
        <v>138</v>
      </c>
      <c r="AT203" s="155" t="s">
        <v>135</v>
      </c>
      <c r="AU203" s="155" t="s">
        <v>88</v>
      </c>
      <c r="AY203" s="17" t="s">
        <v>134</v>
      </c>
      <c r="BE203" s="156">
        <f>IF(N203="základní",J203,0)</f>
        <v>0</v>
      </c>
      <c r="BF203" s="156">
        <f>IF(N203="snížená",J203,0)</f>
        <v>0</v>
      </c>
      <c r="BG203" s="156">
        <f>IF(N203="zákl. přenesená",J203,0)</f>
        <v>0</v>
      </c>
      <c r="BH203" s="156">
        <f>IF(N203="sníž. přenesená",J203,0)</f>
        <v>0</v>
      </c>
      <c r="BI203" s="156">
        <f>IF(N203="nulová",J203,0)</f>
        <v>0</v>
      </c>
      <c r="BJ203" s="17" t="s">
        <v>86</v>
      </c>
      <c r="BK203" s="156">
        <f>ROUND(I203*H203,2)</f>
        <v>0</v>
      </c>
      <c r="BL203" s="17" t="s">
        <v>138</v>
      </c>
      <c r="BM203" s="155" t="s">
        <v>458</v>
      </c>
    </row>
    <row r="204" spans="1:65" s="2" customFormat="1" ht="14.4" customHeight="1">
      <c r="A204" s="32"/>
      <c r="B204" s="142"/>
      <c r="C204" s="188" t="s">
        <v>327</v>
      </c>
      <c r="D204" s="188" t="s">
        <v>337</v>
      </c>
      <c r="E204" s="189" t="s">
        <v>459</v>
      </c>
      <c r="F204" s="190" t="s">
        <v>460</v>
      </c>
      <c r="G204" s="191" t="s">
        <v>345</v>
      </c>
      <c r="H204" s="192">
        <v>3</v>
      </c>
      <c r="I204" s="193"/>
      <c r="J204" s="194">
        <f>ROUND(I204*H204,2)</f>
        <v>0</v>
      </c>
      <c r="K204" s="195"/>
      <c r="L204" s="196"/>
      <c r="M204" s="197" t="s">
        <v>1</v>
      </c>
      <c r="N204" s="198" t="s">
        <v>43</v>
      </c>
      <c r="O204" s="58"/>
      <c r="P204" s="153">
        <f>O204*H204</f>
        <v>0</v>
      </c>
      <c r="Q204" s="153">
        <v>1.44E-2</v>
      </c>
      <c r="R204" s="153">
        <f>Q204*H204</f>
        <v>4.3200000000000002E-2</v>
      </c>
      <c r="S204" s="153">
        <v>0</v>
      </c>
      <c r="T204" s="154">
        <f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55" t="s">
        <v>176</v>
      </c>
      <c r="AT204" s="155" t="s">
        <v>337</v>
      </c>
      <c r="AU204" s="155" t="s">
        <v>88</v>
      </c>
      <c r="AY204" s="17" t="s">
        <v>134</v>
      </c>
      <c r="BE204" s="156">
        <f>IF(N204="základní",J204,0)</f>
        <v>0</v>
      </c>
      <c r="BF204" s="156">
        <f>IF(N204="snížená",J204,0)</f>
        <v>0</v>
      </c>
      <c r="BG204" s="156">
        <f>IF(N204="zákl. přenesená",J204,0)</f>
        <v>0</v>
      </c>
      <c r="BH204" s="156">
        <f>IF(N204="sníž. přenesená",J204,0)</f>
        <v>0</v>
      </c>
      <c r="BI204" s="156">
        <f>IF(N204="nulová",J204,0)</f>
        <v>0</v>
      </c>
      <c r="BJ204" s="17" t="s">
        <v>86</v>
      </c>
      <c r="BK204" s="156">
        <f>ROUND(I204*H204,2)</f>
        <v>0</v>
      </c>
      <c r="BL204" s="17" t="s">
        <v>138</v>
      </c>
      <c r="BM204" s="155" t="s">
        <v>461</v>
      </c>
    </row>
    <row r="205" spans="1:65" s="2" customFormat="1" ht="14.4" customHeight="1">
      <c r="A205" s="32"/>
      <c r="B205" s="142"/>
      <c r="C205" s="143" t="s">
        <v>331</v>
      </c>
      <c r="D205" s="143" t="s">
        <v>135</v>
      </c>
      <c r="E205" s="144" t="s">
        <v>462</v>
      </c>
      <c r="F205" s="145" t="s">
        <v>463</v>
      </c>
      <c r="G205" s="146" t="s">
        <v>151</v>
      </c>
      <c r="H205" s="147">
        <v>2.5</v>
      </c>
      <c r="I205" s="148"/>
      <c r="J205" s="149">
        <f>ROUND(I205*H205,2)</f>
        <v>0</v>
      </c>
      <c r="K205" s="150"/>
      <c r="L205" s="33"/>
      <c r="M205" s="151" t="s">
        <v>1</v>
      </c>
      <c r="N205" s="152" t="s">
        <v>43</v>
      </c>
      <c r="O205" s="58"/>
      <c r="P205" s="153">
        <f>O205*H205</f>
        <v>0</v>
      </c>
      <c r="Q205" s="153">
        <v>0</v>
      </c>
      <c r="R205" s="153">
        <f>Q205*H205</f>
        <v>0</v>
      </c>
      <c r="S205" s="153">
        <v>0.55000000000000004</v>
      </c>
      <c r="T205" s="154">
        <f>S205*H205</f>
        <v>1.375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55" t="s">
        <v>138</v>
      </c>
      <c r="AT205" s="155" t="s">
        <v>135</v>
      </c>
      <c r="AU205" s="155" t="s">
        <v>88</v>
      </c>
      <c r="AY205" s="17" t="s">
        <v>134</v>
      </c>
      <c r="BE205" s="156">
        <f>IF(N205="základní",J205,0)</f>
        <v>0</v>
      </c>
      <c r="BF205" s="156">
        <f>IF(N205="snížená",J205,0)</f>
        <v>0</v>
      </c>
      <c r="BG205" s="156">
        <f>IF(N205="zákl. přenesená",J205,0)</f>
        <v>0</v>
      </c>
      <c r="BH205" s="156">
        <f>IF(N205="sníž. přenesená",J205,0)</f>
        <v>0</v>
      </c>
      <c r="BI205" s="156">
        <f>IF(N205="nulová",J205,0)</f>
        <v>0</v>
      </c>
      <c r="BJ205" s="17" t="s">
        <v>86</v>
      </c>
      <c r="BK205" s="156">
        <f>ROUND(I205*H205,2)</f>
        <v>0</v>
      </c>
      <c r="BL205" s="17" t="s">
        <v>138</v>
      </c>
      <c r="BM205" s="155" t="s">
        <v>464</v>
      </c>
    </row>
    <row r="206" spans="1:65" s="13" customFormat="1" ht="10.199999999999999">
      <c r="B206" s="157"/>
      <c r="D206" s="158" t="s">
        <v>140</v>
      </c>
      <c r="E206" s="159" t="s">
        <v>1</v>
      </c>
      <c r="F206" s="160" t="s">
        <v>465</v>
      </c>
      <c r="H206" s="159" t="s">
        <v>1</v>
      </c>
      <c r="I206" s="161"/>
      <c r="L206" s="157"/>
      <c r="M206" s="162"/>
      <c r="N206" s="163"/>
      <c r="O206" s="163"/>
      <c r="P206" s="163"/>
      <c r="Q206" s="163"/>
      <c r="R206" s="163"/>
      <c r="S206" s="163"/>
      <c r="T206" s="164"/>
      <c r="AT206" s="159" t="s">
        <v>140</v>
      </c>
      <c r="AU206" s="159" t="s">
        <v>88</v>
      </c>
      <c r="AV206" s="13" t="s">
        <v>86</v>
      </c>
      <c r="AW206" s="13" t="s">
        <v>33</v>
      </c>
      <c r="AX206" s="13" t="s">
        <v>78</v>
      </c>
      <c r="AY206" s="159" t="s">
        <v>134</v>
      </c>
    </row>
    <row r="207" spans="1:65" s="15" customFormat="1" ht="10.199999999999999">
      <c r="B207" s="175"/>
      <c r="D207" s="158" t="s">
        <v>140</v>
      </c>
      <c r="E207" s="176" t="s">
        <v>1</v>
      </c>
      <c r="F207" s="177" t="s">
        <v>466</v>
      </c>
      <c r="H207" s="178">
        <v>2.5</v>
      </c>
      <c r="I207" s="179"/>
      <c r="L207" s="175"/>
      <c r="M207" s="180"/>
      <c r="N207" s="181"/>
      <c r="O207" s="181"/>
      <c r="P207" s="181"/>
      <c r="Q207" s="181"/>
      <c r="R207" s="181"/>
      <c r="S207" s="181"/>
      <c r="T207" s="182"/>
      <c r="AT207" s="176" t="s">
        <v>140</v>
      </c>
      <c r="AU207" s="176" t="s">
        <v>88</v>
      </c>
      <c r="AV207" s="15" t="s">
        <v>88</v>
      </c>
      <c r="AW207" s="15" t="s">
        <v>33</v>
      </c>
      <c r="AX207" s="15" t="s">
        <v>78</v>
      </c>
      <c r="AY207" s="176" t="s">
        <v>134</v>
      </c>
    </row>
    <row r="208" spans="1:65" s="14" customFormat="1" ht="10.199999999999999">
      <c r="B208" s="165"/>
      <c r="D208" s="158" t="s">
        <v>140</v>
      </c>
      <c r="E208" s="166" t="s">
        <v>1</v>
      </c>
      <c r="F208" s="167" t="s">
        <v>142</v>
      </c>
      <c r="H208" s="168">
        <v>2.5</v>
      </c>
      <c r="I208" s="169"/>
      <c r="L208" s="165"/>
      <c r="M208" s="170"/>
      <c r="N208" s="171"/>
      <c r="O208" s="171"/>
      <c r="P208" s="171"/>
      <c r="Q208" s="171"/>
      <c r="R208" s="171"/>
      <c r="S208" s="171"/>
      <c r="T208" s="172"/>
      <c r="AT208" s="166" t="s">
        <v>140</v>
      </c>
      <c r="AU208" s="166" t="s">
        <v>88</v>
      </c>
      <c r="AV208" s="14" t="s">
        <v>138</v>
      </c>
      <c r="AW208" s="14" t="s">
        <v>33</v>
      </c>
      <c r="AX208" s="14" t="s">
        <v>86</v>
      </c>
      <c r="AY208" s="166" t="s">
        <v>134</v>
      </c>
    </row>
    <row r="209" spans="1:65" s="2" customFormat="1" ht="19.8" customHeight="1">
      <c r="A209" s="32"/>
      <c r="B209" s="142"/>
      <c r="C209" s="143" t="s">
        <v>336</v>
      </c>
      <c r="D209" s="143" t="s">
        <v>135</v>
      </c>
      <c r="E209" s="144" t="s">
        <v>356</v>
      </c>
      <c r="F209" s="145" t="s">
        <v>357</v>
      </c>
      <c r="G209" s="146" t="s">
        <v>151</v>
      </c>
      <c r="H209" s="147">
        <v>1.131</v>
      </c>
      <c r="I209" s="148"/>
      <c r="J209" s="149">
        <f>ROUND(I209*H209,2)</f>
        <v>0</v>
      </c>
      <c r="K209" s="150"/>
      <c r="L209" s="33"/>
      <c r="M209" s="151" t="s">
        <v>1</v>
      </c>
      <c r="N209" s="152" t="s">
        <v>43</v>
      </c>
      <c r="O209" s="58"/>
      <c r="P209" s="153">
        <f>O209*H209</f>
        <v>0</v>
      </c>
      <c r="Q209" s="153">
        <v>2.5018699999999998</v>
      </c>
      <c r="R209" s="153">
        <f>Q209*H209</f>
        <v>2.8296149699999997</v>
      </c>
      <c r="S209" s="153">
        <v>0</v>
      </c>
      <c r="T209" s="154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55" t="s">
        <v>138</v>
      </c>
      <c r="AT209" s="155" t="s">
        <v>135</v>
      </c>
      <c r="AU209" s="155" t="s">
        <v>88</v>
      </c>
      <c r="AY209" s="17" t="s">
        <v>134</v>
      </c>
      <c r="BE209" s="156">
        <f>IF(N209="základní",J209,0)</f>
        <v>0</v>
      </c>
      <c r="BF209" s="156">
        <f>IF(N209="snížená",J209,0)</f>
        <v>0</v>
      </c>
      <c r="BG209" s="156">
        <f>IF(N209="zákl. přenesená",J209,0)</f>
        <v>0</v>
      </c>
      <c r="BH209" s="156">
        <f>IF(N209="sníž. přenesená",J209,0)</f>
        <v>0</v>
      </c>
      <c r="BI209" s="156">
        <f>IF(N209="nulová",J209,0)</f>
        <v>0</v>
      </c>
      <c r="BJ209" s="17" t="s">
        <v>86</v>
      </c>
      <c r="BK209" s="156">
        <f>ROUND(I209*H209,2)</f>
        <v>0</v>
      </c>
      <c r="BL209" s="17" t="s">
        <v>138</v>
      </c>
      <c r="BM209" s="155" t="s">
        <v>358</v>
      </c>
    </row>
    <row r="210" spans="1:65" s="15" customFormat="1" ht="10.199999999999999">
      <c r="B210" s="175"/>
      <c r="D210" s="158" t="s">
        <v>140</v>
      </c>
      <c r="E210" s="176" t="s">
        <v>1</v>
      </c>
      <c r="F210" s="177" t="s">
        <v>467</v>
      </c>
      <c r="H210" s="178">
        <v>1.131</v>
      </c>
      <c r="I210" s="179"/>
      <c r="L210" s="175"/>
      <c r="M210" s="180"/>
      <c r="N210" s="181"/>
      <c r="O210" s="181"/>
      <c r="P210" s="181"/>
      <c r="Q210" s="181"/>
      <c r="R210" s="181"/>
      <c r="S210" s="181"/>
      <c r="T210" s="182"/>
      <c r="AT210" s="176" t="s">
        <v>140</v>
      </c>
      <c r="AU210" s="176" t="s">
        <v>88</v>
      </c>
      <c r="AV210" s="15" t="s">
        <v>88</v>
      </c>
      <c r="AW210" s="15" t="s">
        <v>33</v>
      </c>
      <c r="AX210" s="15" t="s">
        <v>78</v>
      </c>
      <c r="AY210" s="176" t="s">
        <v>134</v>
      </c>
    </row>
    <row r="211" spans="1:65" s="14" customFormat="1" ht="10.199999999999999">
      <c r="B211" s="165"/>
      <c r="D211" s="158" t="s">
        <v>140</v>
      </c>
      <c r="E211" s="166" t="s">
        <v>1</v>
      </c>
      <c r="F211" s="167" t="s">
        <v>142</v>
      </c>
      <c r="H211" s="168">
        <v>1.131</v>
      </c>
      <c r="I211" s="169"/>
      <c r="L211" s="165"/>
      <c r="M211" s="170"/>
      <c r="N211" s="171"/>
      <c r="O211" s="171"/>
      <c r="P211" s="171"/>
      <c r="Q211" s="171"/>
      <c r="R211" s="171"/>
      <c r="S211" s="171"/>
      <c r="T211" s="172"/>
      <c r="AT211" s="166" t="s">
        <v>140</v>
      </c>
      <c r="AU211" s="166" t="s">
        <v>88</v>
      </c>
      <c r="AV211" s="14" t="s">
        <v>138</v>
      </c>
      <c r="AW211" s="14" t="s">
        <v>33</v>
      </c>
      <c r="AX211" s="14" t="s">
        <v>86</v>
      </c>
      <c r="AY211" s="166" t="s">
        <v>134</v>
      </c>
    </row>
    <row r="212" spans="1:65" s="2" customFormat="1" ht="14.4" customHeight="1">
      <c r="A212" s="32"/>
      <c r="B212" s="142"/>
      <c r="C212" s="143" t="s">
        <v>342</v>
      </c>
      <c r="D212" s="143" t="s">
        <v>135</v>
      </c>
      <c r="E212" s="144" t="s">
        <v>361</v>
      </c>
      <c r="F212" s="145" t="s">
        <v>362</v>
      </c>
      <c r="G212" s="146" t="s">
        <v>163</v>
      </c>
      <c r="H212" s="147">
        <v>6</v>
      </c>
      <c r="I212" s="148"/>
      <c r="J212" s="149">
        <f>ROUND(I212*H212,2)</f>
        <v>0</v>
      </c>
      <c r="K212" s="150"/>
      <c r="L212" s="33"/>
      <c r="M212" s="151" t="s">
        <v>1</v>
      </c>
      <c r="N212" s="152" t="s">
        <v>43</v>
      </c>
      <c r="O212" s="58"/>
      <c r="P212" s="153">
        <f>O212*H212</f>
        <v>0</v>
      </c>
      <c r="Q212" s="153">
        <v>4.5999999999999999E-3</v>
      </c>
      <c r="R212" s="153">
        <f>Q212*H212</f>
        <v>2.76E-2</v>
      </c>
      <c r="S212" s="153">
        <v>0</v>
      </c>
      <c r="T212" s="154">
        <f>S212*H212</f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55" t="s">
        <v>138</v>
      </c>
      <c r="AT212" s="155" t="s">
        <v>135</v>
      </c>
      <c r="AU212" s="155" t="s">
        <v>88</v>
      </c>
      <c r="AY212" s="17" t="s">
        <v>134</v>
      </c>
      <c r="BE212" s="156">
        <f>IF(N212="základní",J212,0)</f>
        <v>0</v>
      </c>
      <c r="BF212" s="156">
        <f>IF(N212="snížená",J212,0)</f>
        <v>0</v>
      </c>
      <c r="BG212" s="156">
        <f>IF(N212="zákl. přenesená",J212,0)</f>
        <v>0</v>
      </c>
      <c r="BH212" s="156">
        <f>IF(N212="sníž. přenesená",J212,0)</f>
        <v>0</v>
      </c>
      <c r="BI212" s="156">
        <f>IF(N212="nulová",J212,0)</f>
        <v>0</v>
      </c>
      <c r="BJ212" s="17" t="s">
        <v>86</v>
      </c>
      <c r="BK212" s="156">
        <f>ROUND(I212*H212,2)</f>
        <v>0</v>
      </c>
      <c r="BL212" s="17" t="s">
        <v>138</v>
      </c>
      <c r="BM212" s="155" t="s">
        <v>363</v>
      </c>
    </row>
    <row r="213" spans="1:65" s="15" customFormat="1" ht="10.199999999999999">
      <c r="B213" s="175"/>
      <c r="D213" s="158" t="s">
        <v>140</v>
      </c>
      <c r="E213" s="176" t="s">
        <v>1</v>
      </c>
      <c r="F213" s="177" t="s">
        <v>468</v>
      </c>
      <c r="H213" s="178">
        <v>6</v>
      </c>
      <c r="I213" s="179"/>
      <c r="L213" s="175"/>
      <c r="M213" s="180"/>
      <c r="N213" s="181"/>
      <c r="O213" s="181"/>
      <c r="P213" s="181"/>
      <c r="Q213" s="181"/>
      <c r="R213" s="181"/>
      <c r="S213" s="181"/>
      <c r="T213" s="182"/>
      <c r="AT213" s="176" t="s">
        <v>140</v>
      </c>
      <c r="AU213" s="176" t="s">
        <v>88</v>
      </c>
      <c r="AV213" s="15" t="s">
        <v>88</v>
      </c>
      <c r="AW213" s="15" t="s">
        <v>33</v>
      </c>
      <c r="AX213" s="15" t="s">
        <v>78</v>
      </c>
      <c r="AY213" s="176" t="s">
        <v>134</v>
      </c>
    </row>
    <row r="214" spans="1:65" s="14" customFormat="1" ht="10.199999999999999">
      <c r="B214" s="165"/>
      <c r="D214" s="158" t="s">
        <v>140</v>
      </c>
      <c r="E214" s="166" t="s">
        <v>1</v>
      </c>
      <c r="F214" s="167" t="s">
        <v>142</v>
      </c>
      <c r="H214" s="168">
        <v>6</v>
      </c>
      <c r="I214" s="169"/>
      <c r="L214" s="165"/>
      <c r="M214" s="170"/>
      <c r="N214" s="171"/>
      <c r="O214" s="171"/>
      <c r="P214" s="171"/>
      <c r="Q214" s="171"/>
      <c r="R214" s="171"/>
      <c r="S214" s="171"/>
      <c r="T214" s="172"/>
      <c r="AT214" s="166" t="s">
        <v>140</v>
      </c>
      <c r="AU214" s="166" t="s">
        <v>88</v>
      </c>
      <c r="AV214" s="14" t="s">
        <v>138</v>
      </c>
      <c r="AW214" s="14" t="s">
        <v>33</v>
      </c>
      <c r="AX214" s="14" t="s">
        <v>86</v>
      </c>
      <c r="AY214" s="166" t="s">
        <v>134</v>
      </c>
    </row>
    <row r="215" spans="1:65" s="2" customFormat="1" ht="14.4" customHeight="1">
      <c r="A215" s="32"/>
      <c r="B215" s="142"/>
      <c r="C215" s="143" t="s">
        <v>347</v>
      </c>
      <c r="D215" s="143" t="s">
        <v>135</v>
      </c>
      <c r="E215" s="144" t="s">
        <v>366</v>
      </c>
      <c r="F215" s="145" t="s">
        <v>367</v>
      </c>
      <c r="G215" s="146" t="s">
        <v>163</v>
      </c>
      <c r="H215" s="147">
        <v>6</v>
      </c>
      <c r="I215" s="148"/>
      <c r="J215" s="149">
        <f>ROUND(I215*H215,2)</f>
        <v>0</v>
      </c>
      <c r="K215" s="150"/>
      <c r="L215" s="33"/>
      <c r="M215" s="151" t="s">
        <v>1</v>
      </c>
      <c r="N215" s="152" t="s">
        <v>43</v>
      </c>
      <c r="O215" s="58"/>
      <c r="P215" s="153">
        <f>O215*H215</f>
        <v>0</v>
      </c>
      <c r="Q215" s="153">
        <v>0</v>
      </c>
      <c r="R215" s="153">
        <f>Q215*H215</f>
        <v>0</v>
      </c>
      <c r="S215" s="153">
        <v>0</v>
      </c>
      <c r="T215" s="154">
        <f>S215*H215</f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55" t="s">
        <v>138</v>
      </c>
      <c r="AT215" s="155" t="s">
        <v>135</v>
      </c>
      <c r="AU215" s="155" t="s">
        <v>88</v>
      </c>
      <c r="AY215" s="17" t="s">
        <v>134</v>
      </c>
      <c r="BE215" s="156">
        <f>IF(N215="základní",J215,0)</f>
        <v>0</v>
      </c>
      <c r="BF215" s="156">
        <f>IF(N215="snížená",J215,0)</f>
        <v>0</v>
      </c>
      <c r="BG215" s="156">
        <f>IF(N215="zákl. přenesená",J215,0)</f>
        <v>0</v>
      </c>
      <c r="BH215" s="156">
        <f>IF(N215="sníž. přenesená",J215,0)</f>
        <v>0</v>
      </c>
      <c r="BI215" s="156">
        <f>IF(N215="nulová",J215,0)</f>
        <v>0</v>
      </c>
      <c r="BJ215" s="17" t="s">
        <v>86</v>
      </c>
      <c r="BK215" s="156">
        <f>ROUND(I215*H215,2)</f>
        <v>0</v>
      </c>
      <c r="BL215" s="17" t="s">
        <v>138</v>
      </c>
      <c r="BM215" s="155" t="s">
        <v>368</v>
      </c>
    </row>
    <row r="216" spans="1:65" s="2" customFormat="1" ht="14.4" customHeight="1">
      <c r="A216" s="32"/>
      <c r="B216" s="142"/>
      <c r="C216" s="143" t="s">
        <v>351</v>
      </c>
      <c r="D216" s="143" t="s">
        <v>135</v>
      </c>
      <c r="E216" s="144" t="s">
        <v>370</v>
      </c>
      <c r="F216" s="145" t="s">
        <v>371</v>
      </c>
      <c r="G216" s="146" t="s">
        <v>193</v>
      </c>
      <c r="H216" s="147">
        <v>7.9000000000000001E-2</v>
      </c>
      <c r="I216" s="148"/>
      <c r="J216" s="149">
        <f>ROUND(I216*H216,2)</f>
        <v>0</v>
      </c>
      <c r="K216" s="150"/>
      <c r="L216" s="33"/>
      <c r="M216" s="151" t="s">
        <v>1</v>
      </c>
      <c r="N216" s="152" t="s">
        <v>43</v>
      </c>
      <c r="O216" s="58"/>
      <c r="P216" s="153">
        <f>O216*H216</f>
        <v>0</v>
      </c>
      <c r="Q216" s="153">
        <v>0.99734999999999996</v>
      </c>
      <c r="R216" s="153">
        <f>Q216*H216</f>
        <v>7.8790650000000004E-2</v>
      </c>
      <c r="S216" s="153">
        <v>0</v>
      </c>
      <c r="T216" s="154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55" t="s">
        <v>138</v>
      </c>
      <c r="AT216" s="155" t="s">
        <v>135</v>
      </c>
      <c r="AU216" s="155" t="s">
        <v>88</v>
      </c>
      <c r="AY216" s="17" t="s">
        <v>134</v>
      </c>
      <c r="BE216" s="156">
        <f>IF(N216="základní",J216,0)</f>
        <v>0</v>
      </c>
      <c r="BF216" s="156">
        <f>IF(N216="snížená",J216,0)</f>
        <v>0</v>
      </c>
      <c r="BG216" s="156">
        <f>IF(N216="zákl. přenesená",J216,0)</f>
        <v>0</v>
      </c>
      <c r="BH216" s="156">
        <f>IF(N216="sníž. přenesená",J216,0)</f>
        <v>0</v>
      </c>
      <c r="BI216" s="156">
        <f>IF(N216="nulová",J216,0)</f>
        <v>0</v>
      </c>
      <c r="BJ216" s="17" t="s">
        <v>86</v>
      </c>
      <c r="BK216" s="156">
        <f>ROUND(I216*H216,2)</f>
        <v>0</v>
      </c>
      <c r="BL216" s="17" t="s">
        <v>138</v>
      </c>
      <c r="BM216" s="155" t="s">
        <v>372</v>
      </c>
    </row>
    <row r="217" spans="1:65" s="15" customFormat="1" ht="10.199999999999999">
      <c r="B217" s="175"/>
      <c r="D217" s="158" t="s">
        <v>140</v>
      </c>
      <c r="E217" s="176" t="s">
        <v>1</v>
      </c>
      <c r="F217" s="177" t="s">
        <v>469</v>
      </c>
      <c r="H217" s="178">
        <v>7.9000000000000001E-2</v>
      </c>
      <c r="I217" s="179"/>
      <c r="L217" s="175"/>
      <c r="M217" s="180"/>
      <c r="N217" s="181"/>
      <c r="O217" s="181"/>
      <c r="P217" s="181"/>
      <c r="Q217" s="181"/>
      <c r="R217" s="181"/>
      <c r="S217" s="181"/>
      <c r="T217" s="182"/>
      <c r="AT217" s="176" t="s">
        <v>140</v>
      </c>
      <c r="AU217" s="176" t="s">
        <v>88</v>
      </c>
      <c r="AV217" s="15" t="s">
        <v>88</v>
      </c>
      <c r="AW217" s="15" t="s">
        <v>33</v>
      </c>
      <c r="AX217" s="15" t="s">
        <v>78</v>
      </c>
      <c r="AY217" s="176" t="s">
        <v>134</v>
      </c>
    </row>
    <row r="218" spans="1:65" s="14" customFormat="1" ht="10.199999999999999">
      <c r="B218" s="165"/>
      <c r="D218" s="158" t="s">
        <v>140</v>
      </c>
      <c r="E218" s="166" t="s">
        <v>1</v>
      </c>
      <c r="F218" s="167" t="s">
        <v>142</v>
      </c>
      <c r="H218" s="168">
        <v>7.9000000000000001E-2</v>
      </c>
      <c r="I218" s="169"/>
      <c r="L218" s="165"/>
      <c r="M218" s="170"/>
      <c r="N218" s="171"/>
      <c r="O218" s="171"/>
      <c r="P218" s="171"/>
      <c r="Q218" s="171"/>
      <c r="R218" s="171"/>
      <c r="S218" s="171"/>
      <c r="T218" s="172"/>
      <c r="AT218" s="166" t="s">
        <v>140</v>
      </c>
      <c r="AU218" s="166" t="s">
        <v>88</v>
      </c>
      <c r="AV218" s="14" t="s">
        <v>138</v>
      </c>
      <c r="AW218" s="14" t="s">
        <v>33</v>
      </c>
      <c r="AX218" s="14" t="s">
        <v>86</v>
      </c>
      <c r="AY218" s="166" t="s">
        <v>134</v>
      </c>
    </row>
    <row r="219" spans="1:65" s="2" customFormat="1" ht="14.4" customHeight="1">
      <c r="A219" s="32"/>
      <c r="B219" s="142"/>
      <c r="C219" s="143" t="s">
        <v>355</v>
      </c>
      <c r="D219" s="143" t="s">
        <v>135</v>
      </c>
      <c r="E219" s="144" t="s">
        <v>470</v>
      </c>
      <c r="F219" s="145" t="s">
        <v>471</v>
      </c>
      <c r="G219" s="146" t="s">
        <v>217</v>
      </c>
      <c r="H219" s="147">
        <v>13</v>
      </c>
      <c r="I219" s="148"/>
      <c r="J219" s="149">
        <f>ROUND(I219*H219,2)</f>
        <v>0</v>
      </c>
      <c r="K219" s="150"/>
      <c r="L219" s="33"/>
      <c r="M219" s="151" t="s">
        <v>1</v>
      </c>
      <c r="N219" s="152" t="s">
        <v>43</v>
      </c>
      <c r="O219" s="58"/>
      <c r="P219" s="153">
        <f>O219*H219</f>
        <v>0</v>
      </c>
      <c r="Q219" s="153">
        <v>4.8000000000000001E-4</v>
      </c>
      <c r="R219" s="153">
        <f>Q219*H219</f>
        <v>6.2399999999999999E-3</v>
      </c>
      <c r="S219" s="153">
        <v>0</v>
      </c>
      <c r="T219" s="154">
        <f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55" t="s">
        <v>138</v>
      </c>
      <c r="AT219" s="155" t="s">
        <v>135</v>
      </c>
      <c r="AU219" s="155" t="s">
        <v>88</v>
      </c>
      <c r="AY219" s="17" t="s">
        <v>134</v>
      </c>
      <c r="BE219" s="156">
        <f>IF(N219="základní",J219,0)</f>
        <v>0</v>
      </c>
      <c r="BF219" s="156">
        <f>IF(N219="snížená",J219,0)</f>
        <v>0</v>
      </c>
      <c r="BG219" s="156">
        <f>IF(N219="zákl. přenesená",J219,0)</f>
        <v>0</v>
      </c>
      <c r="BH219" s="156">
        <f>IF(N219="sníž. přenesená",J219,0)</f>
        <v>0</v>
      </c>
      <c r="BI219" s="156">
        <f>IF(N219="nulová",J219,0)</f>
        <v>0</v>
      </c>
      <c r="BJ219" s="17" t="s">
        <v>86</v>
      </c>
      <c r="BK219" s="156">
        <f>ROUND(I219*H219,2)</f>
        <v>0</v>
      </c>
      <c r="BL219" s="17" t="s">
        <v>138</v>
      </c>
      <c r="BM219" s="155" t="s">
        <v>472</v>
      </c>
    </row>
    <row r="220" spans="1:65" s="2" customFormat="1" ht="14.4" customHeight="1">
      <c r="A220" s="32"/>
      <c r="B220" s="142"/>
      <c r="C220" s="188" t="s">
        <v>360</v>
      </c>
      <c r="D220" s="188" t="s">
        <v>337</v>
      </c>
      <c r="E220" s="189" t="s">
        <v>473</v>
      </c>
      <c r="F220" s="190" t="s">
        <v>474</v>
      </c>
      <c r="G220" s="191" t="s">
        <v>217</v>
      </c>
      <c r="H220" s="192">
        <v>13.65</v>
      </c>
      <c r="I220" s="193"/>
      <c r="J220" s="194">
        <f>ROUND(I220*H220,2)</f>
        <v>0</v>
      </c>
      <c r="K220" s="195"/>
      <c r="L220" s="196"/>
      <c r="M220" s="197" t="s">
        <v>1</v>
      </c>
      <c r="N220" s="198" t="s">
        <v>43</v>
      </c>
      <c r="O220" s="58"/>
      <c r="P220" s="153">
        <f>O220*H220</f>
        <v>0</v>
      </c>
      <c r="Q220" s="153">
        <v>2.64E-2</v>
      </c>
      <c r="R220" s="153">
        <f>Q220*H220</f>
        <v>0.36036000000000001</v>
      </c>
      <c r="S220" s="153">
        <v>0</v>
      </c>
      <c r="T220" s="154">
        <f>S220*H220</f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55" t="s">
        <v>176</v>
      </c>
      <c r="AT220" s="155" t="s">
        <v>337</v>
      </c>
      <c r="AU220" s="155" t="s">
        <v>88</v>
      </c>
      <c r="AY220" s="17" t="s">
        <v>134</v>
      </c>
      <c r="BE220" s="156">
        <f>IF(N220="základní",J220,0)</f>
        <v>0</v>
      </c>
      <c r="BF220" s="156">
        <f>IF(N220="snížená",J220,0)</f>
        <v>0</v>
      </c>
      <c r="BG220" s="156">
        <f>IF(N220="zákl. přenesená",J220,0)</f>
        <v>0</v>
      </c>
      <c r="BH220" s="156">
        <f>IF(N220="sníž. přenesená",J220,0)</f>
        <v>0</v>
      </c>
      <c r="BI220" s="156">
        <f>IF(N220="nulová",J220,0)</f>
        <v>0</v>
      </c>
      <c r="BJ220" s="17" t="s">
        <v>86</v>
      </c>
      <c r="BK220" s="156">
        <f>ROUND(I220*H220,2)</f>
        <v>0</v>
      </c>
      <c r="BL220" s="17" t="s">
        <v>138</v>
      </c>
      <c r="BM220" s="155" t="s">
        <v>475</v>
      </c>
    </row>
    <row r="221" spans="1:65" s="15" customFormat="1" ht="10.199999999999999">
      <c r="B221" s="175"/>
      <c r="D221" s="158" t="s">
        <v>140</v>
      </c>
      <c r="F221" s="177" t="s">
        <v>476</v>
      </c>
      <c r="H221" s="178">
        <v>13.65</v>
      </c>
      <c r="I221" s="179"/>
      <c r="L221" s="175"/>
      <c r="M221" s="180"/>
      <c r="N221" s="181"/>
      <c r="O221" s="181"/>
      <c r="P221" s="181"/>
      <c r="Q221" s="181"/>
      <c r="R221" s="181"/>
      <c r="S221" s="181"/>
      <c r="T221" s="182"/>
      <c r="AT221" s="176" t="s">
        <v>140</v>
      </c>
      <c r="AU221" s="176" t="s">
        <v>88</v>
      </c>
      <c r="AV221" s="15" t="s">
        <v>88</v>
      </c>
      <c r="AW221" s="15" t="s">
        <v>3</v>
      </c>
      <c r="AX221" s="15" t="s">
        <v>86</v>
      </c>
      <c r="AY221" s="176" t="s">
        <v>134</v>
      </c>
    </row>
    <row r="222" spans="1:65" s="12" customFormat="1" ht="22.8" customHeight="1">
      <c r="B222" s="131"/>
      <c r="D222" s="132" t="s">
        <v>77</v>
      </c>
      <c r="E222" s="173" t="s">
        <v>182</v>
      </c>
      <c r="F222" s="173" t="s">
        <v>374</v>
      </c>
      <c r="I222" s="134"/>
      <c r="J222" s="174">
        <f>BK222</f>
        <v>0</v>
      </c>
      <c r="L222" s="131"/>
      <c r="M222" s="136"/>
      <c r="N222" s="137"/>
      <c r="O222" s="137"/>
      <c r="P222" s="138">
        <f>SUM(P223:P225)</f>
        <v>0</v>
      </c>
      <c r="Q222" s="137"/>
      <c r="R222" s="138">
        <f>SUM(R223:R225)</f>
        <v>1.3789999999999998E-2</v>
      </c>
      <c r="S222" s="137"/>
      <c r="T222" s="139">
        <f>SUM(T223:T225)</f>
        <v>0</v>
      </c>
      <c r="AR222" s="132" t="s">
        <v>86</v>
      </c>
      <c r="AT222" s="140" t="s">
        <v>77</v>
      </c>
      <c r="AU222" s="140" t="s">
        <v>86</v>
      </c>
      <c r="AY222" s="132" t="s">
        <v>134</v>
      </c>
      <c r="BK222" s="141">
        <f>SUM(BK223:BK225)</f>
        <v>0</v>
      </c>
    </row>
    <row r="223" spans="1:65" s="2" customFormat="1" ht="14.4" customHeight="1">
      <c r="A223" s="32"/>
      <c r="B223" s="142"/>
      <c r="C223" s="143" t="s">
        <v>365</v>
      </c>
      <c r="D223" s="143" t="s">
        <v>135</v>
      </c>
      <c r="E223" s="144" t="s">
        <v>477</v>
      </c>
      <c r="F223" s="145" t="s">
        <v>478</v>
      </c>
      <c r="G223" s="146" t="s">
        <v>163</v>
      </c>
      <c r="H223" s="147">
        <v>0.35</v>
      </c>
      <c r="I223" s="148"/>
      <c r="J223" s="149">
        <f>ROUND(I223*H223,2)</f>
        <v>0</v>
      </c>
      <c r="K223" s="150"/>
      <c r="L223" s="33"/>
      <c r="M223" s="151" t="s">
        <v>1</v>
      </c>
      <c r="N223" s="152" t="s">
        <v>43</v>
      </c>
      <c r="O223" s="58"/>
      <c r="P223" s="153">
        <f>O223*H223</f>
        <v>0</v>
      </c>
      <c r="Q223" s="153">
        <v>3.9399999999999998E-2</v>
      </c>
      <c r="R223" s="153">
        <f>Q223*H223</f>
        <v>1.3789999999999998E-2</v>
      </c>
      <c r="S223" s="153">
        <v>0</v>
      </c>
      <c r="T223" s="154">
        <f>S223*H223</f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55" t="s">
        <v>138</v>
      </c>
      <c r="AT223" s="155" t="s">
        <v>135</v>
      </c>
      <c r="AU223" s="155" t="s">
        <v>88</v>
      </c>
      <c r="AY223" s="17" t="s">
        <v>134</v>
      </c>
      <c r="BE223" s="156">
        <f>IF(N223="základní",J223,0)</f>
        <v>0</v>
      </c>
      <c r="BF223" s="156">
        <f>IF(N223="snížená",J223,0)</f>
        <v>0</v>
      </c>
      <c r="BG223" s="156">
        <f>IF(N223="zákl. přenesená",J223,0)</f>
        <v>0</v>
      </c>
      <c r="BH223" s="156">
        <f>IF(N223="sníž. přenesená",J223,0)</f>
        <v>0</v>
      </c>
      <c r="BI223" s="156">
        <f>IF(N223="nulová",J223,0)</f>
        <v>0</v>
      </c>
      <c r="BJ223" s="17" t="s">
        <v>86</v>
      </c>
      <c r="BK223" s="156">
        <f>ROUND(I223*H223,2)</f>
        <v>0</v>
      </c>
      <c r="BL223" s="17" t="s">
        <v>138</v>
      </c>
      <c r="BM223" s="155" t="s">
        <v>479</v>
      </c>
    </row>
    <row r="224" spans="1:65" s="15" customFormat="1" ht="10.199999999999999">
      <c r="B224" s="175"/>
      <c r="D224" s="158" t="s">
        <v>140</v>
      </c>
      <c r="E224" s="176" t="s">
        <v>1</v>
      </c>
      <c r="F224" s="177" t="s">
        <v>480</v>
      </c>
      <c r="H224" s="178">
        <v>0.35</v>
      </c>
      <c r="I224" s="179"/>
      <c r="L224" s="175"/>
      <c r="M224" s="180"/>
      <c r="N224" s="181"/>
      <c r="O224" s="181"/>
      <c r="P224" s="181"/>
      <c r="Q224" s="181"/>
      <c r="R224" s="181"/>
      <c r="S224" s="181"/>
      <c r="T224" s="182"/>
      <c r="AT224" s="176" t="s">
        <v>140</v>
      </c>
      <c r="AU224" s="176" t="s">
        <v>88</v>
      </c>
      <c r="AV224" s="15" t="s">
        <v>88</v>
      </c>
      <c r="AW224" s="15" t="s">
        <v>33</v>
      </c>
      <c r="AX224" s="15" t="s">
        <v>86</v>
      </c>
      <c r="AY224" s="176" t="s">
        <v>134</v>
      </c>
    </row>
    <row r="225" spans="1:65" s="2" customFormat="1" ht="14.4" customHeight="1">
      <c r="A225" s="32"/>
      <c r="B225" s="142"/>
      <c r="C225" s="143" t="s">
        <v>369</v>
      </c>
      <c r="D225" s="143" t="s">
        <v>135</v>
      </c>
      <c r="E225" s="144" t="s">
        <v>376</v>
      </c>
      <c r="F225" s="145" t="s">
        <v>481</v>
      </c>
      <c r="G225" s="146" t="s">
        <v>318</v>
      </c>
      <c r="H225" s="147">
        <v>1</v>
      </c>
      <c r="I225" s="148"/>
      <c r="J225" s="149">
        <f>ROUND(I225*H225,2)</f>
        <v>0</v>
      </c>
      <c r="K225" s="150"/>
      <c r="L225" s="33"/>
      <c r="M225" s="151" t="s">
        <v>1</v>
      </c>
      <c r="N225" s="152" t="s">
        <v>43</v>
      </c>
      <c r="O225" s="58"/>
      <c r="P225" s="153">
        <f>O225*H225</f>
        <v>0</v>
      </c>
      <c r="Q225" s="153">
        <v>0</v>
      </c>
      <c r="R225" s="153">
        <f>Q225*H225</f>
        <v>0</v>
      </c>
      <c r="S225" s="153">
        <v>0</v>
      </c>
      <c r="T225" s="154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55" t="s">
        <v>138</v>
      </c>
      <c r="AT225" s="155" t="s">
        <v>135</v>
      </c>
      <c r="AU225" s="155" t="s">
        <v>88</v>
      </c>
      <c r="AY225" s="17" t="s">
        <v>134</v>
      </c>
      <c r="BE225" s="156">
        <f>IF(N225="základní",J225,0)</f>
        <v>0</v>
      </c>
      <c r="BF225" s="156">
        <f>IF(N225="snížená",J225,0)</f>
        <v>0</v>
      </c>
      <c r="BG225" s="156">
        <f>IF(N225="zákl. přenesená",J225,0)</f>
        <v>0</v>
      </c>
      <c r="BH225" s="156">
        <f>IF(N225="sníž. přenesená",J225,0)</f>
        <v>0</v>
      </c>
      <c r="BI225" s="156">
        <f>IF(N225="nulová",J225,0)</f>
        <v>0</v>
      </c>
      <c r="BJ225" s="17" t="s">
        <v>86</v>
      </c>
      <c r="BK225" s="156">
        <f>ROUND(I225*H225,2)</f>
        <v>0</v>
      </c>
      <c r="BL225" s="17" t="s">
        <v>138</v>
      </c>
      <c r="BM225" s="155" t="s">
        <v>378</v>
      </c>
    </row>
    <row r="226" spans="1:65" s="12" customFormat="1" ht="22.8" customHeight="1">
      <c r="B226" s="131"/>
      <c r="D226" s="132" t="s">
        <v>77</v>
      </c>
      <c r="E226" s="173" t="s">
        <v>395</v>
      </c>
      <c r="F226" s="173" t="s">
        <v>396</v>
      </c>
      <c r="I226" s="134"/>
      <c r="J226" s="174">
        <f>BK226</f>
        <v>0</v>
      </c>
      <c r="L226" s="131"/>
      <c r="M226" s="136"/>
      <c r="N226" s="137"/>
      <c r="O226" s="137"/>
      <c r="P226" s="138">
        <f>SUM(P227:P231)</f>
        <v>0</v>
      </c>
      <c r="Q226" s="137"/>
      <c r="R226" s="138">
        <f>SUM(R227:R231)</f>
        <v>0</v>
      </c>
      <c r="S226" s="137"/>
      <c r="T226" s="139">
        <f>SUM(T227:T231)</f>
        <v>0</v>
      </c>
      <c r="AR226" s="132" t="s">
        <v>86</v>
      </c>
      <c r="AT226" s="140" t="s">
        <v>77</v>
      </c>
      <c r="AU226" s="140" t="s">
        <v>86</v>
      </c>
      <c r="AY226" s="132" t="s">
        <v>134</v>
      </c>
      <c r="BK226" s="141">
        <f>SUM(BK227:BK231)</f>
        <v>0</v>
      </c>
    </row>
    <row r="227" spans="1:65" s="2" customFormat="1" ht="14.4" customHeight="1">
      <c r="A227" s="32"/>
      <c r="B227" s="142"/>
      <c r="C227" s="143" t="s">
        <v>375</v>
      </c>
      <c r="D227" s="143" t="s">
        <v>135</v>
      </c>
      <c r="E227" s="144" t="s">
        <v>398</v>
      </c>
      <c r="F227" s="145" t="s">
        <v>399</v>
      </c>
      <c r="G227" s="146" t="s">
        <v>193</v>
      </c>
      <c r="H227" s="147">
        <v>1.375</v>
      </c>
      <c r="I227" s="148"/>
      <c r="J227" s="149">
        <f>ROUND(I227*H227,2)</f>
        <v>0</v>
      </c>
      <c r="K227" s="150"/>
      <c r="L227" s="33"/>
      <c r="M227" s="151" t="s">
        <v>1</v>
      </c>
      <c r="N227" s="152" t="s">
        <v>43</v>
      </c>
      <c r="O227" s="58"/>
      <c r="P227" s="153">
        <f>O227*H227</f>
        <v>0</v>
      </c>
      <c r="Q227" s="153">
        <v>0</v>
      </c>
      <c r="R227" s="153">
        <f>Q227*H227</f>
        <v>0</v>
      </c>
      <c r="S227" s="153">
        <v>0</v>
      </c>
      <c r="T227" s="154">
        <f>S227*H227</f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55" t="s">
        <v>138</v>
      </c>
      <c r="AT227" s="155" t="s">
        <v>135</v>
      </c>
      <c r="AU227" s="155" t="s">
        <v>88</v>
      </c>
      <c r="AY227" s="17" t="s">
        <v>134</v>
      </c>
      <c r="BE227" s="156">
        <f>IF(N227="základní",J227,0)</f>
        <v>0</v>
      </c>
      <c r="BF227" s="156">
        <f>IF(N227="snížená",J227,0)</f>
        <v>0</v>
      </c>
      <c r="BG227" s="156">
        <f>IF(N227="zákl. přenesená",J227,0)</f>
        <v>0</v>
      </c>
      <c r="BH227" s="156">
        <f>IF(N227="sníž. přenesená",J227,0)</f>
        <v>0</v>
      </c>
      <c r="BI227" s="156">
        <f>IF(N227="nulová",J227,0)</f>
        <v>0</v>
      </c>
      <c r="BJ227" s="17" t="s">
        <v>86</v>
      </c>
      <c r="BK227" s="156">
        <f>ROUND(I227*H227,2)</f>
        <v>0</v>
      </c>
      <c r="BL227" s="17" t="s">
        <v>138</v>
      </c>
      <c r="BM227" s="155" t="s">
        <v>400</v>
      </c>
    </row>
    <row r="228" spans="1:65" s="2" customFormat="1" ht="14.4" customHeight="1">
      <c r="A228" s="32"/>
      <c r="B228" s="142"/>
      <c r="C228" s="143" t="s">
        <v>379</v>
      </c>
      <c r="D228" s="143" t="s">
        <v>135</v>
      </c>
      <c r="E228" s="144" t="s">
        <v>402</v>
      </c>
      <c r="F228" s="145" t="s">
        <v>403</v>
      </c>
      <c r="G228" s="146" t="s">
        <v>193</v>
      </c>
      <c r="H228" s="147">
        <v>1.375</v>
      </c>
      <c r="I228" s="148"/>
      <c r="J228" s="149">
        <f>ROUND(I228*H228,2)</f>
        <v>0</v>
      </c>
      <c r="K228" s="150"/>
      <c r="L228" s="33"/>
      <c r="M228" s="151" t="s">
        <v>1</v>
      </c>
      <c r="N228" s="152" t="s">
        <v>43</v>
      </c>
      <c r="O228" s="58"/>
      <c r="P228" s="153">
        <f>O228*H228</f>
        <v>0</v>
      </c>
      <c r="Q228" s="153">
        <v>0</v>
      </c>
      <c r="R228" s="153">
        <f>Q228*H228</f>
        <v>0</v>
      </c>
      <c r="S228" s="153">
        <v>0</v>
      </c>
      <c r="T228" s="154">
        <f>S228*H228</f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55" t="s">
        <v>138</v>
      </c>
      <c r="AT228" s="155" t="s">
        <v>135</v>
      </c>
      <c r="AU228" s="155" t="s">
        <v>88</v>
      </c>
      <c r="AY228" s="17" t="s">
        <v>134</v>
      </c>
      <c r="BE228" s="156">
        <f>IF(N228="základní",J228,0)</f>
        <v>0</v>
      </c>
      <c r="BF228" s="156">
        <f>IF(N228="snížená",J228,0)</f>
        <v>0</v>
      </c>
      <c r="BG228" s="156">
        <f>IF(N228="zákl. přenesená",J228,0)</f>
        <v>0</v>
      </c>
      <c r="BH228" s="156">
        <f>IF(N228="sníž. přenesená",J228,0)</f>
        <v>0</v>
      </c>
      <c r="BI228" s="156">
        <f>IF(N228="nulová",J228,0)</f>
        <v>0</v>
      </c>
      <c r="BJ228" s="17" t="s">
        <v>86</v>
      </c>
      <c r="BK228" s="156">
        <f>ROUND(I228*H228,2)</f>
        <v>0</v>
      </c>
      <c r="BL228" s="17" t="s">
        <v>138</v>
      </c>
      <c r="BM228" s="155" t="s">
        <v>404</v>
      </c>
    </row>
    <row r="229" spans="1:65" s="2" customFormat="1" ht="14.4" customHeight="1">
      <c r="A229" s="32"/>
      <c r="B229" s="142"/>
      <c r="C229" s="143" t="s">
        <v>383</v>
      </c>
      <c r="D229" s="143" t="s">
        <v>135</v>
      </c>
      <c r="E229" s="144" t="s">
        <v>406</v>
      </c>
      <c r="F229" s="145" t="s">
        <v>407</v>
      </c>
      <c r="G229" s="146" t="s">
        <v>193</v>
      </c>
      <c r="H229" s="147">
        <v>1.375</v>
      </c>
      <c r="I229" s="148"/>
      <c r="J229" s="149">
        <f>ROUND(I229*H229,2)</f>
        <v>0</v>
      </c>
      <c r="K229" s="150"/>
      <c r="L229" s="33"/>
      <c r="M229" s="151" t="s">
        <v>1</v>
      </c>
      <c r="N229" s="152" t="s">
        <v>43</v>
      </c>
      <c r="O229" s="58"/>
      <c r="P229" s="153">
        <f>O229*H229</f>
        <v>0</v>
      </c>
      <c r="Q229" s="153">
        <v>0</v>
      </c>
      <c r="R229" s="153">
        <f>Q229*H229</f>
        <v>0</v>
      </c>
      <c r="S229" s="153">
        <v>0</v>
      </c>
      <c r="T229" s="154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55" t="s">
        <v>138</v>
      </c>
      <c r="AT229" s="155" t="s">
        <v>135</v>
      </c>
      <c r="AU229" s="155" t="s">
        <v>88</v>
      </c>
      <c r="AY229" s="17" t="s">
        <v>134</v>
      </c>
      <c r="BE229" s="156">
        <f>IF(N229="základní",J229,0)</f>
        <v>0</v>
      </c>
      <c r="BF229" s="156">
        <f>IF(N229="snížená",J229,0)</f>
        <v>0</v>
      </c>
      <c r="BG229" s="156">
        <f>IF(N229="zákl. přenesená",J229,0)</f>
        <v>0</v>
      </c>
      <c r="BH229" s="156">
        <f>IF(N229="sníž. přenesená",J229,0)</f>
        <v>0</v>
      </c>
      <c r="BI229" s="156">
        <f>IF(N229="nulová",J229,0)</f>
        <v>0</v>
      </c>
      <c r="BJ229" s="17" t="s">
        <v>86</v>
      </c>
      <c r="BK229" s="156">
        <f>ROUND(I229*H229,2)</f>
        <v>0</v>
      </c>
      <c r="BL229" s="17" t="s">
        <v>138</v>
      </c>
      <c r="BM229" s="155" t="s">
        <v>408</v>
      </c>
    </row>
    <row r="230" spans="1:65" s="2" customFormat="1" ht="14.4" customHeight="1">
      <c r="A230" s="32"/>
      <c r="B230" s="142"/>
      <c r="C230" s="143" t="s">
        <v>387</v>
      </c>
      <c r="D230" s="143" t="s">
        <v>135</v>
      </c>
      <c r="E230" s="144" t="s">
        <v>410</v>
      </c>
      <c r="F230" s="145" t="s">
        <v>411</v>
      </c>
      <c r="G230" s="146" t="s">
        <v>193</v>
      </c>
      <c r="H230" s="147">
        <v>1.375</v>
      </c>
      <c r="I230" s="148"/>
      <c r="J230" s="149">
        <f>ROUND(I230*H230,2)</f>
        <v>0</v>
      </c>
      <c r="K230" s="150"/>
      <c r="L230" s="33"/>
      <c r="M230" s="151" t="s">
        <v>1</v>
      </c>
      <c r="N230" s="152" t="s">
        <v>43</v>
      </c>
      <c r="O230" s="58"/>
      <c r="P230" s="153">
        <f>O230*H230</f>
        <v>0</v>
      </c>
      <c r="Q230" s="153">
        <v>0</v>
      </c>
      <c r="R230" s="153">
        <f>Q230*H230</f>
        <v>0</v>
      </c>
      <c r="S230" s="153">
        <v>0</v>
      </c>
      <c r="T230" s="154">
        <f>S230*H230</f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55" t="s">
        <v>138</v>
      </c>
      <c r="AT230" s="155" t="s">
        <v>135</v>
      </c>
      <c r="AU230" s="155" t="s">
        <v>88</v>
      </c>
      <c r="AY230" s="17" t="s">
        <v>134</v>
      </c>
      <c r="BE230" s="156">
        <f>IF(N230="základní",J230,0)</f>
        <v>0</v>
      </c>
      <c r="BF230" s="156">
        <f>IF(N230="snížená",J230,0)</f>
        <v>0</v>
      </c>
      <c r="BG230" s="156">
        <f>IF(N230="zákl. přenesená",J230,0)</f>
        <v>0</v>
      </c>
      <c r="BH230" s="156">
        <f>IF(N230="sníž. přenesená",J230,0)</f>
        <v>0</v>
      </c>
      <c r="BI230" s="156">
        <f>IF(N230="nulová",J230,0)</f>
        <v>0</v>
      </c>
      <c r="BJ230" s="17" t="s">
        <v>86</v>
      </c>
      <c r="BK230" s="156">
        <f>ROUND(I230*H230,2)</f>
        <v>0</v>
      </c>
      <c r="BL230" s="17" t="s">
        <v>138</v>
      </c>
      <c r="BM230" s="155" t="s">
        <v>412</v>
      </c>
    </row>
    <row r="231" spans="1:65" s="2" customFormat="1" ht="14.4" customHeight="1">
      <c r="A231" s="32"/>
      <c r="B231" s="142"/>
      <c r="C231" s="143" t="s">
        <v>391</v>
      </c>
      <c r="D231" s="143" t="s">
        <v>135</v>
      </c>
      <c r="E231" s="144" t="s">
        <v>414</v>
      </c>
      <c r="F231" s="145" t="s">
        <v>415</v>
      </c>
      <c r="G231" s="146" t="s">
        <v>193</v>
      </c>
      <c r="H231" s="147">
        <v>1.375</v>
      </c>
      <c r="I231" s="148"/>
      <c r="J231" s="149">
        <f>ROUND(I231*H231,2)</f>
        <v>0</v>
      </c>
      <c r="K231" s="150"/>
      <c r="L231" s="33"/>
      <c r="M231" s="151" t="s">
        <v>1</v>
      </c>
      <c r="N231" s="152" t="s">
        <v>43</v>
      </c>
      <c r="O231" s="58"/>
      <c r="P231" s="153">
        <f>O231*H231</f>
        <v>0</v>
      </c>
      <c r="Q231" s="153">
        <v>0</v>
      </c>
      <c r="R231" s="153">
        <f>Q231*H231</f>
        <v>0</v>
      </c>
      <c r="S231" s="153">
        <v>0</v>
      </c>
      <c r="T231" s="154">
        <f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55" t="s">
        <v>138</v>
      </c>
      <c r="AT231" s="155" t="s">
        <v>135</v>
      </c>
      <c r="AU231" s="155" t="s">
        <v>88</v>
      </c>
      <c r="AY231" s="17" t="s">
        <v>134</v>
      </c>
      <c r="BE231" s="156">
        <f>IF(N231="základní",J231,0)</f>
        <v>0</v>
      </c>
      <c r="BF231" s="156">
        <f>IF(N231="snížená",J231,0)</f>
        <v>0</v>
      </c>
      <c r="BG231" s="156">
        <f>IF(N231="zákl. přenesená",J231,0)</f>
        <v>0</v>
      </c>
      <c r="BH231" s="156">
        <f>IF(N231="sníž. přenesená",J231,0)</f>
        <v>0</v>
      </c>
      <c r="BI231" s="156">
        <f>IF(N231="nulová",J231,0)</f>
        <v>0</v>
      </c>
      <c r="BJ231" s="17" t="s">
        <v>86</v>
      </c>
      <c r="BK231" s="156">
        <f>ROUND(I231*H231,2)</f>
        <v>0</v>
      </c>
      <c r="BL231" s="17" t="s">
        <v>138</v>
      </c>
      <c r="BM231" s="155" t="s">
        <v>416</v>
      </c>
    </row>
    <row r="232" spans="1:65" s="12" customFormat="1" ht="22.8" customHeight="1">
      <c r="B232" s="131"/>
      <c r="D232" s="132" t="s">
        <v>77</v>
      </c>
      <c r="E232" s="173" t="s">
        <v>188</v>
      </c>
      <c r="F232" s="173" t="s">
        <v>189</v>
      </c>
      <c r="I232" s="134"/>
      <c r="J232" s="174">
        <f>BK232</f>
        <v>0</v>
      </c>
      <c r="L232" s="131"/>
      <c r="M232" s="136"/>
      <c r="N232" s="137"/>
      <c r="O232" s="137"/>
      <c r="P232" s="138">
        <f>P233</f>
        <v>0</v>
      </c>
      <c r="Q232" s="137"/>
      <c r="R232" s="138">
        <f>R233</f>
        <v>0</v>
      </c>
      <c r="S232" s="137"/>
      <c r="T232" s="139">
        <f>T233</f>
        <v>0</v>
      </c>
      <c r="AR232" s="132" t="s">
        <v>86</v>
      </c>
      <c r="AT232" s="140" t="s">
        <v>77</v>
      </c>
      <c r="AU232" s="140" t="s">
        <v>86</v>
      </c>
      <c r="AY232" s="132" t="s">
        <v>134</v>
      </c>
      <c r="BK232" s="141">
        <f>BK233</f>
        <v>0</v>
      </c>
    </row>
    <row r="233" spans="1:65" s="2" customFormat="1" ht="14.4" customHeight="1">
      <c r="A233" s="32"/>
      <c r="B233" s="142"/>
      <c r="C233" s="143" t="s">
        <v>397</v>
      </c>
      <c r="D233" s="143" t="s">
        <v>135</v>
      </c>
      <c r="E233" s="144" t="s">
        <v>191</v>
      </c>
      <c r="F233" s="145" t="s">
        <v>192</v>
      </c>
      <c r="G233" s="146" t="s">
        <v>193</v>
      </c>
      <c r="H233" s="147">
        <v>9.952</v>
      </c>
      <c r="I233" s="148"/>
      <c r="J233" s="149">
        <f>ROUND(I233*H233,2)</f>
        <v>0</v>
      </c>
      <c r="K233" s="150"/>
      <c r="L233" s="33"/>
      <c r="M233" s="151" t="s">
        <v>1</v>
      </c>
      <c r="N233" s="152" t="s">
        <v>43</v>
      </c>
      <c r="O233" s="58"/>
      <c r="P233" s="153">
        <f>O233*H233</f>
        <v>0</v>
      </c>
      <c r="Q233" s="153">
        <v>0</v>
      </c>
      <c r="R233" s="153">
        <f>Q233*H233</f>
        <v>0</v>
      </c>
      <c r="S233" s="153">
        <v>0</v>
      </c>
      <c r="T233" s="154">
        <f>S233*H233</f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55" t="s">
        <v>138</v>
      </c>
      <c r="AT233" s="155" t="s">
        <v>135</v>
      </c>
      <c r="AU233" s="155" t="s">
        <v>88</v>
      </c>
      <c r="AY233" s="17" t="s">
        <v>134</v>
      </c>
      <c r="BE233" s="156">
        <f>IF(N233="základní",J233,0)</f>
        <v>0</v>
      </c>
      <c r="BF233" s="156">
        <f>IF(N233="snížená",J233,0)</f>
        <v>0</v>
      </c>
      <c r="BG233" s="156">
        <f>IF(N233="zákl. přenesená",J233,0)</f>
        <v>0</v>
      </c>
      <c r="BH233" s="156">
        <f>IF(N233="sníž. přenesená",J233,0)</f>
        <v>0</v>
      </c>
      <c r="BI233" s="156">
        <f>IF(N233="nulová",J233,0)</f>
        <v>0</v>
      </c>
      <c r="BJ233" s="17" t="s">
        <v>86</v>
      </c>
      <c r="BK233" s="156">
        <f>ROUND(I233*H233,2)</f>
        <v>0</v>
      </c>
      <c r="BL233" s="17" t="s">
        <v>138</v>
      </c>
      <c r="BM233" s="155" t="s">
        <v>194</v>
      </c>
    </row>
    <row r="234" spans="1:65" s="12" customFormat="1" ht="25.95" customHeight="1">
      <c r="B234" s="131"/>
      <c r="D234" s="132" t="s">
        <v>77</v>
      </c>
      <c r="E234" s="133" t="s">
        <v>195</v>
      </c>
      <c r="F234" s="133" t="s">
        <v>196</v>
      </c>
      <c r="I234" s="134"/>
      <c r="J234" s="135">
        <f>BK234</f>
        <v>0</v>
      </c>
      <c r="L234" s="131"/>
      <c r="M234" s="136"/>
      <c r="N234" s="137"/>
      <c r="O234" s="137"/>
      <c r="P234" s="138">
        <f>P235+P237</f>
        <v>0</v>
      </c>
      <c r="Q234" s="137"/>
      <c r="R234" s="138">
        <f>R235+R237</f>
        <v>0</v>
      </c>
      <c r="S234" s="137"/>
      <c r="T234" s="139">
        <f>T235+T237</f>
        <v>0</v>
      </c>
      <c r="AR234" s="132" t="s">
        <v>156</v>
      </c>
      <c r="AT234" s="140" t="s">
        <v>77</v>
      </c>
      <c r="AU234" s="140" t="s">
        <v>78</v>
      </c>
      <c r="AY234" s="132" t="s">
        <v>134</v>
      </c>
      <c r="BK234" s="141">
        <f>BK235+BK237</f>
        <v>0</v>
      </c>
    </row>
    <row r="235" spans="1:65" s="12" customFormat="1" ht="22.8" customHeight="1">
      <c r="B235" s="131"/>
      <c r="D235" s="132" t="s">
        <v>77</v>
      </c>
      <c r="E235" s="173" t="s">
        <v>197</v>
      </c>
      <c r="F235" s="173" t="s">
        <v>198</v>
      </c>
      <c r="I235" s="134"/>
      <c r="J235" s="174">
        <f>BK235</f>
        <v>0</v>
      </c>
      <c r="L235" s="131"/>
      <c r="M235" s="136"/>
      <c r="N235" s="137"/>
      <c r="O235" s="137"/>
      <c r="P235" s="138">
        <f>P236</f>
        <v>0</v>
      </c>
      <c r="Q235" s="137"/>
      <c r="R235" s="138">
        <f>R236</f>
        <v>0</v>
      </c>
      <c r="S235" s="137"/>
      <c r="T235" s="139">
        <f>T236</f>
        <v>0</v>
      </c>
      <c r="AR235" s="132" t="s">
        <v>156</v>
      </c>
      <c r="AT235" s="140" t="s">
        <v>77</v>
      </c>
      <c r="AU235" s="140" t="s">
        <v>86</v>
      </c>
      <c r="AY235" s="132" t="s">
        <v>134</v>
      </c>
      <c r="BK235" s="141">
        <f>BK236</f>
        <v>0</v>
      </c>
    </row>
    <row r="236" spans="1:65" s="2" customFormat="1" ht="14.4" customHeight="1">
      <c r="A236" s="32"/>
      <c r="B236" s="142"/>
      <c r="C236" s="143" t="s">
        <v>401</v>
      </c>
      <c r="D236" s="143" t="s">
        <v>135</v>
      </c>
      <c r="E236" s="144" t="s">
        <v>200</v>
      </c>
      <c r="F236" s="145" t="s">
        <v>198</v>
      </c>
      <c r="G236" s="146" t="s">
        <v>201</v>
      </c>
      <c r="H236" s="147">
        <v>4</v>
      </c>
      <c r="I236" s="148"/>
      <c r="J236" s="149">
        <f>ROUND(I236*H236,2)</f>
        <v>0</v>
      </c>
      <c r="K236" s="150"/>
      <c r="L236" s="33"/>
      <c r="M236" s="151" t="s">
        <v>1</v>
      </c>
      <c r="N236" s="152" t="s">
        <v>43</v>
      </c>
      <c r="O236" s="58"/>
      <c r="P236" s="153">
        <f>O236*H236</f>
        <v>0</v>
      </c>
      <c r="Q236" s="153">
        <v>0</v>
      </c>
      <c r="R236" s="153">
        <f>Q236*H236</f>
        <v>0</v>
      </c>
      <c r="S236" s="153">
        <v>0</v>
      </c>
      <c r="T236" s="154">
        <f>S236*H236</f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55" t="s">
        <v>202</v>
      </c>
      <c r="AT236" s="155" t="s">
        <v>135</v>
      </c>
      <c r="AU236" s="155" t="s">
        <v>88</v>
      </c>
      <c r="AY236" s="17" t="s">
        <v>134</v>
      </c>
      <c r="BE236" s="156">
        <f>IF(N236="základní",J236,0)</f>
        <v>0</v>
      </c>
      <c r="BF236" s="156">
        <f>IF(N236="snížená",J236,0)</f>
        <v>0</v>
      </c>
      <c r="BG236" s="156">
        <f>IF(N236="zákl. přenesená",J236,0)</f>
        <v>0</v>
      </c>
      <c r="BH236" s="156">
        <f>IF(N236="sníž. přenesená",J236,0)</f>
        <v>0</v>
      </c>
      <c r="BI236" s="156">
        <f>IF(N236="nulová",J236,0)</f>
        <v>0</v>
      </c>
      <c r="BJ236" s="17" t="s">
        <v>86</v>
      </c>
      <c r="BK236" s="156">
        <f>ROUND(I236*H236,2)</f>
        <v>0</v>
      </c>
      <c r="BL236" s="17" t="s">
        <v>202</v>
      </c>
      <c r="BM236" s="155" t="s">
        <v>203</v>
      </c>
    </row>
    <row r="237" spans="1:65" s="12" customFormat="1" ht="22.8" customHeight="1">
      <c r="B237" s="131"/>
      <c r="D237" s="132" t="s">
        <v>77</v>
      </c>
      <c r="E237" s="173" t="s">
        <v>204</v>
      </c>
      <c r="F237" s="173" t="s">
        <v>205</v>
      </c>
      <c r="I237" s="134"/>
      <c r="J237" s="174">
        <f>BK237</f>
        <v>0</v>
      </c>
      <c r="L237" s="131"/>
      <c r="M237" s="136"/>
      <c r="N237" s="137"/>
      <c r="O237" s="137"/>
      <c r="P237" s="138">
        <f>P238</f>
        <v>0</v>
      </c>
      <c r="Q237" s="137"/>
      <c r="R237" s="138">
        <f>R238</f>
        <v>0</v>
      </c>
      <c r="S237" s="137"/>
      <c r="T237" s="139">
        <f>T238</f>
        <v>0</v>
      </c>
      <c r="AR237" s="132" t="s">
        <v>156</v>
      </c>
      <c r="AT237" s="140" t="s">
        <v>77</v>
      </c>
      <c r="AU237" s="140" t="s">
        <v>86</v>
      </c>
      <c r="AY237" s="132" t="s">
        <v>134</v>
      </c>
      <c r="BK237" s="141">
        <f>BK238</f>
        <v>0</v>
      </c>
    </row>
    <row r="238" spans="1:65" s="2" customFormat="1" ht="14.4" customHeight="1">
      <c r="A238" s="32"/>
      <c r="B238" s="142"/>
      <c r="C238" s="143" t="s">
        <v>405</v>
      </c>
      <c r="D238" s="143" t="s">
        <v>135</v>
      </c>
      <c r="E238" s="144" t="s">
        <v>206</v>
      </c>
      <c r="F238" s="145" t="s">
        <v>205</v>
      </c>
      <c r="G238" s="146" t="s">
        <v>201</v>
      </c>
      <c r="H238" s="147">
        <v>4</v>
      </c>
      <c r="I238" s="148"/>
      <c r="J238" s="149">
        <f>ROUND(I238*H238,2)</f>
        <v>0</v>
      </c>
      <c r="K238" s="150"/>
      <c r="L238" s="33"/>
      <c r="M238" s="183" t="s">
        <v>1</v>
      </c>
      <c r="N238" s="184" t="s">
        <v>43</v>
      </c>
      <c r="O238" s="185"/>
      <c r="P238" s="186">
        <f>O238*H238</f>
        <v>0</v>
      </c>
      <c r="Q238" s="186">
        <v>0</v>
      </c>
      <c r="R238" s="186">
        <f>Q238*H238</f>
        <v>0</v>
      </c>
      <c r="S238" s="186">
        <v>0</v>
      </c>
      <c r="T238" s="187">
        <f>S238*H238</f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55" t="s">
        <v>202</v>
      </c>
      <c r="AT238" s="155" t="s">
        <v>135</v>
      </c>
      <c r="AU238" s="155" t="s">
        <v>88</v>
      </c>
      <c r="AY238" s="17" t="s">
        <v>134</v>
      </c>
      <c r="BE238" s="156">
        <f>IF(N238="základní",J238,0)</f>
        <v>0</v>
      </c>
      <c r="BF238" s="156">
        <f>IF(N238="snížená",J238,0)</f>
        <v>0</v>
      </c>
      <c r="BG238" s="156">
        <f>IF(N238="zákl. přenesená",J238,0)</f>
        <v>0</v>
      </c>
      <c r="BH238" s="156">
        <f>IF(N238="sníž. přenesená",J238,0)</f>
        <v>0</v>
      </c>
      <c r="BI238" s="156">
        <f>IF(N238="nulová",J238,0)</f>
        <v>0</v>
      </c>
      <c r="BJ238" s="17" t="s">
        <v>86</v>
      </c>
      <c r="BK238" s="156">
        <f>ROUND(I238*H238,2)</f>
        <v>0</v>
      </c>
      <c r="BL238" s="17" t="s">
        <v>202</v>
      </c>
      <c r="BM238" s="155" t="s">
        <v>207</v>
      </c>
    </row>
    <row r="239" spans="1:65" s="2" customFormat="1" ht="6.9" customHeight="1">
      <c r="A239" s="32"/>
      <c r="B239" s="47"/>
      <c r="C239" s="48"/>
      <c r="D239" s="48"/>
      <c r="E239" s="48"/>
      <c r="F239" s="48"/>
      <c r="G239" s="48"/>
      <c r="H239" s="48"/>
      <c r="I239" s="48"/>
      <c r="J239" s="48"/>
      <c r="K239" s="48"/>
      <c r="L239" s="33"/>
      <c r="M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</row>
  </sheetData>
  <autoFilter ref="C127:K238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2"/>
  <sheetViews>
    <sheetView showGridLines="0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108" style="1" customWidth="1"/>
    <col min="7" max="7" width="8" style="1" customWidth="1"/>
    <col min="8" max="8" width="15" style="1" customWidth="1"/>
    <col min="9" max="9" width="16.85546875" style="1" customWidth="1"/>
    <col min="10" max="10" width="23.85546875" style="1" customWidth="1"/>
    <col min="11" max="11" width="23.85546875" style="1" hidden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238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97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1:46" s="1" customFormat="1" ht="24.9" customHeight="1">
      <c r="B4" s="20"/>
      <c r="D4" s="21" t="s">
        <v>104</v>
      </c>
      <c r="L4" s="20"/>
      <c r="M4" s="93" t="s">
        <v>10</v>
      </c>
      <c r="AT4" s="17" t="s">
        <v>3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4.4" customHeight="1">
      <c r="B7" s="20"/>
      <c r="E7" s="239" t="str">
        <f>'Rekapitulace stavby'!K6</f>
        <v>Obnova zámeckého jezírka a okolí parku domova Nové Syrovce, P.O.</v>
      </c>
      <c r="F7" s="240"/>
      <c r="G7" s="240"/>
      <c r="H7" s="240"/>
      <c r="L7" s="20"/>
    </row>
    <row r="8" spans="1:46" s="2" customFormat="1" ht="12" customHeight="1">
      <c r="A8" s="32"/>
      <c r="B8" s="33"/>
      <c r="C8" s="32"/>
      <c r="D8" s="27" t="s">
        <v>105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5.6" customHeight="1">
      <c r="A9" s="32"/>
      <c r="B9" s="33"/>
      <c r="C9" s="32"/>
      <c r="D9" s="32"/>
      <c r="E9" s="200" t="s">
        <v>482</v>
      </c>
      <c r="F9" s="241"/>
      <c r="G9" s="241"/>
      <c r="H9" s="24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0.199999999999999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2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27" t="s">
        <v>21</v>
      </c>
      <c r="J12" s="55" t="str">
        <f>'Rekapitulace stavby'!AN8</f>
        <v>4. 7. 2024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8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27" t="s">
        <v>24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25</v>
      </c>
      <c r="F15" s="32"/>
      <c r="G15" s="32"/>
      <c r="H15" s="32"/>
      <c r="I15" s="27" t="s">
        <v>26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24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42" t="str">
        <f>'Rekapitulace stavby'!E14</f>
        <v>Vyplň údaj</v>
      </c>
      <c r="F18" s="222"/>
      <c r="G18" s="222"/>
      <c r="H18" s="222"/>
      <c r="I18" s="27" t="s">
        <v>26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24</v>
      </c>
      <c r="J20" s="25" t="s">
        <v>30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31</v>
      </c>
      <c r="F21" s="32"/>
      <c r="G21" s="32"/>
      <c r="H21" s="32"/>
      <c r="I21" s="27" t="s">
        <v>26</v>
      </c>
      <c r="J21" s="25" t="s">
        <v>32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34</v>
      </c>
      <c r="E23" s="32"/>
      <c r="F23" s="32"/>
      <c r="G23" s="32"/>
      <c r="H23" s="32"/>
      <c r="I23" s="27" t="s">
        <v>24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">
        <v>35</v>
      </c>
      <c r="F24" s="32"/>
      <c r="G24" s="32"/>
      <c r="H24" s="32"/>
      <c r="I24" s="27" t="s">
        <v>26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36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60" customHeight="1">
      <c r="A27" s="94"/>
      <c r="B27" s="95"/>
      <c r="C27" s="94"/>
      <c r="D27" s="94"/>
      <c r="E27" s="227" t="s">
        <v>37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7" t="s">
        <v>38</v>
      </c>
      <c r="E30" s="32"/>
      <c r="F30" s="32"/>
      <c r="G30" s="32"/>
      <c r="H30" s="32"/>
      <c r="I30" s="32"/>
      <c r="J30" s="71">
        <f>ROUND(J126,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3"/>
      <c r="C32" s="32"/>
      <c r="D32" s="32"/>
      <c r="E32" s="32"/>
      <c r="F32" s="36" t="s">
        <v>40</v>
      </c>
      <c r="G32" s="32"/>
      <c r="H32" s="32"/>
      <c r="I32" s="36" t="s">
        <v>39</v>
      </c>
      <c r="J32" s="36" t="s">
        <v>41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>
      <c r="A33" s="32"/>
      <c r="B33" s="33"/>
      <c r="C33" s="32"/>
      <c r="D33" s="98" t="s">
        <v>42</v>
      </c>
      <c r="E33" s="27" t="s">
        <v>43</v>
      </c>
      <c r="F33" s="99">
        <f>ROUND((SUM(BE126:BE181)),  2)</f>
        <v>0</v>
      </c>
      <c r="G33" s="32"/>
      <c r="H33" s="32"/>
      <c r="I33" s="100">
        <v>0.21</v>
      </c>
      <c r="J33" s="99">
        <f>ROUND(((SUM(BE126:BE181))*I33),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3"/>
      <c r="C34" s="32"/>
      <c r="D34" s="32"/>
      <c r="E34" s="27" t="s">
        <v>44</v>
      </c>
      <c r="F34" s="99">
        <f>ROUND((SUM(BF126:BF181)),  2)</f>
        <v>0</v>
      </c>
      <c r="G34" s="32"/>
      <c r="H34" s="32"/>
      <c r="I34" s="100">
        <v>0.12</v>
      </c>
      <c r="J34" s="99">
        <f>ROUND(((SUM(BF126:BF181))*I34),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3"/>
      <c r="C35" s="32"/>
      <c r="D35" s="32"/>
      <c r="E35" s="27" t="s">
        <v>45</v>
      </c>
      <c r="F35" s="99">
        <f>ROUND((SUM(BG126:BG181)),  2)</f>
        <v>0</v>
      </c>
      <c r="G35" s="32"/>
      <c r="H35" s="32"/>
      <c r="I35" s="100">
        <v>0.21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>
      <c r="A36" s="32"/>
      <c r="B36" s="33"/>
      <c r="C36" s="32"/>
      <c r="D36" s="32"/>
      <c r="E36" s="27" t="s">
        <v>46</v>
      </c>
      <c r="F36" s="99">
        <f>ROUND((SUM(BH126:BH181)),  2)</f>
        <v>0</v>
      </c>
      <c r="G36" s="32"/>
      <c r="H36" s="32"/>
      <c r="I36" s="100">
        <v>0.12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3"/>
      <c r="C37" s="32"/>
      <c r="D37" s="32"/>
      <c r="E37" s="27" t="s">
        <v>47</v>
      </c>
      <c r="F37" s="99">
        <f>ROUND((SUM(BI126:BI181)),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1"/>
      <c r="D39" s="102" t="s">
        <v>48</v>
      </c>
      <c r="E39" s="60"/>
      <c r="F39" s="60"/>
      <c r="G39" s="103" t="s">
        <v>49</v>
      </c>
      <c r="H39" s="104" t="s">
        <v>50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42"/>
      <c r="D50" s="43" t="s">
        <v>51</v>
      </c>
      <c r="E50" s="44"/>
      <c r="F50" s="44"/>
      <c r="G50" s="43" t="s">
        <v>52</v>
      </c>
      <c r="H50" s="44"/>
      <c r="I50" s="44"/>
      <c r="J50" s="44"/>
      <c r="K50" s="44"/>
      <c r="L50" s="42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2"/>
      <c r="B61" s="33"/>
      <c r="C61" s="32"/>
      <c r="D61" s="45" t="s">
        <v>53</v>
      </c>
      <c r="E61" s="35"/>
      <c r="F61" s="107" t="s">
        <v>54</v>
      </c>
      <c r="G61" s="45" t="s">
        <v>53</v>
      </c>
      <c r="H61" s="35"/>
      <c r="I61" s="35"/>
      <c r="J61" s="108" t="s">
        <v>54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2"/>
      <c r="B65" s="33"/>
      <c r="C65" s="32"/>
      <c r="D65" s="43" t="s">
        <v>55</v>
      </c>
      <c r="E65" s="46"/>
      <c r="F65" s="46"/>
      <c r="G65" s="43" t="s">
        <v>56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2"/>
      <c r="B76" s="33"/>
      <c r="C76" s="32"/>
      <c r="D76" s="45" t="s">
        <v>53</v>
      </c>
      <c r="E76" s="35"/>
      <c r="F76" s="107" t="s">
        <v>54</v>
      </c>
      <c r="G76" s="45" t="s">
        <v>53</v>
      </c>
      <c r="H76" s="35"/>
      <c r="I76" s="35"/>
      <c r="J76" s="108" t="s">
        <v>54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>
      <c r="A82" s="32"/>
      <c r="B82" s="33"/>
      <c r="C82" s="21" t="s">
        <v>107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4.4" customHeight="1">
      <c r="A85" s="32"/>
      <c r="B85" s="33"/>
      <c r="C85" s="32"/>
      <c r="D85" s="32"/>
      <c r="E85" s="239" t="str">
        <f>E7</f>
        <v>Obnova zámeckého jezírka a okolí parku domova Nové Syrovce, P.O.</v>
      </c>
      <c r="F85" s="240"/>
      <c r="G85" s="240"/>
      <c r="H85" s="24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105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5.6" customHeight="1">
      <c r="A87" s="32"/>
      <c r="B87" s="33"/>
      <c r="C87" s="32"/>
      <c r="D87" s="32"/>
      <c r="E87" s="200" t="str">
        <f>E9</f>
        <v>0724-01.4 - So 04 - Vytvoření vodního toku</v>
      </c>
      <c r="F87" s="241"/>
      <c r="G87" s="241"/>
      <c r="H87" s="24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19</v>
      </c>
      <c r="D89" s="32"/>
      <c r="E89" s="32"/>
      <c r="F89" s="25" t="str">
        <f>F12</f>
        <v>Nové Syrovce</v>
      </c>
      <c r="G89" s="32"/>
      <c r="H89" s="32"/>
      <c r="I89" s="27" t="s">
        <v>21</v>
      </c>
      <c r="J89" s="55" t="str">
        <f>IF(J12="","",J12)</f>
        <v>4. 7. 2024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6.4" customHeight="1">
      <c r="A91" s="32"/>
      <c r="B91" s="33"/>
      <c r="C91" s="27" t="s">
        <v>23</v>
      </c>
      <c r="D91" s="32"/>
      <c r="E91" s="32"/>
      <c r="F91" s="25" t="str">
        <f>E15</f>
        <v>Kraj Vysočina, Žižkova 1882/57, 58301 Jihlava</v>
      </c>
      <c r="G91" s="32"/>
      <c r="H91" s="32"/>
      <c r="I91" s="27" t="s">
        <v>29</v>
      </c>
      <c r="J91" s="30" t="str">
        <f>E21</f>
        <v>ADAPTO.space s.r.o.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6.4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34</v>
      </c>
      <c r="J92" s="30" t="str">
        <f>E24</f>
        <v>Jindřich  J u k l  tel.: 602558222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09" t="s">
        <v>108</v>
      </c>
      <c r="D94" s="101"/>
      <c r="E94" s="101"/>
      <c r="F94" s="101"/>
      <c r="G94" s="101"/>
      <c r="H94" s="101"/>
      <c r="I94" s="101"/>
      <c r="J94" s="110" t="s">
        <v>109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8" customHeight="1">
      <c r="A96" s="32"/>
      <c r="B96" s="33"/>
      <c r="C96" s="111" t="s">
        <v>110</v>
      </c>
      <c r="D96" s="32"/>
      <c r="E96" s="32"/>
      <c r="F96" s="32"/>
      <c r="G96" s="32"/>
      <c r="H96" s="32"/>
      <c r="I96" s="32"/>
      <c r="J96" s="71">
        <f>J126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111</v>
      </c>
    </row>
    <row r="97" spans="1:31" s="9" customFormat="1" ht="24.9" customHeight="1">
      <c r="B97" s="112"/>
      <c r="D97" s="113" t="s">
        <v>112</v>
      </c>
      <c r="E97" s="114"/>
      <c r="F97" s="114"/>
      <c r="G97" s="114"/>
      <c r="H97" s="114"/>
      <c r="I97" s="114"/>
      <c r="J97" s="115">
        <f>J127</f>
        <v>0</v>
      </c>
      <c r="L97" s="112"/>
    </row>
    <row r="98" spans="1:31" s="10" customFormat="1" ht="19.95" customHeight="1">
      <c r="B98" s="116"/>
      <c r="D98" s="117" t="s">
        <v>113</v>
      </c>
      <c r="E98" s="118"/>
      <c r="F98" s="118"/>
      <c r="G98" s="118"/>
      <c r="H98" s="118"/>
      <c r="I98" s="118"/>
      <c r="J98" s="119">
        <f>J131</f>
        <v>0</v>
      </c>
      <c r="L98" s="116"/>
    </row>
    <row r="99" spans="1:31" s="10" customFormat="1" ht="19.95" customHeight="1">
      <c r="B99" s="116"/>
      <c r="D99" s="117" t="s">
        <v>209</v>
      </c>
      <c r="E99" s="118"/>
      <c r="F99" s="118"/>
      <c r="G99" s="118"/>
      <c r="H99" s="118"/>
      <c r="I99" s="118"/>
      <c r="J99" s="119">
        <f>J154</f>
        <v>0</v>
      </c>
      <c r="L99" s="116"/>
    </row>
    <row r="100" spans="1:31" s="10" customFormat="1" ht="19.95" customHeight="1">
      <c r="B100" s="116"/>
      <c r="D100" s="117" t="s">
        <v>210</v>
      </c>
      <c r="E100" s="118"/>
      <c r="F100" s="118"/>
      <c r="G100" s="118"/>
      <c r="H100" s="118"/>
      <c r="I100" s="118"/>
      <c r="J100" s="119">
        <f>J158</f>
        <v>0</v>
      </c>
      <c r="L100" s="116"/>
    </row>
    <row r="101" spans="1:31" s="10" customFormat="1" ht="19.95" customHeight="1">
      <c r="B101" s="116"/>
      <c r="D101" s="117" t="s">
        <v>114</v>
      </c>
      <c r="E101" s="118"/>
      <c r="F101" s="118"/>
      <c r="G101" s="118"/>
      <c r="H101" s="118"/>
      <c r="I101" s="118"/>
      <c r="J101" s="119">
        <f>J162</f>
        <v>0</v>
      </c>
      <c r="L101" s="116"/>
    </row>
    <row r="102" spans="1:31" s="10" customFormat="1" ht="19.95" customHeight="1">
      <c r="B102" s="116"/>
      <c r="D102" s="117" t="s">
        <v>212</v>
      </c>
      <c r="E102" s="118"/>
      <c r="F102" s="118"/>
      <c r="G102" s="118"/>
      <c r="H102" s="118"/>
      <c r="I102" s="118"/>
      <c r="J102" s="119">
        <f>J170</f>
        <v>0</v>
      </c>
      <c r="L102" s="116"/>
    </row>
    <row r="103" spans="1:31" s="10" customFormat="1" ht="19.95" customHeight="1">
      <c r="B103" s="116"/>
      <c r="D103" s="117" t="s">
        <v>115</v>
      </c>
      <c r="E103" s="118"/>
      <c r="F103" s="118"/>
      <c r="G103" s="118"/>
      <c r="H103" s="118"/>
      <c r="I103" s="118"/>
      <c r="J103" s="119">
        <f>J175</f>
        <v>0</v>
      </c>
      <c r="L103" s="116"/>
    </row>
    <row r="104" spans="1:31" s="9" customFormat="1" ht="24.9" customHeight="1">
      <c r="B104" s="112"/>
      <c r="D104" s="113" t="s">
        <v>116</v>
      </c>
      <c r="E104" s="114"/>
      <c r="F104" s="114"/>
      <c r="G104" s="114"/>
      <c r="H104" s="114"/>
      <c r="I104" s="114"/>
      <c r="J104" s="115">
        <f>J177</f>
        <v>0</v>
      </c>
      <c r="L104" s="112"/>
    </row>
    <row r="105" spans="1:31" s="10" customFormat="1" ht="19.95" customHeight="1">
      <c r="B105" s="116"/>
      <c r="D105" s="117" t="s">
        <v>117</v>
      </c>
      <c r="E105" s="118"/>
      <c r="F105" s="118"/>
      <c r="G105" s="118"/>
      <c r="H105" s="118"/>
      <c r="I105" s="118"/>
      <c r="J105" s="119">
        <f>J178</f>
        <v>0</v>
      </c>
      <c r="L105" s="116"/>
    </row>
    <row r="106" spans="1:31" s="10" customFormat="1" ht="19.95" customHeight="1">
      <c r="B106" s="116"/>
      <c r="D106" s="117" t="s">
        <v>118</v>
      </c>
      <c r="E106" s="118"/>
      <c r="F106" s="118"/>
      <c r="G106" s="118"/>
      <c r="H106" s="118"/>
      <c r="I106" s="118"/>
      <c r="J106" s="119">
        <f>J180</f>
        <v>0</v>
      </c>
      <c r="L106" s="116"/>
    </row>
    <row r="107" spans="1:31" s="2" customFormat="1" ht="21.7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" customHeight="1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31" s="2" customFormat="1" ht="6.9" customHeight="1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24.9" customHeight="1">
      <c r="A113" s="32"/>
      <c r="B113" s="33"/>
      <c r="C113" s="21" t="s">
        <v>119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6.9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>
      <c r="A115" s="32"/>
      <c r="B115" s="33"/>
      <c r="C115" s="27" t="s">
        <v>15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4.4" customHeight="1">
      <c r="A116" s="32"/>
      <c r="B116" s="33"/>
      <c r="C116" s="32"/>
      <c r="D116" s="32"/>
      <c r="E116" s="239" t="str">
        <f>E7</f>
        <v>Obnova zámeckého jezírka a okolí parku domova Nové Syrovce, P.O.</v>
      </c>
      <c r="F116" s="240"/>
      <c r="G116" s="240"/>
      <c r="H116" s="240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>
      <c r="A117" s="32"/>
      <c r="B117" s="33"/>
      <c r="C117" s="27" t="s">
        <v>105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6" customHeight="1">
      <c r="A118" s="32"/>
      <c r="B118" s="33"/>
      <c r="C118" s="32"/>
      <c r="D118" s="32"/>
      <c r="E118" s="200" t="str">
        <f>E9</f>
        <v>0724-01.4 - So 04 - Vytvoření vodního toku</v>
      </c>
      <c r="F118" s="241"/>
      <c r="G118" s="241"/>
      <c r="H118" s="241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6.9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2" customHeight="1">
      <c r="A120" s="32"/>
      <c r="B120" s="33"/>
      <c r="C120" s="27" t="s">
        <v>19</v>
      </c>
      <c r="D120" s="32"/>
      <c r="E120" s="32"/>
      <c r="F120" s="25" t="str">
        <f>F12</f>
        <v>Nové Syrovce</v>
      </c>
      <c r="G120" s="32"/>
      <c r="H120" s="32"/>
      <c r="I120" s="27" t="s">
        <v>21</v>
      </c>
      <c r="J120" s="55" t="str">
        <f>IF(J12="","",J12)</f>
        <v>4. 7. 2024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6.9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26.4" customHeight="1">
      <c r="A122" s="32"/>
      <c r="B122" s="33"/>
      <c r="C122" s="27" t="s">
        <v>23</v>
      </c>
      <c r="D122" s="32"/>
      <c r="E122" s="32"/>
      <c r="F122" s="25" t="str">
        <f>E15</f>
        <v>Kraj Vysočina, Žižkova 1882/57, 58301 Jihlava</v>
      </c>
      <c r="G122" s="32"/>
      <c r="H122" s="32"/>
      <c r="I122" s="27" t="s">
        <v>29</v>
      </c>
      <c r="J122" s="30" t="str">
        <f>E21</f>
        <v>ADAPTO.space s.r.o.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26.4" customHeight="1">
      <c r="A123" s="32"/>
      <c r="B123" s="33"/>
      <c r="C123" s="27" t="s">
        <v>27</v>
      </c>
      <c r="D123" s="32"/>
      <c r="E123" s="32"/>
      <c r="F123" s="25" t="str">
        <f>IF(E18="","",E18)</f>
        <v>Vyplň údaj</v>
      </c>
      <c r="G123" s="32"/>
      <c r="H123" s="32"/>
      <c r="I123" s="27" t="s">
        <v>34</v>
      </c>
      <c r="J123" s="30" t="str">
        <f>E24</f>
        <v>Jindřich  J u k l  tel.: 602558222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2" customFormat="1" ht="10.3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5" s="11" customFormat="1" ht="29.25" customHeight="1">
      <c r="A125" s="120"/>
      <c r="B125" s="121"/>
      <c r="C125" s="122" t="s">
        <v>120</v>
      </c>
      <c r="D125" s="123" t="s">
        <v>63</v>
      </c>
      <c r="E125" s="123" t="s">
        <v>59</v>
      </c>
      <c r="F125" s="123" t="s">
        <v>60</v>
      </c>
      <c r="G125" s="123" t="s">
        <v>121</v>
      </c>
      <c r="H125" s="123" t="s">
        <v>122</v>
      </c>
      <c r="I125" s="123" t="s">
        <v>123</v>
      </c>
      <c r="J125" s="124" t="s">
        <v>109</v>
      </c>
      <c r="K125" s="125" t="s">
        <v>124</v>
      </c>
      <c r="L125" s="126"/>
      <c r="M125" s="62" t="s">
        <v>1</v>
      </c>
      <c r="N125" s="63" t="s">
        <v>42</v>
      </c>
      <c r="O125" s="63" t="s">
        <v>125</v>
      </c>
      <c r="P125" s="63" t="s">
        <v>126</v>
      </c>
      <c r="Q125" s="63" t="s">
        <v>127</v>
      </c>
      <c r="R125" s="63" t="s">
        <v>128</v>
      </c>
      <c r="S125" s="63" t="s">
        <v>129</v>
      </c>
      <c r="T125" s="64" t="s">
        <v>130</v>
      </c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</row>
    <row r="126" spans="1:65" s="2" customFormat="1" ht="22.8" customHeight="1">
      <c r="A126" s="32"/>
      <c r="B126" s="33"/>
      <c r="C126" s="69" t="s">
        <v>131</v>
      </c>
      <c r="D126" s="32"/>
      <c r="E126" s="32"/>
      <c r="F126" s="32"/>
      <c r="G126" s="32"/>
      <c r="H126" s="32"/>
      <c r="I126" s="32"/>
      <c r="J126" s="127">
        <f>BK126</f>
        <v>0</v>
      </c>
      <c r="K126" s="32"/>
      <c r="L126" s="33"/>
      <c r="M126" s="65"/>
      <c r="N126" s="56"/>
      <c r="O126" s="66"/>
      <c r="P126" s="128">
        <f>P127+P177</f>
        <v>0</v>
      </c>
      <c r="Q126" s="66"/>
      <c r="R126" s="128">
        <f>R127+R177</f>
        <v>10.296844719999999</v>
      </c>
      <c r="S126" s="66"/>
      <c r="T126" s="129">
        <f>T127+T177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77</v>
      </c>
      <c r="AU126" s="17" t="s">
        <v>111</v>
      </c>
      <c r="BK126" s="130">
        <f>BK127+BK177</f>
        <v>0</v>
      </c>
    </row>
    <row r="127" spans="1:65" s="12" customFormat="1" ht="25.95" customHeight="1">
      <c r="B127" s="131"/>
      <c r="D127" s="132" t="s">
        <v>77</v>
      </c>
      <c r="E127" s="133" t="s">
        <v>132</v>
      </c>
      <c r="F127" s="133" t="s">
        <v>133</v>
      </c>
      <c r="I127" s="134"/>
      <c r="J127" s="135">
        <f>BK127</f>
        <v>0</v>
      </c>
      <c r="L127" s="131"/>
      <c r="M127" s="136"/>
      <c r="N127" s="137"/>
      <c r="O127" s="137"/>
      <c r="P127" s="138">
        <f>P128+SUM(P129:P131)+P154+P158+P162+P170+P175</f>
        <v>0</v>
      </c>
      <c r="Q127" s="137"/>
      <c r="R127" s="138">
        <f>R128+SUM(R129:R131)+R154+R158+R162+R170+R175</f>
        <v>10.296844719999999</v>
      </c>
      <c r="S127" s="137"/>
      <c r="T127" s="139">
        <f>T128+SUM(T129:T131)+T154+T158+T162+T170+T175</f>
        <v>0</v>
      </c>
      <c r="AR127" s="132" t="s">
        <v>86</v>
      </c>
      <c r="AT127" s="140" t="s">
        <v>77</v>
      </c>
      <c r="AU127" s="140" t="s">
        <v>78</v>
      </c>
      <c r="AY127" s="132" t="s">
        <v>134</v>
      </c>
      <c r="BK127" s="141">
        <f>BK128+SUM(BK129:BK131)+BK154+BK158+BK162+BK170+BK175</f>
        <v>0</v>
      </c>
    </row>
    <row r="128" spans="1:65" s="2" customFormat="1" ht="14.4" customHeight="1">
      <c r="A128" s="32"/>
      <c r="B128" s="142"/>
      <c r="C128" s="143" t="s">
        <v>86</v>
      </c>
      <c r="D128" s="143" t="s">
        <v>135</v>
      </c>
      <c r="E128" s="144" t="s">
        <v>136</v>
      </c>
      <c r="F128" s="145" t="s">
        <v>137</v>
      </c>
      <c r="G128" s="146" t="s">
        <v>1</v>
      </c>
      <c r="H128" s="147">
        <v>0</v>
      </c>
      <c r="I128" s="148"/>
      <c r="J128" s="149">
        <f>ROUND(I128*H128,2)</f>
        <v>0</v>
      </c>
      <c r="K128" s="150"/>
      <c r="L128" s="33"/>
      <c r="M128" s="151" t="s">
        <v>1</v>
      </c>
      <c r="N128" s="152" t="s">
        <v>43</v>
      </c>
      <c r="O128" s="58"/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5" t="s">
        <v>138</v>
      </c>
      <c r="AT128" s="155" t="s">
        <v>135</v>
      </c>
      <c r="AU128" s="155" t="s">
        <v>86</v>
      </c>
      <c r="AY128" s="17" t="s">
        <v>134</v>
      </c>
      <c r="BE128" s="156">
        <f>IF(N128="základní",J128,0)</f>
        <v>0</v>
      </c>
      <c r="BF128" s="156">
        <f>IF(N128="snížená",J128,0)</f>
        <v>0</v>
      </c>
      <c r="BG128" s="156">
        <f>IF(N128="zákl. přenesená",J128,0)</f>
        <v>0</v>
      </c>
      <c r="BH128" s="156">
        <f>IF(N128="sníž. přenesená",J128,0)</f>
        <v>0</v>
      </c>
      <c r="BI128" s="156">
        <f>IF(N128="nulová",J128,0)</f>
        <v>0</v>
      </c>
      <c r="BJ128" s="17" t="s">
        <v>86</v>
      </c>
      <c r="BK128" s="156">
        <f>ROUND(I128*H128,2)</f>
        <v>0</v>
      </c>
      <c r="BL128" s="17" t="s">
        <v>138</v>
      </c>
      <c r="BM128" s="155" t="s">
        <v>139</v>
      </c>
    </row>
    <row r="129" spans="1:65" s="13" customFormat="1" ht="10.199999999999999">
      <c r="B129" s="157"/>
      <c r="D129" s="158" t="s">
        <v>140</v>
      </c>
      <c r="E129" s="159" t="s">
        <v>1</v>
      </c>
      <c r="F129" s="160" t="s">
        <v>141</v>
      </c>
      <c r="H129" s="159" t="s">
        <v>1</v>
      </c>
      <c r="I129" s="161"/>
      <c r="L129" s="157"/>
      <c r="M129" s="162"/>
      <c r="N129" s="163"/>
      <c r="O129" s="163"/>
      <c r="P129" s="163"/>
      <c r="Q129" s="163"/>
      <c r="R129" s="163"/>
      <c r="S129" s="163"/>
      <c r="T129" s="164"/>
      <c r="AT129" s="159" t="s">
        <v>140</v>
      </c>
      <c r="AU129" s="159" t="s">
        <v>86</v>
      </c>
      <c r="AV129" s="13" t="s">
        <v>86</v>
      </c>
      <c r="AW129" s="13" t="s">
        <v>33</v>
      </c>
      <c r="AX129" s="13" t="s">
        <v>78</v>
      </c>
      <c r="AY129" s="159" t="s">
        <v>134</v>
      </c>
    </row>
    <row r="130" spans="1:65" s="14" customFormat="1" ht="10.199999999999999">
      <c r="B130" s="165"/>
      <c r="D130" s="158" t="s">
        <v>140</v>
      </c>
      <c r="E130" s="166" t="s">
        <v>1</v>
      </c>
      <c r="F130" s="167" t="s">
        <v>142</v>
      </c>
      <c r="H130" s="168">
        <v>0</v>
      </c>
      <c r="I130" s="169"/>
      <c r="L130" s="165"/>
      <c r="M130" s="170"/>
      <c r="N130" s="171"/>
      <c r="O130" s="171"/>
      <c r="P130" s="171"/>
      <c r="Q130" s="171"/>
      <c r="R130" s="171"/>
      <c r="S130" s="171"/>
      <c r="T130" s="172"/>
      <c r="AT130" s="166" t="s">
        <v>140</v>
      </c>
      <c r="AU130" s="166" t="s">
        <v>86</v>
      </c>
      <c r="AV130" s="14" t="s">
        <v>138</v>
      </c>
      <c r="AW130" s="14" t="s">
        <v>33</v>
      </c>
      <c r="AX130" s="14" t="s">
        <v>86</v>
      </c>
      <c r="AY130" s="166" t="s">
        <v>134</v>
      </c>
    </row>
    <row r="131" spans="1:65" s="12" customFormat="1" ht="22.8" customHeight="1">
      <c r="B131" s="131"/>
      <c r="D131" s="132" t="s">
        <v>77</v>
      </c>
      <c r="E131" s="173" t="s">
        <v>86</v>
      </c>
      <c r="F131" s="173" t="s">
        <v>143</v>
      </c>
      <c r="I131" s="134"/>
      <c r="J131" s="174">
        <f>BK131</f>
        <v>0</v>
      </c>
      <c r="L131" s="131"/>
      <c r="M131" s="136"/>
      <c r="N131" s="137"/>
      <c r="O131" s="137"/>
      <c r="P131" s="138">
        <f>SUM(P132:P153)</f>
        <v>0</v>
      </c>
      <c r="Q131" s="137"/>
      <c r="R131" s="138">
        <f>SUM(R132:R153)</f>
        <v>6.1749999999999992E-2</v>
      </c>
      <c r="S131" s="137"/>
      <c r="T131" s="139">
        <f>SUM(T132:T153)</f>
        <v>0</v>
      </c>
      <c r="AR131" s="132" t="s">
        <v>86</v>
      </c>
      <c r="AT131" s="140" t="s">
        <v>77</v>
      </c>
      <c r="AU131" s="140" t="s">
        <v>86</v>
      </c>
      <c r="AY131" s="132" t="s">
        <v>134</v>
      </c>
      <c r="BK131" s="141">
        <f>SUM(BK132:BK153)</f>
        <v>0</v>
      </c>
    </row>
    <row r="132" spans="1:65" s="2" customFormat="1" ht="14.4" customHeight="1">
      <c r="A132" s="32"/>
      <c r="B132" s="142"/>
      <c r="C132" s="143" t="s">
        <v>88</v>
      </c>
      <c r="D132" s="143" t="s">
        <v>135</v>
      </c>
      <c r="E132" s="144" t="s">
        <v>144</v>
      </c>
      <c r="F132" s="145" t="s">
        <v>145</v>
      </c>
      <c r="G132" s="146" t="s">
        <v>146</v>
      </c>
      <c r="H132" s="147">
        <v>5</v>
      </c>
      <c r="I132" s="148"/>
      <c r="J132" s="149">
        <f>ROUND(I132*H132,2)</f>
        <v>0</v>
      </c>
      <c r="K132" s="150"/>
      <c r="L132" s="33"/>
      <c r="M132" s="151" t="s">
        <v>1</v>
      </c>
      <c r="N132" s="152" t="s">
        <v>43</v>
      </c>
      <c r="O132" s="58"/>
      <c r="P132" s="153">
        <f>O132*H132</f>
        <v>0</v>
      </c>
      <c r="Q132" s="153">
        <v>3.0000000000000001E-5</v>
      </c>
      <c r="R132" s="153">
        <f>Q132*H132</f>
        <v>1.5000000000000001E-4</v>
      </c>
      <c r="S132" s="153">
        <v>0</v>
      </c>
      <c r="T132" s="154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5" t="s">
        <v>138</v>
      </c>
      <c r="AT132" s="155" t="s">
        <v>135</v>
      </c>
      <c r="AU132" s="155" t="s">
        <v>88</v>
      </c>
      <c r="AY132" s="17" t="s">
        <v>134</v>
      </c>
      <c r="BE132" s="156">
        <f>IF(N132="základní",J132,0)</f>
        <v>0</v>
      </c>
      <c r="BF132" s="156">
        <f>IF(N132="snížená",J132,0)</f>
        <v>0</v>
      </c>
      <c r="BG132" s="156">
        <f>IF(N132="zákl. přenesená",J132,0)</f>
        <v>0</v>
      </c>
      <c r="BH132" s="156">
        <f>IF(N132="sníž. přenesená",J132,0)</f>
        <v>0</v>
      </c>
      <c r="BI132" s="156">
        <f>IF(N132="nulová",J132,0)</f>
        <v>0</v>
      </c>
      <c r="BJ132" s="17" t="s">
        <v>86</v>
      </c>
      <c r="BK132" s="156">
        <f>ROUND(I132*H132,2)</f>
        <v>0</v>
      </c>
      <c r="BL132" s="17" t="s">
        <v>138</v>
      </c>
      <c r="BM132" s="155" t="s">
        <v>147</v>
      </c>
    </row>
    <row r="133" spans="1:65" s="2" customFormat="1" ht="14.4" customHeight="1">
      <c r="A133" s="32"/>
      <c r="B133" s="142"/>
      <c r="C133" s="143" t="s">
        <v>148</v>
      </c>
      <c r="D133" s="143" t="s">
        <v>135</v>
      </c>
      <c r="E133" s="144" t="s">
        <v>215</v>
      </c>
      <c r="F133" s="145" t="s">
        <v>216</v>
      </c>
      <c r="G133" s="146" t="s">
        <v>217</v>
      </c>
      <c r="H133" s="147">
        <v>110</v>
      </c>
      <c r="I133" s="148"/>
      <c r="J133" s="149">
        <f>ROUND(I133*H133,2)</f>
        <v>0</v>
      </c>
      <c r="K133" s="150"/>
      <c r="L133" s="33"/>
      <c r="M133" s="151" t="s">
        <v>1</v>
      </c>
      <c r="N133" s="152" t="s">
        <v>43</v>
      </c>
      <c r="O133" s="58"/>
      <c r="P133" s="153">
        <f>O133*H133</f>
        <v>0</v>
      </c>
      <c r="Q133" s="153">
        <v>5.5999999999999995E-4</v>
      </c>
      <c r="R133" s="153">
        <f>Q133*H133</f>
        <v>6.1599999999999995E-2</v>
      </c>
      <c r="S133" s="153">
        <v>0</v>
      </c>
      <c r="T133" s="154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5" t="s">
        <v>138</v>
      </c>
      <c r="AT133" s="155" t="s">
        <v>135</v>
      </c>
      <c r="AU133" s="155" t="s">
        <v>88</v>
      </c>
      <c r="AY133" s="17" t="s">
        <v>134</v>
      </c>
      <c r="BE133" s="156">
        <f>IF(N133="základní",J133,0)</f>
        <v>0</v>
      </c>
      <c r="BF133" s="156">
        <f>IF(N133="snížená",J133,0)</f>
        <v>0</v>
      </c>
      <c r="BG133" s="156">
        <f>IF(N133="zákl. přenesená",J133,0)</f>
        <v>0</v>
      </c>
      <c r="BH133" s="156">
        <f>IF(N133="sníž. přenesená",J133,0)</f>
        <v>0</v>
      </c>
      <c r="BI133" s="156">
        <f>IF(N133="nulová",J133,0)</f>
        <v>0</v>
      </c>
      <c r="BJ133" s="17" t="s">
        <v>86</v>
      </c>
      <c r="BK133" s="156">
        <f>ROUND(I133*H133,2)</f>
        <v>0</v>
      </c>
      <c r="BL133" s="17" t="s">
        <v>138</v>
      </c>
      <c r="BM133" s="155" t="s">
        <v>218</v>
      </c>
    </row>
    <row r="134" spans="1:65" s="15" customFormat="1" ht="10.199999999999999">
      <c r="B134" s="175"/>
      <c r="D134" s="158" t="s">
        <v>140</v>
      </c>
      <c r="E134" s="176" t="s">
        <v>1</v>
      </c>
      <c r="F134" s="177" t="s">
        <v>483</v>
      </c>
      <c r="H134" s="178">
        <v>110</v>
      </c>
      <c r="I134" s="179"/>
      <c r="L134" s="175"/>
      <c r="M134" s="180"/>
      <c r="N134" s="181"/>
      <c r="O134" s="181"/>
      <c r="P134" s="181"/>
      <c r="Q134" s="181"/>
      <c r="R134" s="181"/>
      <c r="S134" s="181"/>
      <c r="T134" s="182"/>
      <c r="AT134" s="176" t="s">
        <v>140</v>
      </c>
      <c r="AU134" s="176" t="s">
        <v>88</v>
      </c>
      <c r="AV134" s="15" t="s">
        <v>88</v>
      </c>
      <c r="AW134" s="15" t="s">
        <v>33</v>
      </c>
      <c r="AX134" s="15" t="s">
        <v>78</v>
      </c>
      <c r="AY134" s="176" t="s">
        <v>134</v>
      </c>
    </row>
    <row r="135" spans="1:65" s="14" customFormat="1" ht="10.199999999999999">
      <c r="B135" s="165"/>
      <c r="D135" s="158" t="s">
        <v>140</v>
      </c>
      <c r="E135" s="166" t="s">
        <v>1</v>
      </c>
      <c r="F135" s="167" t="s">
        <v>142</v>
      </c>
      <c r="H135" s="168">
        <v>110</v>
      </c>
      <c r="I135" s="169"/>
      <c r="L135" s="165"/>
      <c r="M135" s="170"/>
      <c r="N135" s="171"/>
      <c r="O135" s="171"/>
      <c r="P135" s="171"/>
      <c r="Q135" s="171"/>
      <c r="R135" s="171"/>
      <c r="S135" s="171"/>
      <c r="T135" s="172"/>
      <c r="AT135" s="166" t="s">
        <v>140</v>
      </c>
      <c r="AU135" s="166" t="s">
        <v>88</v>
      </c>
      <c r="AV135" s="14" t="s">
        <v>138</v>
      </c>
      <c r="AW135" s="14" t="s">
        <v>33</v>
      </c>
      <c r="AX135" s="14" t="s">
        <v>86</v>
      </c>
      <c r="AY135" s="166" t="s">
        <v>134</v>
      </c>
    </row>
    <row r="136" spans="1:65" s="2" customFormat="1" ht="14.4" customHeight="1">
      <c r="A136" s="32"/>
      <c r="B136" s="142"/>
      <c r="C136" s="143" t="s">
        <v>138</v>
      </c>
      <c r="D136" s="143" t="s">
        <v>135</v>
      </c>
      <c r="E136" s="144" t="s">
        <v>221</v>
      </c>
      <c r="F136" s="145" t="s">
        <v>222</v>
      </c>
      <c r="G136" s="146" t="s">
        <v>217</v>
      </c>
      <c r="H136" s="147">
        <v>110</v>
      </c>
      <c r="I136" s="148"/>
      <c r="J136" s="149">
        <f>ROUND(I136*H136,2)</f>
        <v>0</v>
      </c>
      <c r="K136" s="150"/>
      <c r="L136" s="33"/>
      <c r="M136" s="151" t="s">
        <v>1</v>
      </c>
      <c r="N136" s="152" t="s">
        <v>43</v>
      </c>
      <c r="O136" s="58"/>
      <c r="P136" s="153">
        <f>O136*H136</f>
        <v>0</v>
      </c>
      <c r="Q136" s="153">
        <v>0</v>
      </c>
      <c r="R136" s="153">
        <f>Q136*H136</f>
        <v>0</v>
      </c>
      <c r="S136" s="153">
        <v>0</v>
      </c>
      <c r="T136" s="154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5" t="s">
        <v>138</v>
      </c>
      <c r="AT136" s="155" t="s">
        <v>135</v>
      </c>
      <c r="AU136" s="155" t="s">
        <v>88</v>
      </c>
      <c r="AY136" s="17" t="s">
        <v>134</v>
      </c>
      <c r="BE136" s="156">
        <f>IF(N136="základní",J136,0)</f>
        <v>0</v>
      </c>
      <c r="BF136" s="156">
        <f>IF(N136="snížená",J136,0)</f>
        <v>0</v>
      </c>
      <c r="BG136" s="156">
        <f>IF(N136="zákl. přenesená",J136,0)</f>
        <v>0</v>
      </c>
      <c r="BH136" s="156">
        <f>IF(N136="sníž. přenesená",J136,0)</f>
        <v>0</v>
      </c>
      <c r="BI136" s="156">
        <f>IF(N136="nulová",J136,0)</f>
        <v>0</v>
      </c>
      <c r="BJ136" s="17" t="s">
        <v>86</v>
      </c>
      <c r="BK136" s="156">
        <f>ROUND(I136*H136,2)</f>
        <v>0</v>
      </c>
      <c r="BL136" s="17" t="s">
        <v>138</v>
      </c>
      <c r="BM136" s="155" t="s">
        <v>223</v>
      </c>
    </row>
    <row r="137" spans="1:65" s="2" customFormat="1" ht="14.4" customHeight="1">
      <c r="A137" s="32"/>
      <c r="B137" s="142"/>
      <c r="C137" s="143" t="s">
        <v>156</v>
      </c>
      <c r="D137" s="143" t="s">
        <v>135</v>
      </c>
      <c r="E137" s="144" t="s">
        <v>484</v>
      </c>
      <c r="F137" s="145" t="s">
        <v>485</v>
      </c>
      <c r="G137" s="146" t="s">
        <v>151</v>
      </c>
      <c r="H137" s="147">
        <v>11.85</v>
      </c>
      <c r="I137" s="148"/>
      <c r="J137" s="149">
        <f>ROUND(I137*H137,2)</f>
        <v>0</v>
      </c>
      <c r="K137" s="150"/>
      <c r="L137" s="33"/>
      <c r="M137" s="151" t="s">
        <v>1</v>
      </c>
      <c r="N137" s="152" t="s">
        <v>43</v>
      </c>
      <c r="O137" s="58"/>
      <c r="P137" s="153">
        <f>O137*H137</f>
        <v>0</v>
      </c>
      <c r="Q137" s="153">
        <v>0</v>
      </c>
      <c r="R137" s="153">
        <f>Q137*H137</f>
        <v>0</v>
      </c>
      <c r="S137" s="153">
        <v>0</v>
      </c>
      <c r="T137" s="154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5" t="s">
        <v>138</v>
      </c>
      <c r="AT137" s="155" t="s">
        <v>135</v>
      </c>
      <c r="AU137" s="155" t="s">
        <v>88</v>
      </c>
      <c r="AY137" s="17" t="s">
        <v>134</v>
      </c>
      <c r="BE137" s="156">
        <f>IF(N137="základní",J137,0)</f>
        <v>0</v>
      </c>
      <c r="BF137" s="156">
        <f>IF(N137="snížená",J137,0)</f>
        <v>0</v>
      </c>
      <c r="BG137" s="156">
        <f>IF(N137="zákl. přenesená",J137,0)</f>
        <v>0</v>
      </c>
      <c r="BH137" s="156">
        <f>IF(N137="sníž. přenesená",J137,0)</f>
        <v>0</v>
      </c>
      <c r="BI137" s="156">
        <f>IF(N137="nulová",J137,0)</f>
        <v>0</v>
      </c>
      <c r="BJ137" s="17" t="s">
        <v>86</v>
      </c>
      <c r="BK137" s="156">
        <f>ROUND(I137*H137,2)</f>
        <v>0</v>
      </c>
      <c r="BL137" s="17" t="s">
        <v>138</v>
      </c>
      <c r="BM137" s="155" t="s">
        <v>486</v>
      </c>
    </row>
    <row r="138" spans="1:65" s="15" customFormat="1" ht="10.199999999999999">
      <c r="B138" s="175"/>
      <c r="D138" s="158" t="s">
        <v>140</v>
      </c>
      <c r="E138" s="176" t="s">
        <v>1</v>
      </c>
      <c r="F138" s="177" t="s">
        <v>487</v>
      </c>
      <c r="H138" s="178">
        <v>7.05</v>
      </c>
      <c r="I138" s="179"/>
      <c r="L138" s="175"/>
      <c r="M138" s="180"/>
      <c r="N138" s="181"/>
      <c r="O138" s="181"/>
      <c r="P138" s="181"/>
      <c r="Q138" s="181"/>
      <c r="R138" s="181"/>
      <c r="S138" s="181"/>
      <c r="T138" s="182"/>
      <c r="AT138" s="176" t="s">
        <v>140</v>
      </c>
      <c r="AU138" s="176" t="s">
        <v>88</v>
      </c>
      <c r="AV138" s="15" t="s">
        <v>88</v>
      </c>
      <c r="AW138" s="15" t="s">
        <v>33</v>
      </c>
      <c r="AX138" s="15" t="s">
        <v>78</v>
      </c>
      <c r="AY138" s="176" t="s">
        <v>134</v>
      </c>
    </row>
    <row r="139" spans="1:65" s="15" customFormat="1" ht="10.199999999999999">
      <c r="B139" s="175"/>
      <c r="D139" s="158" t="s">
        <v>140</v>
      </c>
      <c r="E139" s="176" t="s">
        <v>1</v>
      </c>
      <c r="F139" s="177" t="s">
        <v>488</v>
      </c>
      <c r="H139" s="178">
        <v>4.8</v>
      </c>
      <c r="I139" s="179"/>
      <c r="L139" s="175"/>
      <c r="M139" s="180"/>
      <c r="N139" s="181"/>
      <c r="O139" s="181"/>
      <c r="P139" s="181"/>
      <c r="Q139" s="181"/>
      <c r="R139" s="181"/>
      <c r="S139" s="181"/>
      <c r="T139" s="182"/>
      <c r="AT139" s="176" t="s">
        <v>140</v>
      </c>
      <c r="AU139" s="176" t="s">
        <v>88</v>
      </c>
      <c r="AV139" s="15" t="s">
        <v>88</v>
      </c>
      <c r="AW139" s="15" t="s">
        <v>33</v>
      </c>
      <c r="AX139" s="15" t="s">
        <v>78</v>
      </c>
      <c r="AY139" s="176" t="s">
        <v>134</v>
      </c>
    </row>
    <row r="140" spans="1:65" s="14" customFormat="1" ht="10.199999999999999">
      <c r="B140" s="165"/>
      <c r="D140" s="158" t="s">
        <v>140</v>
      </c>
      <c r="E140" s="166" t="s">
        <v>1</v>
      </c>
      <c r="F140" s="167" t="s">
        <v>142</v>
      </c>
      <c r="H140" s="168">
        <v>11.85</v>
      </c>
      <c r="I140" s="169"/>
      <c r="L140" s="165"/>
      <c r="M140" s="170"/>
      <c r="N140" s="171"/>
      <c r="O140" s="171"/>
      <c r="P140" s="171"/>
      <c r="Q140" s="171"/>
      <c r="R140" s="171"/>
      <c r="S140" s="171"/>
      <c r="T140" s="172"/>
      <c r="AT140" s="166" t="s">
        <v>140</v>
      </c>
      <c r="AU140" s="166" t="s">
        <v>88</v>
      </c>
      <c r="AV140" s="14" t="s">
        <v>138</v>
      </c>
      <c r="AW140" s="14" t="s">
        <v>33</v>
      </c>
      <c r="AX140" s="14" t="s">
        <v>86</v>
      </c>
      <c r="AY140" s="166" t="s">
        <v>134</v>
      </c>
    </row>
    <row r="141" spans="1:65" s="2" customFormat="1" ht="19.8" customHeight="1">
      <c r="A141" s="32"/>
      <c r="B141" s="142"/>
      <c r="C141" s="143" t="s">
        <v>160</v>
      </c>
      <c r="D141" s="143" t="s">
        <v>135</v>
      </c>
      <c r="E141" s="144" t="s">
        <v>157</v>
      </c>
      <c r="F141" s="145" t="s">
        <v>158</v>
      </c>
      <c r="G141" s="146" t="s">
        <v>151</v>
      </c>
      <c r="H141" s="147">
        <v>7.8979999999999997</v>
      </c>
      <c r="I141" s="148"/>
      <c r="J141" s="149">
        <f>ROUND(I141*H141,2)</f>
        <v>0</v>
      </c>
      <c r="K141" s="150"/>
      <c r="L141" s="33"/>
      <c r="M141" s="151" t="s">
        <v>1</v>
      </c>
      <c r="N141" s="152" t="s">
        <v>43</v>
      </c>
      <c r="O141" s="58"/>
      <c r="P141" s="153">
        <f>O141*H141</f>
        <v>0</v>
      </c>
      <c r="Q141" s="153">
        <v>0</v>
      </c>
      <c r="R141" s="153">
        <f>Q141*H141</f>
        <v>0</v>
      </c>
      <c r="S141" s="153">
        <v>0</v>
      </c>
      <c r="T141" s="154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5" t="s">
        <v>138</v>
      </c>
      <c r="AT141" s="155" t="s">
        <v>135</v>
      </c>
      <c r="AU141" s="155" t="s">
        <v>88</v>
      </c>
      <c r="AY141" s="17" t="s">
        <v>134</v>
      </c>
      <c r="BE141" s="156">
        <f>IF(N141="základní",J141,0)</f>
        <v>0</v>
      </c>
      <c r="BF141" s="156">
        <f>IF(N141="snížená",J141,0)</f>
        <v>0</v>
      </c>
      <c r="BG141" s="156">
        <f>IF(N141="zákl. přenesená",J141,0)</f>
        <v>0</v>
      </c>
      <c r="BH141" s="156">
        <f>IF(N141="sníž. přenesená",J141,0)</f>
        <v>0</v>
      </c>
      <c r="BI141" s="156">
        <f>IF(N141="nulová",J141,0)</f>
        <v>0</v>
      </c>
      <c r="BJ141" s="17" t="s">
        <v>86</v>
      </c>
      <c r="BK141" s="156">
        <f>ROUND(I141*H141,2)</f>
        <v>0</v>
      </c>
      <c r="BL141" s="17" t="s">
        <v>138</v>
      </c>
      <c r="BM141" s="155" t="s">
        <v>250</v>
      </c>
    </row>
    <row r="142" spans="1:65" s="15" customFormat="1" ht="10.199999999999999">
      <c r="B142" s="175"/>
      <c r="D142" s="158" t="s">
        <v>140</v>
      </c>
      <c r="E142" s="176" t="s">
        <v>1</v>
      </c>
      <c r="F142" s="177" t="s">
        <v>489</v>
      </c>
      <c r="H142" s="178">
        <v>7.8979999999999997</v>
      </c>
      <c r="I142" s="179"/>
      <c r="L142" s="175"/>
      <c r="M142" s="180"/>
      <c r="N142" s="181"/>
      <c r="O142" s="181"/>
      <c r="P142" s="181"/>
      <c r="Q142" s="181"/>
      <c r="R142" s="181"/>
      <c r="S142" s="181"/>
      <c r="T142" s="182"/>
      <c r="AT142" s="176" t="s">
        <v>140</v>
      </c>
      <c r="AU142" s="176" t="s">
        <v>88</v>
      </c>
      <c r="AV142" s="15" t="s">
        <v>88</v>
      </c>
      <c r="AW142" s="15" t="s">
        <v>33</v>
      </c>
      <c r="AX142" s="15" t="s">
        <v>78</v>
      </c>
      <c r="AY142" s="176" t="s">
        <v>134</v>
      </c>
    </row>
    <row r="143" spans="1:65" s="14" customFormat="1" ht="10.199999999999999">
      <c r="B143" s="165"/>
      <c r="D143" s="158" t="s">
        <v>140</v>
      </c>
      <c r="E143" s="166" t="s">
        <v>1</v>
      </c>
      <c r="F143" s="167" t="s">
        <v>142</v>
      </c>
      <c r="H143" s="168">
        <v>7.8979999999999997</v>
      </c>
      <c r="I143" s="169"/>
      <c r="L143" s="165"/>
      <c r="M143" s="170"/>
      <c r="N143" s="171"/>
      <c r="O143" s="171"/>
      <c r="P143" s="171"/>
      <c r="Q143" s="171"/>
      <c r="R143" s="171"/>
      <c r="S143" s="171"/>
      <c r="T143" s="172"/>
      <c r="AT143" s="166" t="s">
        <v>140</v>
      </c>
      <c r="AU143" s="166" t="s">
        <v>88</v>
      </c>
      <c r="AV143" s="14" t="s">
        <v>138</v>
      </c>
      <c r="AW143" s="14" t="s">
        <v>33</v>
      </c>
      <c r="AX143" s="14" t="s">
        <v>86</v>
      </c>
      <c r="AY143" s="166" t="s">
        <v>134</v>
      </c>
    </row>
    <row r="144" spans="1:65" s="2" customFormat="1" ht="14.4" customHeight="1">
      <c r="A144" s="32"/>
      <c r="B144" s="142"/>
      <c r="C144" s="143" t="s">
        <v>166</v>
      </c>
      <c r="D144" s="143" t="s">
        <v>135</v>
      </c>
      <c r="E144" s="144" t="s">
        <v>257</v>
      </c>
      <c r="F144" s="145" t="s">
        <v>258</v>
      </c>
      <c r="G144" s="146" t="s">
        <v>151</v>
      </c>
      <c r="H144" s="147">
        <v>3.952</v>
      </c>
      <c r="I144" s="148"/>
      <c r="J144" s="149">
        <f>ROUND(I144*H144,2)</f>
        <v>0</v>
      </c>
      <c r="K144" s="150"/>
      <c r="L144" s="33"/>
      <c r="M144" s="151" t="s">
        <v>1</v>
      </c>
      <c r="N144" s="152" t="s">
        <v>43</v>
      </c>
      <c r="O144" s="58"/>
      <c r="P144" s="153">
        <f>O144*H144</f>
        <v>0</v>
      </c>
      <c r="Q144" s="153">
        <v>0</v>
      </c>
      <c r="R144" s="153">
        <f>Q144*H144</f>
        <v>0</v>
      </c>
      <c r="S144" s="153">
        <v>0</v>
      </c>
      <c r="T144" s="154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5" t="s">
        <v>138</v>
      </c>
      <c r="AT144" s="155" t="s">
        <v>135</v>
      </c>
      <c r="AU144" s="155" t="s">
        <v>88</v>
      </c>
      <c r="AY144" s="17" t="s">
        <v>134</v>
      </c>
      <c r="BE144" s="156">
        <f>IF(N144="základní",J144,0)</f>
        <v>0</v>
      </c>
      <c r="BF144" s="156">
        <f>IF(N144="snížená",J144,0)</f>
        <v>0</v>
      </c>
      <c r="BG144" s="156">
        <f>IF(N144="zákl. přenesená",J144,0)</f>
        <v>0</v>
      </c>
      <c r="BH144" s="156">
        <f>IF(N144="sníž. přenesená",J144,0)</f>
        <v>0</v>
      </c>
      <c r="BI144" s="156">
        <f>IF(N144="nulová",J144,0)</f>
        <v>0</v>
      </c>
      <c r="BJ144" s="17" t="s">
        <v>86</v>
      </c>
      <c r="BK144" s="156">
        <f>ROUND(I144*H144,2)</f>
        <v>0</v>
      </c>
      <c r="BL144" s="17" t="s">
        <v>138</v>
      </c>
      <c r="BM144" s="155" t="s">
        <v>490</v>
      </c>
    </row>
    <row r="145" spans="1:65" s="15" customFormat="1" ht="10.199999999999999">
      <c r="B145" s="175"/>
      <c r="D145" s="158" t="s">
        <v>140</v>
      </c>
      <c r="E145" s="176" t="s">
        <v>1</v>
      </c>
      <c r="F145" s="177" t="s">
        <v>491</v>
      </c>
      <c r="H145" s="178">
        <v>3.952</v>
      </c>
      <c r="I145" s="179"/>
      <c r="L145" s="175"/>
      <c r="M145" s="180"/>
      <c r="N145" s="181"/>
      <c r="O145" s="181"/>
      <c r="P145" s="181"/>
      <c r="Q145" s="181"/>
      <c r="R145" s="181"/>
      <c r="S145" s="181"/>
      <c r="T145" s="182"/>
      <c r="AT145" s="176" t="s">
        <v>140</v>
      </c>
      <c r="AU145" s="176" t="s">
        <v>88</v>
      </c>
      <c r="AV145" s="15" t="s">
        <v>88</v>
      </c>
      <c r="AW145" s="15" t="s">
        <v>33</v>
      </c>
      <c r="AX145" s="15" t="s">
        <v>78</v>
      </c>
      <c r="AY145" s="176" t="s">
        <v>134</v>
      </c>
    </row>
    <row r="146" spans="1:65" s="14" customFormat="1" ht="10.199999999999999">
      <c r="B146" s="165"/>
      <c r="D146" s="158" t="s">
        <v>140</v>
      </c>
      <c r="E146" s="166" t="s">
        <v>1</v>
      </c>
      <c r="F146" s="167" t="s">
        <v>142</v>
      </c>
      <c r="H146" s="168">
        <v>3.952</v>
      </c>
      <c r="I146" s="169"/>
      <c r="L146" s="165"/>
      <c r="M146" s="170"/>
      <c r="N146" s="171"/>
      <c r="O146" s="171"/>
      <c r="P146" s="171"/>
      <c r="Q146" s="171"/>
      <c r="R146" s="171"/>
      <c r="S146" s="171"/>
      <c r="T146" s="172"/>
      <c r="AT146" s="166" t="s">
        <v>140</v>
      </c>
      <c r="AU146" s="166" t="s">
        <v>88</v>
      </c>
      <c r="AV146" s="14" t="s">
        <v>138</v>
      </c>
      <c r="AW146" s="14" t="s">
        <v>33</v>
      </c>
      <c r="AX146" s="14" t="s">
        <v>86</v>
      </c>
      <c r="AY146" s="166" t="s">
        <v>134</v>
      </c>
    </row>
    <row r="147" spans="1:65" s="2" customFormat="1" ht="14.4" customHeight="1">
      <c r="A147" s="32"/>
      <c r="B147" s="142"/>
      <c r="C147" s="143" t="s">
        <v>176</v>
      </c>
      <c r="D147" s="143" t="s">
        <v>135</v>
      </c>
      <c r="E147" s="144" t="s">
        <v>492</v>
      </c>
      <c r="F147" s="145" t="s">
        <v>493</v>
      </c>
      <c r="G147" s="146" t="s">
        <v>163</v>
      </c>
      <c r="H147" s="147">
        <v>37.6</v>
      </c>
      <c r="I147" s="148"/>
      <c r="J147" s="149">
        <f>ROUND(I147*H147,2)</f>
        <v>0</v>
      </c>
      <c r="K147" s="150"/>
      <c r="L147" s="33"/>
      <c r="M147" s="151" t="s">
        <v>1</v>
      </c>
      <c r="N147" s="152" t="s">
        <v>43</v>
      </c>
      <c r="O147" s="58"/>
      <c r="P147" s="153">
        <f>O147*H147</f>
        <v>0</v>
      </c>
      <c r="Q147" s="153">
        <v>0</v>
      </c>
      <c r="R147" s="153">
        <f>Q147*H147</f>
        <v>0</v>
      </c>
      <c r="S147" s="153">
        <v>0</v>
      </c>
      <c r="T147" s="154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5" t="s">
        <v>138</v>
      </c>
      <c r="AT147" s="155" t="s">
        <v>135</v>
      </c>
      <c r="AU147" s="155" t="s">
        <v>88</v>
      </c>
      <c r="AY147" s="17" t="s">
        <v>134</v>
      </c>
      <c r="BE147" s="156">
        <f>IF(N147="základní",J147,0)</f>
        <v>0</v>
      </c>
      <c r="BF147" s="156">
        <f>IF(N147="snížená",J147,0)</f>
        <v>0</v>
      </c>
      <c r="BG147" s="156">
        <f>IF(N147="zákl. přenesená",J147,0)</f>
        <v>0</v>
      </c>
      <c r="BH147" s="156">
        <f>IF(N147="sníž. přenesená",J147,0)</f>
        <v>0</v>
      </c>
      <c r="BI147" s="156">
        <f>IF(N147="nulová",J147,0)</f>
        <v>0</v>
      </c>
      <c r="BJ147" s="17" t="s">
        <v>86</v>
      </c>
      <c r="BK147" s="156">
        <f>ROUND(I147*H147,2)</f>
        <v>0</v>
      </c>
      <c r="BL147" s="17" t="s">
        <v>138</v>
      </c>
      <c r="BM147" s="155" t="s">
        <v>494</v>
      </c>
    </row>
    <row r="148" spans="1:65" s="15" customFormat="1" ht="10.199999999999999">
      <c r="B148" s="175"/>
      <c r="D148" s="158" t="s">
        <v>140</v>
      </c>
      <c r="E148" s="176" t="s">
        <v>1</v>
      </c>
      <c r="F148" s="177" t="s">
        <v>495</v>
      </c>
      <c r="H148" s="178">
        <v>37.6</v>
      </c>
      <c r="I148" s="179"/>
      <c r="L148" s="175"/>
      <c r="M148" s="180"/>
      <c r="N148" s="181"/>
      <c r="O148" s="181"/>
      <c r="P148" s="181"/>
      <c r="Q148" s="181"/>
      <c r="R148" s="181"/>
      <c r="S148" s="181"/>
      <c r="T148" s="182"/>
      <c r="AT148" s="176" t="s">
        <v>140</v>
      </c>
      <c r="AU148" s="176" t="s">
        <v>88</v>
      </c>
      <c r="AV148" s="15" t="s">
        <v>88</v>
      </c>
      <c r="AW148" s="15" t="s">
        <v>33</v>
      </c>
      <c r="AX148" s="15" t="s">
        <v>78</v>
      </c>
      <c r="AY148" s="176" t="s">
        <v>134</v>
      </c>
    </row>
    <row r="149" spans="1:65" s="14" customFormat="1" ht="10.199999999999999">
      <c r="B149" s="165"/>
      <c r="D149" s="158" t="s">
        <v>140</v>
      </c>
      <c r="E149" s="166" t="s">
        <v>1</v>
      </c>
      <c r="F149" s="167" t="s">
        <v>142</v>
      </c>
      <c r="H149" s="168">
        <v>37.6</v>
      </c>
      <c r="I149" s="169"/>
      <c r="L149" s="165"/>
      <c r="M149" s="170"/>
      <c r="N149" s="171"/>
      <c r="O149" s="171"/>
      <c r="P149" s="171"/>
      <c r="Q149" s="171"/>
      <c r="R149" s="171"/>
      <c r="S149" s="171"/>
      <c r="T149" s="172"/>
      <c r="AT149" s="166" t="s">
        <v>140</v>
      </c>
      <c r="AU149" s="166" t="s">
        <v>88</v>
      </c>
      <c r="AV149" s="14" t="s">
        <v>138</v>
      </c>
      <c r="AW149" s="14" t="s">
        <v>33</v>
      </c>
      <c r="AX149" s="14" t="s">
        <v>86</v>
      </c>
      <c r="AY149" s="166" t="s">
        <v>134</v>
      </c>
    </row>
    <row r="150" spans="1:65" s="2" customFormat="1" ht="14.4" customHeight="1">
      <c r="A150" s="32"/>
      <c r="B150" s="142"/>
      <c r="C150" s="143" t="s">
        <v>182</v>
      </c>
      <c r="D150" s="143" t="s">
        <v>135</v>
      </c>
      <c r="E150" s="144" t="s">
        <v>264</v>
      </c>
      <c r="F150" s="145" t="s">
        <v>265</v>
      </c>
      <c r="G150" s="146" t="s">
        <v>193</v>
      </c>
      <c r="H150" s="147">
        <v>15.795999999999999</v>
      </c>
      <c r="I150" s="148"/>
      <c r="J150" s="149">
        <f>ROUND(I150*H150,2)</f>
        <v>0</v>
      </c>
      <c r="K150" s="150"/>
      <c r="L150" s="33"/>
      <c r="M150" s="151" t="s">
        <v>1</v>
      </c>
      <c r="N150" s="152" t="s">
        <v>43</v>
      </c>
      <c r="O150" s="58"/>
      <c r="P150" s="153">
        <f>O150*H150</f>
        <v>0</v>
      </c>
      <c r="Q150" s="153">
        <v>0</v>
      </c>
      <c r="R150" s="153">
        <f>Q150*H150</f>
        <v>0</v>
      </c>
      <c r="S150" s="153">
        <v>0</v>
      </c>
      <c r="T150" s="154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55" t="s">
        <v>138</v>
      </c>
      <c r="AT150" s="155" t="s">
        <v>135</v>
      </c>
      <c r="AU150" s="155" t="s">
        <v>88</v>
      </c>
      <c r="AY150" s="17" t="s">
        <v>134</v>
      </c>
      <c r="BE150" s="156">
        <f>IF(N150="základní",J150,0)</f>
        <v>0</v>
      </c>
      <c r="BF150" s="156">
        <f>IF(N150="snížená",J150,0)</f>
        <v>0</v>
      </c>
      <c r="BG150" s="156">
        <f>IF(N150="zákl. přenesená",J150,0)</f>
        <v>0</v>
      </c>
      <c r="BH150" s="156">
        <f>IF(N150="sníž. přenesená",J150,0)</f>
        <v>0</v>
      </c>
      <c r="BI150" s="156">
        <f>IF(N150="nulová",J150,0)</f>
        <v>0</v>
      </c>
      <c r="BJ150" s="17" t="s">
        <v>86</v>
      </c>
      <c r="BK150" s="156">
        <f>ROUND(I150*H150,2)</f>
        <v>0</v>
      </c>
      <c r="BL150" s="17" t="s">
        <v>138</v>
      </c>
      <c r="BM150" s="155" t="s">
        <v>266</v>
      </c>
    </row>
    <row r="151" spans="1:65" s="15" customFormat="1" ht="10.199999999999999">
      <c r="B151" s="175"/>
      <c r="D151" s="158" t="s">
        <v>140</v>
      </c>
      <c r="E151" s="176" t="s">
        <v>1</v>
      </c>
      <c r="F151" s="177" t="s">
        <v>496</v>
      </c>
      <c r="H151" s="178">
        <v>15.795999999999999</v>
      </c>
      <c r="I151" s="179"/>
      <c r="L151" s="175"/>
      <c r="M151" s="180"/>
      <c r="N151" s="181"/>
      <c r="O151" s="181"/>
      <c r="P151" s="181"/>
      <c r="Q151" s="181"/>
      <c r="R151" s="181"/>
      <c r="S151" s="181"/>
      <c r="T151" s="182"/>
      <c r="AT151" s="176" t="s">
        <v>140</v>
      </c>
      <c r="AU151" s="176" t="s">
        <v>88</v>
      </c>
      <c r="AV151" s="15" t="s">
        <v>88</v>
      </c>
      <c r="AW151" s="15" t="s">
        <v>33</v>
      </c>
      <c r="AX151" s="15" t="s">
        <v>86</v>
      </c>
      <c r="AY151" s="176" t="s">
        <v>134</v>
      </c>
    </row>
    <row r="152" spans="1:65" s="2" customFormat="1" ht="14.4" customHeight="1">
      <c r="A152" s="32"/>
      <c r="B152" s="142"/>
      <c r="C152" s="143" t="s">
        <v>190</v>
      </c>
      <c r="D152" s="143" t="s">
        <v>135</v>
      </c>
      <c r="E152" s="144" t="s">
        <v>269</v>
      </c>
      <c r="F152" s="145" t="s">
        <v>270</v>
      </c>
      <c r="G152" s="146" t="s">
        <v>151</v>
      </c>
      <c r="H152" s="147">
        <v>7.8979999999999997</v>
      </c>
      <c r="I152" s="148"/>
      <c r="J152" s="149">
        <f>ROUND(I152*H152,2)</f>
        <v>0</v>
      </c>
      <c r="K152" s="150"/>
      <c r="L152" s="33"/>
      <c r="M152" s="151" t="s">
        <v>1</v>
      </c>
      <c r="N152" s="152" t="s">
        <v>43</v>
      </c>
      <c r="O152" s="58"/>
      <c r="P152" s="153">
        <f>O152*H152</f>
        <v>0</v>
      </c>
      <c r="Q152" s="153">
        <v>0</v>
      </c>
      <c r="R152" s="153">
        <f>Q152*H152</f>
        <v>0</v>
      </c>
      <c r="S152" s="153">
        <v>0</v>
      </c>
      <c r="T152" s="154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5" t="s">
        <v>138</v>
      </c>
      <c r="AT152" s="155" t="s">
        <v>135</v>
      </c>
      <c r="AU152" s="155" t="s">
        <v>88</v>
      </c>
      <c r="AY152" s="17" t="s">
        <v>134</v>
      </c>
      <c r="BE152" s="156">
        <f>IF(N152="základní",J152,0)</f>
        <v>0</v>
      </c>
      <c r="BF152" s="156">
        <f>IF(N152="snížená",J152,0)</f>
        <v>0</v>
      </c>
      <c r="BG152" s="156">
        <f>IF(N152="zákl. přenesená",J152,0)</f>
        <v>0</v>
      </c>
      <c r="BH152" s="156">
        <f>IF(N152="sníž. přenesená",J152,0)</f>
        <v>0</v>
      </c>
      <c r="BI152" s="156">
        <f>IF(N152="nulová",J152,0)</f>
        <v>0</v>
      </c>
      <c r="BJ152" s="17" t="s">
        <v>86</v>
      </c>
      <c r="BK152" s="156">
        <f>ROUND(I152*H152,2)</f>
        <v>0</v>
      </c>
      <c r="BL152" s="17" t="s">
        <v>138</v>
      </c>
      <c r="BM152" s="155" t="s">
        <v>271</v>
      </c>
    </row>
    <row r="153" spans="1:65" s="2" customFormat="1" ht="14.4" customHeight="1">
      <c r="A153" s="32"/>
      <c r="B153" s="142"/>
      <c r="C153" s="143" t="s">
        <v>199</v>
      </c>
      <c r="D153" s="143" t="s">
        <v>135</v>
      </c>
      <c r="E153" s="144" t="s">
        <v>273</v>
      </c>
      <c r="F153" s="145" t="s">
        <v>274</v>
      </c>
      <c r="G153" s="146" t="s">
        <v>151</v>
      </c>
      <c r="H153" s="147">
        <v>3.952</v>
      </c>
      <c r="I153" s="148"/>
      <c r="J153" s="149">
        <f>ROUND(I153*H153,2)</f>
        <v>0</v>
      </c>
      <c r="K153" s="150"/>
      <c r="L153" s="33"/>
      <c r="M153" s="151" t="s">
        <v>1</v>
      </c>
      <c r="N153" s="152" t="s">
        <v>43</v>
      </c>
      <c r="O153" s="58"/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5" t="s">
        <v>138</v>
      </c>
      <c r="AT153" s="155" t="s">
        <v>135</v>
      </c>
      <c r="AU153" s="155" t="s">
        <v>88</v>
      </c>
      <c r="AY153" s="17" t="s">
        <v>134</v>
      </c>
      <c r="BE153" s="156">
        <f>IF(N153="základní",J153,0)</f>
        <v>0</v>
      </c>
      <c r="BF153" s="156">
        <f>IF(N153="snížená",J153,0)</f>
        <v>0</v>
      </c>
      <c r="BG153" s="156">
        <f>IF(N153="zákl. přenesená",J153,0)</f>
        <v>0</v>
      </c>
      <c r="BH153" s="156">
        <f>IF(N153="sníž. přenesená",J153,0)</f>
        <v>0</v>
      </c>
      <c r="BI153" s="156">
        <f>IF(N153="nulová",J153,0)</f>
        <v>0</v>
      </c>
      <c r="BJ153" s="17" t="s">
        <v>86</v>
      </c>
      <c r="BK153" s="156">
        <f>ROUND(I153*H153,2)</f>
        <v>0</v>
      </c>
      <c r="BL153" s="17" t="s">
        <v>138</v>
      </c>
      <c r="BM153" s="155" t="s">
        <v>497</v>
      </c>
    </row>
    <row r="154" spans="1:65" s="12" customFormat="1" ht="22.8" customHeight="1">
      <c r="B154" s="131"/>
      <c r="D154" s="132" t="s">
        <v>77</v>
      </c>
      <c r="E154" s="173" t="s">
        <v>88</v>
      </c>
      <c r="F154" s="173" t="s">
        <v>276</v>
      </c>
      <c r="I154" s="134"/>
      <c r="J154" s="174">
        <f>BK154</f>
        <v>0</v>
      </c>
      <c r="L154" s="131"/>
      <c r="M154" s="136"/>
      <c r="N154" s="137"/>
      <c r="O154" s="137"/>
      <c r="P154" s="138">
        <f>SUM(P155:P157)</f>
        <v>0</v>
      </c>
      <c r="Q154" s="137"/>
      <c r="R154" s="138">
        <f>SUM(R155:R157)</f>
        <v>0.82726272000000001</v>
      </c>
      <c r="S154" s="137"/>
      <c r="T154" s="139">
        <f>SUM(T155:T157)</f>
        <v>0</v>
      </c>
      <c r="AR154" s="132" t="s">
        <v>86</v>
      </c>
      <c r="AT154" s="140" t="s">
        <v>77</v>
      </c>
      <c r="AU154" s="140" t="s">
        <v>86</v>
      </c>
      <c r="AY154" s="132" t="s">
        <v>134</v>
      </c>
      <c r="BK154" s="141">
        <f>SUM(BK155:BK157)</f>
        <v>0</v>
      </c>
    </row>
    <row r="155" spans="1:65" s="2" customFormat="1" ht="14.4" customHeight="1">
      <c r="A155" s="32"/>
      <c r="B155" s="142"/>
      <c r="C155" s="143" t="s">
        <v>8</v>
      </c>
      <c r="D155" s="143" t="s">
        <v>135</v>
      </c>
      <c r="E155" s="144" t="s">
        <v>278</v>
      </c>
      <c r="F155" s="145" t="s">
        <v>279</v>
      </c>
      <c r="G155" s="146" t="s">
        <v>151</v>
      </c>
      <c r="H155" s="147">
        <v>0.32400000000000001</v>
      </c>
      <c r="I155" s="148"/>
      <c r="J155" s="149">
        <f>ROUND(I155*H155,2)</f>
        <v>0</v>
      </c>
      <c r="K155" s="150"/>
      <c r="L155" s="33"/>
      <c r="M155" s="151" t="s">
        <v>1</v>
      </c>
      <c r="N155" s="152" t="s">
        <v>43</v>
      </c>
      <c r="O155" s="58"/>
      <c r="P155" s="153">
        <f>O155*H155</f>
        <v>0</v>
      </c>
      <c r="Q155" s="153">
        <v>2.55328</v>
      </c>
      <c r="R155" s="153">
        <f>Q155*H155</f>
        <v>0.82726272000000001</v>
      </c>
      <c r="S155" s="153">
        <v>0</v>
      </c>
      <c r="T155" s="154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5" t="s">
        <v>138</v>
      </c>
      <c r="AT155" s="155" t="s">
        <v>135</v>
      </c>
      <c r="AU155" s="155" t="s">
        <v>88</v>
      </c>
      <c r="AY155" s="17" t="s">
        <v>134</v>
      </c>
      <c r="BE155" s="156">
        <f>IF(N155="základní",J155,0)</f>
        <v>0</v>
      </c>
      <c r="BF155" s="156">
        <f>IF(N155="snížená",J155,0)</f>
        <v>0</v>
      </c>
      <c r="BG155" s="156">
        <f>IF(N155="zákl. přenesená",J155,0)</f>
        <v>0</v>
      </c>
      <c r="BH155" s="156">
        <f>IF(N155="sníž. přenesená",J155,0)</f>
        <v>0</v>
      </c>
      <c r="BI155" s="156">
        <f>IF(N155="nulová",J155,0)</f>
        <v>0</v>
      </c>
      <c r="BJ155" s="17" t="s">
        <v>86</v>
      </c>
      <c r="BK155" s="156">
        <f>ROUND(I155*H155,2)</f>
        <v>0</v>
      </c>
      <c r="BL155" s="17" t="s">
        <v>138</v>
      </c>
      <c r="BM155" s="155" t="s">
        <v>280</v>
      </c>
    </row>
    <row r="156" spans="1:65" s="15" customFormat="1" ht="10.199999999999999">
      <c r="B156" s="175"/>
      <c r="D156" s="158" t="s">
        <v>140</v>
      </c>
      <c r="E156" s="176" t="s">
        <v>1</v>
      </c>
      <c r="F156" s="177" t="s">
        <v>498</v>
      </c>
      <c r="H156" s="178">
        <v>0.32400000000000001</v>
      </c>
      <c r="I156" s="179"/>
      <c r="L156" s="175"/>
      <c r="M156" s="180"/>
      <c r="N156" s="181"/>
      <c r="O156" s="181"/>
      <c r="P156" s="181"/>
      <c r="Q156" s="181"/>
      <c r="R156" s="181"/>
      <c r="S156" s="181"/>
      <c r="T156" s="182"/>
      <c r="AT156" s="176" t="s">
        <v>140</v>
      </c>
      <c r="AU156" s="176" t="s">
        <v>88</v>
      </c>
      <c r="AV156" s="15" t="s">
        <v>88</v>
      </c>
      <c r="AW156" s="15" t="s">
        <v>33</v>
      </c>
      <c r="AX156" s="15" t="s">
        <v>78</v>
      </c>
      <c r="AY156" s="176" t="s">
        <v>134</v>
      </c>
    </row>
    <row r="157" spans="1:65" s="14" customFormat="1" ht="10.199999999999999">
      <c r="B157" s="165"/>
      <c r="D157" s="158" t="s">
        <v>140</v>
      </c>
      <c r="E157" s="166" t="s">
        <v>1</v>
      </c>
      <c r="F157" s="167" t="s">
        <v>142</v>
      </c>
      <c r="H157" s="168">
        <v>0.32400000000000001</v>
      </c>
      <c r="I157" s="169"/>
      <c r="L157" s="165"/>
      <c r="M157" s="170"/>
      <c r="N157" s="171"/>
      <c r="O157" s="171"/>
      <c r="P157" s="171"/>
      <c r="Q157" s="171"/>
      <c r="R157" s="171"/>
      <c r="S157" s="171"/>
      <c r="T157" s="172"/>
      <c r="AT157" s="166" t="s">
        <v>140</v>
      </c>
      <c r="AU157" s="166" t="s">
        <v>88</v>
      </c>
      <c r="AV157" s="14" t="s">
        <v>138</v>
      </c>
      <c r="AW157" s="14" t="s">
        <v>33</v>
      </c>
      <c r="AX157" s="14" t="s">
        <v>86</v>
      </c>
      <c r="AY157" s="166" t="s">
        <v>134</v>
      </c>
    </row>
    <row r="158" spans="1:65" s="12" customFormat="1" ht="22.8" customHeight="1">
      <c r="B158" s="131"/>
      <c r="D158" s="132" t="s">
        <v>77</v>
      </c>
      <c r="E158" s="173" t="s">
        <v>148</v>
      </c>
      <c r="F158" s="173" t="s">
        <v>282</v>
      </c>
      <c r="I158" s="134"/>
      <c r="J158" s="174">
        <f>BK158</f>
        <v>0</v>
      </c>
      <c r="L158" s="131"/>
      <c r="M158" s="136"/>
      <c r="N158" s="137"/>
      <c r="O158" s="137"/>
      <c r="P158" s="138">
        <f>SUM(P159:P161)</f>
        <v>0</v>
      </c>
      <c r="Q158" s="137"/>
      <c r="R158" s="138">
        <f>SUM(R159:R161)</f>
        <v>2.8156895999999998</v>
      </c>
      <c r="S158" s="137"/>
      <c r="T158" s="139">
        <f>SUM(T159:T161)</f>
        <v>0</v>
      </c>
      <c r="AR158" s="132" t="s">
        <v>86</v>
      </c>
      <c r="AT158" s="140" t="s">
        <v>77</v>
      </c>
      <c r="AU158" s="140" t="s">
        <v>86</v>
      </c>
      <c r="AY158" s="132" t="s">
        <v>134</v>
      </c>
      <c r="BK158" s="141">
        <f>SUM(BK159:BK161)</f>
        <v>0</v>
      </c>
    </row>
    <row r="159" spans="1:65" s="2" customFormat="1" ht="14.4" customHeight="1">
      <c r="A159" s="32"/>
      <c r="B159" s="142"/>
      <c r="C159" s="143" t="s">
        <v>263</v>
      </c>
      <c r="D159" s="143" t="s">
        <v>135</v>
      </c>
      <c r="E159" s="144" t="s">
        <v>284</v>
      </c>
      <c r="F159" s="145" t="s">
        <v>285</v>
      </c>
      <c r="G159" s="146" t="s">
        <v>151</v>
      </c>
      <c r="H159" s="147">
        <v>0.97199999999999998</v>
      </c>
      <c r="I159" s="148"/>
      <c r="J159" s="149">
        <f>ROUND(I159*H159,2)</f>
        <v>0</v>
      </c>
      <c r="K159" s="150"/>
      <c r="L159" s="33"/>
      <c r="M159" s="151" t="s">
        <v>1</v>
      </c>
      <c r="N159" s="152" t="s">
        <v>43</v>
      </c>
      <c r="O159" s="58"/>
      <c r="P159" s="153">
        <f>O159*H159</f>
        <v>0</v>
      </c>
      <c r="Q159" s="153">
        <v>2.8967999999999998</v>
      </c>
      <c r="R159" s="153">
        <f>Q159*H159</f>
        <v>2.8156895999999998</v>
      </c>
      <c r="S159" s="153">
        <v>0</v>
      </c>
      <c r="T159" s="154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5" t="s">
        <v>138</v>
      </c>
      <c r="AT159" s="155" t="s">
        <v>135</v>
      </c>
      <c r="AU159" s="155" t="s">
        <v>88</v>
      </c>
      <c r="AY159" s="17" t="s">
        <v>134</v>
      </c>
      <c r="BE159" s="156">
        <f>IF(N159="základní",J159,0)</f>
        <v>0</v>
      </c>
      <c r="BF159" s="156">
        <f>IF(N159="snížená",J159,0)</f>
        <v>0</v>
      </c>
      <c r="BG159" s="156">
        <f>IF(N159="zákl. přenesená",J159,0)</f>
        <v>0</v>
      </c>
      <c r="BH159" s="156">
        <f>IF(N159="sníž. přenesená",J159,0)</f>
        <v>0</v>
      </c>
      <c r="BI159" s="156">
        <f>IF(N159="nulová",J159,0)</f>
        <v>0</v>
      </c>
      <c r="BJ159" s="17" t="s">
        <v>86</v>
      </c>
      <c r="BK159" s="156">
        <f>ROUND(I159*H159,2)</f>
        <v>0</v>
      </c>
      <c r="BL159" s="17" t="s">
        <v>138</v>
      </c>
      <c r="BM159" s="155" t="s">
        <v>286</v>
      </c>
    </row>
    <row r="160" spans="1:65" s="15" customFormat="1" ht="10.199999999999999">
      <c r="B160" s="175"/>
      <c r="D160" s="158" t="s">
        <v>140</v>
      </c>
      <c r="E160" s="176" t="s">
        <v>1</v>
      </c>
      <c r="F160" s="177" t="s">
        <v>499</v>
      </c>
      <c r="H160" s="178">
        <v>0.97199999999999998</v>
      </c>
      <c r="I160" s="179"/>
      <c r="L160" s="175"/>
      <c r="M160" s="180"/>
      <c r="N160" s="181"/>
      <c r="O160" s="181"/>
      <c r="P160" s="181"/>
      <c r="Q160" s="181"/>
      <c r="R160" s="181"/>
      <c r="S160" s="181"/>
      <c r="T160" s="182"/>
      <c r="AT160" s="176" t="s">
        <v>140</v>
      </c>
      <c r="AU160" s="176" t="s">
        <v>88</v>
      </c>
      <c r="AV160" s="15" t="s">
        <v>88</v>
      </c>
      <c r="AW160" s="15" t="s">
        <v>33</v>
      </c>
      <c r="AX160" s="15" t="s">
        <v>78</v>
      </c>
      <c r="AY160" s="176" t="s">
        <v>134</v>
      </c>
    </row>
    <row r="161" spans="1:65" s="14" customFormat="1" ht="10.199999999999999">
      <c r="B161" s="165"/>
      <c r="D161" s="158" t="s">
        <v>140</v>
      </c>
      <c r="E161" s="166" t="s">
        <v>1</v>
      </c>
      <c r="F161" s="167" t="s">
        <v>142</v>
      </c>
      <c r="H161" s="168">
        <v>0.97199999999999998</v>
      </c>
      <c r="I161" s="169"/>
      <c r="L161" s="165"/>
      <c r="M161" s="170"/>
      <c r="N161" s="171"/>
      <c r="O161" s="171"/>
      <c r="P161" s="171"/>
      <c r="Q161" s="171"/>
      <c r="R161" s="171"/>
      <c r="S161" s="171"/>
      <c r="T161" s="172"/>
      <c r="AT161" s="166" t="s">
        <v>140</v>
      </c>
      <c r="AU161" s="166" t="s">
        <v>88</v>
      </c>
      <c r="AV161" s="14" t="s">
        <v>138</v>
      </c>
      <c r="AW161" s="14" t="s">
        <v>33</v>
      </c>
      <c r="AX161" s="14" t="s">
        <v>86</v>
      </c>
      <c r="AY161" s="166" t="s">
        <v>134</v>
      </c>
    </row>
    <row r="162" spans="1:65" s="12" customFormat="1" ht="22.8" customHeight="1">
      <c r="B162" s="131"/>
      <c r="D162" s="132" t="s">
        <v>77</v>
      </c>
      <c r="E162" s="173" t="s">
        <v>138</v>
      </c>
      <c r="F162" s="173" t="s">
        <v>175</v>
      </c>
      <c r="I162" s="134"/>
      <c r="J162" s="174">
        <f>BK162</f>
        <v>0</v>
      </c>
      <c r="L162" s="131"/>
      <c r="M162" s="136"/>
      <c r="N162" s="137"/>
      <c r="O162" s="137"/>
      <c r="P162" s="138">
        <f>SUM(P163:P169)</f>
        <v>0</v>
      </c>
      <c r="Q162" s="137"/>
      <c r="R162" s="138">
        <f>SUM(R163:R169)</f>
        <v>5.7982224000000002</v>
      </c>
      <c r="S162" s="137"/>
      <c r="T162" s="139">
        <f>SUM(T163:T169)</f>
        <v>0</v>
      </c>
      <c r="AR162" s="132" t="s">
        <v>86</v>
      </c>
      <c r="AT162" s="140" t="s">
        <v>77</v>
      </c>
      <c r="AU162" s="140" t="s">
        <v>86</v>
      </c>
      <c r="AY162" s="132" t="s">
        <v>134</v>
      </c>
      <c r="BK162" s="141">
        <f>SUM(BK163:BK169)</f>
        <v>0</v>
      </c>
    </row>
    <row r="163" spans="1:65" s="2" customFormat="1" ht="14.4" customHeight="1">
      <c r="A163" s="32"/>
      <c r="B163" s="142"/>
      <c r="C163" s="143" t="s">
        <v>268</v>
      </c>
      <c r="D163" s="143" t="s">
        <v>135</v>
      </c>
      <c r="E163" s="144" t="s">
        <v>500</v>
      </c>
      <c r="F163" s="145" t="s">
        <v>501</v>
      </c>
      <c r="G163" s="146" t="s">
        <v>151</v>
      </c>
      <c r="H163" s="147">
        <v>1.2</v>
      </c>
      <c r="I163" s="148"/>
      <c r="J163" s="149">
        <f>ROUND(I163*H163,2)</f>
        <v>0</v>
      </c>
      <c r="K163" s="150"/>
      <c r="L163" s="33"/>
      <c r="M163" s="151" t="s">
        <v>1</v>
      </c>
      <c r="N163" s="152" t="s">
        <v>43</v>
      </c>
      <c r="O163" s="58"/>
      <c r="P163" s="153">
        <f>O163*H163</f>
        <v>0</v>
      </c>
      <c r="Q163" s="153">
        <v>2.13408</v>
      </c>
      <c r="R163" s="153">
        <f>Q163*H163</f>
        <v>2.5608960000000001</v>
      </c>
      <c r="S163" s="153">
        <v>0</v>
      </c>
      <c r="T163" s="154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55" t="s">
        <v>138</v>
      </c>
      <c r="AT163" s="155" t="s">
        <v>135</v>
      </c>
      <c r="AU163" s="155" t="s">
        <v>88</v>
      </c>
      <c r="AY163" s="17" t="s">
        <v>134</v>
      </c>
      <c r="BE163" s="156">
        <f>IF(N163="základní",J163,0)</f>
        <v>0</v>
      </c>
      <c r="BF163" s="156">
        <f>IF(N163="snížená",J163,0)</f>
        <v>0</v>
      </c>
      <c r="BG163" s="156">
        <f>IF(N163="zákl. přenesená",J163,0)</f>
        <v>0</v>
      </c>
      <c r="BH163" s="156">
        <f>IF(N163="sníž. přenesená",J163,0)</f>
        <v>0</v>
      </c>
      <c r="BI163" s="156">
        <f>IF(N163="nulová",J163,0)</f>
        <v>0</v>
      </c>
      <c r="BJ163" s="17" t="s">
        <v>86</v>
      </c>
      <c r="BK163" s="156">
        <f>ROUND(I163*H163,2)</f>
        <v>0</v>
      </c>
      <c r="BL163" s="17" t="s">
        <v>138</v>
      </c>
      <c r="BM163" s="155" t="s">
        <v>502</v>
      </c>
    </row>
    <row r="164" spans="1:65" s="15" customFormat="1" ht="10.199999999999999">
      <c r="B164" s="175"/>
      <c r="D164" s="158" t="s">
        <v>140</v>
      </c>
      <c r="E164" s="176" t="s">
        <v>1</v>
      </c>
      <c r="F164" s="177" t="s">
        <v>503</v>
      </c>
      <c r="H164" s="178">
        <v>1.2</v>
      </c>
      <c r="I164" s="179"/>
      <c r="L164" s="175"/>
      <c r="M164" s="180"/>
      <c r="N164" s="181"/>
      <c r="O164" s="181"/>
      <c r="P164" s="181"/>
      <c r="Q164" s="181"/>
      <c r="R164" s="181"/>
      <c r="S164" s="181"/>
      <c r="T164" s="182"/>
      <c r="AT164" s="176" t="s">
        <v>140</v>
      </c>
      <c r="AU164" s="176" t="s">
        <v>88</v>
      </c>
      <c r="AV164" s="15" t="s">
        <v>88</v>
      </c>
      <c r="AW164" s="15" t="s">
        <v>33</v>
      </c>
      <c r="AX164" s="15" t="s">
        <v>78</v>
      </c>
      <c r="AY164" s="176" t="s">
        <v>134</v>
      </c>
    </row>
    <row r="165" spans="1:65" s="14" customFormat="1" ht="10.199999999999999">
      <c r="B165" s="165"/>
      <c r="D165" s="158" t="s">
        <v>140</v>
      </c>
      <c r="E165" s="166" t="s">
        <v>1</v>
      </c>
      <c r="F165" s="167" t="s">
        <v>142</v>
      </c>
      <c r="H165" s="168">
        <v>1.2</v>
      </c>
      <c r="I165" s="169"/>
      <c r="L165" s="165"/>
      <c r="M165" s="170"/>
      <c r="N165" s="171"/>
      <c r="O165" s="171"/>
      <c r="P165" s="171"/>
      <c r="Q165" s="171"/>
      <c r="R165" s="171"/>
      <c r="S165" s="171"/>
      <c r="T165" s="172"/>
      <c r="AT165" s="166" t="s">
        <v>140</v>
      </c>
      <c r="AU165" s="166" t="s">
        <v>88</v>
      </c>
      <c r="AV165" s="14" t="s">
        <v>138</v>
      </c>
      <c r="AW165" s="14" t="s">
        <v>33</v>
      </c>
      <c r="AX165" s="14" t="s">
        <v>86</v>
      </c>
      <c r="AY165" s="166" t="s">
        <v>134</v>
      </c>
    </row>
    <row r="166" spans="1:65" s="2" customFormat="1" ht="14.4" customHeight="1">
      <c r="A166" s="32"/>
      <c r="B166" s="142"/>
      <c r="C166" s="143" t="s">
        <v>272</v>
      </c>
      <c r="D166" s="143" t="s">
        <v>135</v>
      </c>
      <c r="E166" s="144" t="s">
        <v>177</v>
      </c>
      <c r="F166" s="145" t="s">
        <v>178</v>
      </c>
      <c r="G166" s="146" t="s">
        <v>151</v>
      </c>
      <c r="H166" s="147">
        <v>1.33</v>
      </c>
      <c r="I166" s="148"/>
      <c r="J166" s="149">
        <f>ROUND(I166*H166,2)</f>
        <v>0</v>
      </c>
      <c r="K166" s="150"/>
      <c r="L166" s="33"/>
      <c r="M166" s="151" t="s">
        <v>1</v>
      </c>
      <c r="N166" s="152" t="s">
        <v>43</v>
      </c>
      <c r="O166" s="58"/>
      <c r="P166" s="153">
        <f>O166*H166</f>
        <v>0</v>
      </c>
      <c r="Q166" s="153">
        <v>2.4340799999999998</v>
      </c>
      <c r="R166" s="153">
        <f>Q166*H166</f>
        <v>3.2373263999999997</v>
      </c>
      <c r="S166" s="153">
        <v>0</v>
      </c>
      <c r="T166" s="154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5" t="s">
        <v>138</v>
      </c>
      <c r="AT166" s="155" t="s">
        <v>135</v>
      </c>
      <c r="AU166" s="155" t="s">
        <v>88</v>
      </c>
      <c r="AY166" s="17" t="s">
        <v>134</v>
      </c>
      <c r="BE166" s="156">
        <f>IF(N166="základní",J166,0)</f>
        <v>0</v>
      </c>
      <c r="BF166" s="156">
        <f>IF(N166="snížená",J166,0)</f>
        <v>0</v>
      </c>
      <c r="BG166" s="156">
        <f>IF(N166="zákl. přenesená",J166,0)</f>
        <v>0</v>
      </c>
      <c r="BH166" s="156">
        <f>IF(N166="sníž. přenesená",J166,0)</f>
        <v>0</v>
      </c>
      <c r="BI166" s="156">
        <f>IF(N166="nulová",J166,0)</f>
        <v>0</v>
      </c>
      <c r="BJ166" s="17" t="s">
        <v>86</v>
      </c>
      <c r="BK166" s="156">
        <f>ROUND(I166*H166,2)</f>
        <v>0</v>
      </c>
      <c r="BL166" s="17" t="s">
        <v>138</v>
      </c>
      <c r="BM166" s="155" t="s">
        <v>504</v>
      </c>
    </row>
    <row r="167" spans="1:65" s="15" customFormat="1" ht="10.199999999999999">
      <c r="B167" s="175"/>
      <c r="D167" s="158" t="s">
        <v>140</v>
      </c>
      <c r="E167" s="176" t="s">
        <v>1</v>
      </c>
      <c r="F167" s="177" t="s">
        <v>505</v>
      </c>
      <c r="H167" s="178">
        <v>1.1200000000000001</v>
      </c>
      <c r="I167" s="179"/>
      <c r="L167" s="175"/>
      <c r="M167" s="180"/>
      <c r="N167" s="181"/>
      <c r="O167" s="181"/>
      <c r="P167" s="181"/>
      <c r="Q167" s="181"/>
      <c r="R167" s="181"/>
      <c r="S167" s="181"/>
      <c r="T167" s="182"/>
      <c r="AT167" s="176" t="s">
        <v>140</v>
      </c>
      <c r="AU167" s="176" t="s">
        <v>88</v>
      </c>
      <c r="AV167" s="15" t="s">
        <v>88</v>
      </c>
      <c r="AW167" s="15" t="s">
        <v>33</v>
      </c>
      <c r="AX167" s="15" t="s">
        <v>78</v>
      </c>
      <c r="AY167" s="176" t="s">
        <v>134</v>
      </c>
    </row>
    <row r="168" spans="1:65" s="15" customFormat="1" ht="10.199999999999999">
      <c r="B168" s="175"/>
      <c r="D168" s="158" t="s">
        <v>140</v>
      </c>
      <c r="E168" s="176" t="s">
        <v>1</v>
      </c>
      <c r="F168" s="177" t="s">
        <v>506</v>
      </c>
      <c r="H168" s="178">
        <v>0.21</v>
      </c>
      <c r="I168" s="179"/>
      <c r="L168" s="175"/>
      <c r="M168" s="180"/>
      <c r="N168" s="181"/>
      <c r="O168" s="181"/>
      <c r="P168" s="181"/>
      <c r="Q168" s="181"/>
      <c r="R168" s="181"/>
      <c r="S168" s="181"/>
      <c r="T168" s="182"/>
      <c r="AT168" s="176" t="s">
        <v>140</v>
      </c>
      <c r="AU168" s="176" t="s">
        <v>88</v>
      </c>
      <c r="AV168" s="15" t="s">
        <v>88</v>
      </c>
      <c r="AW168" s="15" t="s">
        <v>33</v>
      </c>
      <c r="AX168" s="15" t="s">
        <v>78</v>
      </c>
      <c r="AY168" s="176" t="s">
        <v>134</v>
      </c>
    </row>
    <row r="169" spans="1:65" s="14" customFormat="1" ht="10.199999999999999">
      <c r="B169" s="165"/>
      <c r="D169" s="158" t="s">
        <v>140</v>
      </c>
      <c r="E169" s="166" t="s">
        <v>1</v>
      </c>
      <c r="F169" s="167" t="s">
        <v>142</v>
      </c>
      <c r="H169" s="168">
        <v>1.33</v>
      </c>
      <c r="I169" s="169"/>
      <c r="L169" s="165"/>
      <c r="M169" s="170"/>
      <c r="N169" s="171"/>
      <c r="O169" s="171"/>
      <c r="P169" s="171"/>
      <c r="Q169" s="171"/>
      <c r="R169" s="171"/>
      <c r="S169" s="171"/>
      <c r="T169" s="172"/>
      <c r="AT169" s="166" t="s">
        <v>140</v>
      </c>
      <c r="AU169" s="166" t="s">
        <v>88</v>
      </c>
      <c r="AV169" s="14" t="s">
        <v>138</v>
      </c>
      <c r="AW169" s="14" t="s">
        <v>33</v>
      </c>
      <c r="AX169" s="14" t="s">
        <v>86</v>
      </c>
      <c r="AY169" s="166" t="s">
        <v>134</v>
      </c>
    </row>
    <row r="170" spans="1:65" s="12" customFormat="1" ht="22.8" customHeight="1">
      <c r="B170" s="131"/>
      <c r="D170" s="132" t="s">
        <v>77</v>
      </c>
      <c r="E170" s="173" t="s">
        <v>176</v>
      </c>
      <c r="F170" s="173" t="s">
        <v>326</v>
      </c>
      <c r="I170" s="134"/>
      <c r="J170" s="174">
        <f>BK170</f>
        <v>0</v>
      </c>
      <c r="L170" s="131"/>
      <c r="M170" s="136"/>
      <c r="N170" s="137"/>
      <c r="O170" s="137"/>
      <c r="P170" s="138">
        <f>SUM(P171:P174)</f>
        <v>0</v>
      </c>
      <c r="Q170" s="137"/>
      <c r="R170" s="138">
        <f>SUM(R171:R174)</f>
        <v>0.79391999999999996</v>
      </c>
      <c r="S170" s="137"/>
      <c r="T170" s="139">
        <f>SUM(T171:T174)</f>
        <v>0</v>
      </c>
      <c r="AR170" s="132" t="s">
        <v>86</v>
      </c>
      <c r="AT170" s="140" t="s">
        <v>77</v>
      </c>
      <c r="AU170" s="140" t="s">
        <v>86</v>
      </c>
      <c r="AY170" s="132" t="s">
        <v>134</v>
      </c>
      <c r="BK170" s="141">
        <f>SUM(BK171:BK174)</f>
        <v>0</v>
      </c>
    </row>
    <row r="171" spans="1:65" s="2" customFormat="1" ht="14.4" customHeight="1">
      <c r="A171" s="32"/>
      <c r="B171" s="142"/>
      <c r="C171" s="143" t="s">
        <v>277</v>
      </c>
      <c r="D171" s="143" t="s">
        <v>135</v>
      </c>
      <c r="E171" s="144" t="s">
        <v>507</v>
      </c>
      <c r="F171" s="145" t="s">
        <v>508</v>
      </c>
      <c r="G171" s="146" t="s">
        <v>217</v>
      </c>
      <c r="H171" s="147">
        <v>12</v>
      </c>
      <c r="I171" s="148"/>
      <c r="J171" s="149">
        <f>ROUND(I171*H171,2)</f>
        <v>0</v>
      </c>
      <c r="K171" s="150"/>
      <c r="L171" s="33"/>
      <c r="M171" s="151" t="s">
        <v>1</v>
      </c>
      <c r="N171" s="152" t="s">
        <v>43</v>
      </c>
      <c r="O171" s="58"/>
      <c r="P171" s="153">
        <f>O171*H171</f>
        <v>0</v>
      </c>
      <c r="Q171" s="153">
        <v>6.4000000000000005E-4</v>
      </c>
      <c r="R171" s="153">
        <f>Q171*H171</f>
        <v>7.6800000000000011E-3</v>
      </c>
      <c r="S171" s="153">
        <v>0</v>
      </c>
      <c r="T171" s="154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55" t="s">
        <v>138</v>
      </c>
      <c r="AT171" s="155" t="s">
        <v>135</v>
      </c>
      <c r="AU171" s="155" t="s">
        <v>88</v>
      </c>
      <c r="AY171" s="17" t="s">
        <v>134</v>
      </c>
      <c r="BE171" s="156">
        <f>IF(N171="základní",J171,0)</f>
        <v>0</v>
      </c>
      <c r="BF171" s="156">
        <f>IF(N171="snížená",J171,0)</f>
        <v>0</v>
      </c>
      <c r="BG171" s="156">
        <f>IF(N171="zákl. přenesená",J171,0)</f>
        <v>0</v>
      </c>
      <c r="BH171" s="156">
        <f>IF(N171="sníž. přenesená",J171,0)</f>
        <v>0</v>
      </c>
      <c r="BI171" s="156">
        <f>IF(N171="nulová",J171,0)</f>
        <v>0</v>
      </c>
      <c r="BJ171" s="17" t="s">
        <v>86</v>
      </c>
      <c r="BK171" s="156">
        <f>ROUND(I171*H171,2)</f>
        <v>0</v>
      </c>
      <c r="BL171" s="17" t="s">
        <v>138</v>
      </c>
      <c r="BM171" s="155" t="s">
        <v>509</v>
      </c>
    </row>
    <row r="172" spans="1:65" s="15" customFormat="1" ht="10.199999999999999">
      <c r="B172" s="175"/>
      <c r="D172" s="158" t="s">
        <v>140</v>
      </c>
      <c r="E172" s="176" t="s">
        <v>1</v>
      </c>
      <c r="F172" s="177" t="s">
        <v>510</v>
      </c>
      <c r="H172" s="178">
        <v>12</v>
      </c>
      <c r="I172" s="179"/>
      <c r="L172" s="175"/>
      <c r="M172" s="180"/>
      <c r="N172" s="181"/>
      <c r="O172" s="181"/>
      <c r="P172" s="181"/>
      <c r="Q172" s="181"/>
      <c r="R172" s="181"/>
      <c r="S172" s="181"/>
      <c r="T172" s="182"/>
      <c r="AT172" s="176" t="s">
        <v>140</v>
      </c>
      <c r="AU172" s="176" t="s">
        <v>88</v>
      </c>
      <c r="AV172" s="15" t="s">
        <v>88</v>
      </c>
      <c r="AW172" s="15" t="s">
        <v>33</v>
      </c>
      <c r="AX172" s="15" t="s">
        <v>86</v>
      </c>
      <c r="AY172" s="176" t="s">
        <v>134</v>
      </c>
    </row>
    <row r="173" spans="1:65" s="2" customFormat="1" ht="14.4" customHeight="1">
      <c r="A173" s="32"/>
      <c r="B173" s="142"/>
      <c r="C173" s="188" t="s">
        <v>283</v>
      </c>
      <c r="D173" s="188" t="s">
        <v>337</v>
      </c>
      <c r="E173" s="189" t="s">
        <v>511</v>
      </c>
      <c r="F173" s="190" t="s">
        <v>512</v>
      </c>
      <c r="G173" s="191" t="s">
        <v>217</v>
      </c>
      <c r="H173" s="192">
        <v>12.6</v>
      </c>
      <c r="I173" s="193"/>
      <c r="J173" s="194">
        <f>ROUND(I173*H173,2)</f>
        <v>0</v>
      </c>
      <c r="K173" s="195"/>
      <c r="L173" s="196"/>
      <c r="M173" s="197" t="s">
        <v>1</v>
      </c>
      <c r="N173" s="198" t="s">
        <v>43</v>
      </c>
      <c r="O173" s="58"/>
      <c r="P173" s="153">
        <f>O173*H173</f>
        <v>0</v>
      </c>
      <c r="Q173" s="153">
        <v>6.2399999999999997E-2</v>
      </c>
      <c r="R173" s="153">
        <f>Q173*H173</f>
        <v>0.78623999999999994</v>
      </c>
      <c r="S173" s="153">
        <v>0</v>
      </c>
      <c r="T173" s="154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55" t="s">
        <v>176</v>
      </c>
      <c r="AT173" s="155" t="s">
        <v>337</v>
      </c>
      <c r="AU173" s="155" t="s">
        <v>88</v>
      </c>
      <c r="AY173" s="17" t="s">
        <v>134</v>
      </c>
      <c r="BE173" s="156">
        <f>IF(N173="základní",J173,0)</f>
        <v>0</v>
      </c>
      <c r="BF173" s="156">
        <f>IF(N173="snížená",J173,0)</f>
        <v>0</v>
      </c>
      <c r="BG173" s="156">
        <f>IF(N173="zákl. přenesená",J173,0)</f>
        <v>0</v>
      </c>
      <c r="BH173" s="156">
        <f>IF(N173="sníž. přenesená",J173,0)</f>
        <v>0</v>
      </c>
      <c r="BI173" s="156">
        <f>IF(N173="nulová",J173,0)</f>
        <v>0</v>
      </c>
      <c r="BJ173" s="17" t="s">
        <v>86</v>
      </c>
      <c r="BK173" s="156">
        <f>ROUND(I173*H173,2)</f>
        <v>0</v>
      </c>
      <c r="BL173" s="17" t="s">
        <v>138</v>
      </c>
      <c r="BM173" s="155" t="s">
        <v>513</v>
      </c>
    </row>
    <row r="174" spans="1:65" s="15" customFormat="1" ht="10.199999999999999">
      <c r="B174" s="175"/>
      <c r="D174" s="158" t="s">
        <v>140</v>
      </c>
      <c r="F174" s="177" t="s">
        <v>514</v>
      </c>
      <c r="H174" s="178">
        <v>12.6</v>
      </c>
      <c r="I174" s="179"/>
      <c r="L174" s="175"/>
      <c r="M174" s="180"/>
      <c r="N174" s="181"/>
      <c r="O174" s="181"/>
      <c r="P174" s="181"/>
      <c r="Q174" s="181"/>
      <c r="R174" s="181"/>
      <c r="S174" s="181"/>
      <c r="T174" s="182"/>
      <c r="AT174" s="176" t="s">
        <v>140</v>
      </c>
      <c r="AU174" s="176" t="s">
        <v>88</v>
      </c>
      <c r="AV174" s="15" t="s">
        <v>88</v>
      </c>
      <c r="AW174" s="15" t="s">
        <v>3</v>
      </c>
      <c r="AX174" s="15" t="s">
        <v>86</v>
      </c>
      <c r="AY174" s="176" t="s">
        <v>134</v>
      </c>
    </row>
    <row r="175" spans="1:65" s="12" customFormat="1" ht="22.8" customHeight="1">
      <c r="B175" s="131"/>
      <c r="D175" s="132" t="s">
        <v>77</v>
      </c>
      <c r="E175" s="173" t="s">
        <v>188</v>
      </c>
      <c r="F175" s="173" t="s">
        <v>189</v>
      </c>
      <c r="I175" s="134"/>
      <c r="J175" s="174">
        <f>BK175</f>
        <v>0</v>
      </c>
      <c r="L175" s="131"/>
      <c r="M175" s="136"/>
      <c r="N175" s="137"/>
      <c r="O175" s="137"/>
      <c r="P175" s="138">
        <f>P176</f>
        <v>0</v>
      </c>
      <c r="Q175" s="137"/>
      <c r="R175" s="138">
        <f>R176</f>
        <v>0</v>
      </c>
      <c r="S175" s="137"/>
      <c r="T175" s="139">
        <f>T176</f>
        <v>0</v>
      </c>
      <c r="AR175" s="132" t="s">
        <v>86</v>
      </c>
      <c r="AT175" s="140" t="s">
        <v>77</v>
      </c>
      <c r="AU175" s="140" t="s">
        <v>86</v>
      </c>
      <c r="AY175" s="132" t="s">
        <v>134</v>
      </c>
      <c r="BK175" s="141">
        <f>BK176</f>
        <v>0</v>
      </c>
    </row>
    <row r="176" spans="1:65" s="2" customFormat="1" ht="14.4" customHeight="1">
      <c r="A176" s="32"/>
      <c r="B176" s="142"/>
      <c r="C176" s="143" t="s">
        <v>288</v>
      </c>
      <c r="D176" s="143" t="s">
        <v>135</v>
      </c>
      <c r="E176" s="144" t="s">
        <v>191</v>
      </c>
      <c r="F176" s="145" t="s">
        <v>192</v>
      </c>
      <c r="G176" s="146" t="s">
        <v>193</v>
      </c>
      <c r="H176" s="147">
        <v>10.297000000000001</v>
      </c>
      <c r="I176" s="148"/>
      <c r="J176" s="149">
        <f>ROUND(I176*H176,2)</f>
        <v>0</v>
      </c>
      <c r="K176" s="150"/>
      <c r="L176" s="33"/>
      <c r="M176" s="151" t="s">
        <v>1</v>
      </c>
      <c r="N176" s="152" t="s">
        <v>43</v>
      </c>
      <c r="O176" s="58"/>
      <c r="P176" s="153">
        <f>O176*H176</f>
        <v>0</v>
      </c>
      <c r="Q176" s="153">
        <v>0</v>
      </c>
      <c r="R176" s="153">
        <f>Q176*H176</f>
        <v>0</v>
      </c>
      <c r="S176" s="153">
        <v>0</v>
      </c>
      <c r="T176" s="154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55" t="s">
        <v>138</v>
      </c>
      <c r="AT176" s="155" t="s">
        <v>135</v>
      </c>
      <c r="AU176" s="155" t="s">
        <v>88</v>
      </c>
      <c r="AY176" s="17" t="s">
        <v>134</v>
      </c>
      <c r="BE176" s="156">
        <f>IF(N176="základní",J176,0)</f>
        <v>0</v>
      </c>
      <c r="BF176" s="156">
        <f>IF(N176="snížená",J176,0)</f>
        <v>0</v>
      </c>
      <c r="BG176" s="156">
        <f>IF(N176="zákl. přenesená",J176,0)</f>
        <v>0</v>
      </c>
      <c r="BH176" s="156">
        <f>IF(N176="sníž. přenesená",J176,0)</f>
        <v>0</v>
      </c>
      <c r="BI176" s="156">
        <f>IF(N176="nulová",J176,0)</f>
        <v>0</v>
      </c>
      <c r="BJ176" s="17" t="s">
        <v>86</v>
      </c>
      <c r="BK176" s="156">
        <f>ROUND(I176*H176,2)</f>
        <v>0</v>
      </c>
      <c r="BL176" s="17" t="s">
        <v>138</v>
      </c>
      <c r="BM176" s="155" t="s">
        <v>194</v>
      </c>
    </row>
    <row r="177" spans="1:65" s="12" customFormat="1" ht="25.95" customHeight="1">
      <c r="B177" s="131"/>
      <c r="D177" s="132" t="s">
        <v>77</v>
      </c>
      <c r="E177" s="133" t="s">
        <v>195</v>
      </c>
      <c r="F177" s="133" t="s">
        <v>196</v>
      </c>
      <c r="I177" s="134"/>
      <c r="J177" s="135">
        <f>BK177</f>
        <v>0</v>
      </c>
      <c r="L177" s="131"/>
      <c r="M177" s="136"/>
      <c r="N177" s="137"/>
      <c r="O177" s="137"/>
      <c r="P177" s="138">
        <f>P178+P180</f>
        <v>0</v>
      </c>
      <c r="Q177" s="137"/>
      <c r="R177" s="138">
        <f>R178+R180</f>
        <v>0</v>
      </c>
      <c r="S177" s="137"/>
      <c r="T177" s="139">
        <f>T178+T180</f>
        <v>0</v>
      </c>
      <c r="AR177" s="132" t="s">
        <v>156</v>
      </c>
      <c r="AT177" s="140" t="s">
        <v>77</v>
      </c>
      <c r="AU177" s="140" t="s">
        <v>78</v>
      </c>
      <c r="AY177" s="132" t="s">
        <v>134</v>
      </c>
      <c r="BK177" s="141">
        <f>BK178+BK180</f>
        <v>0</v>
      </c>
    </row>
    <row r="178" spans="1:65" s="12" customFormat="1" ht="22.8" customHeight="1">
      <c r="B178" s="131"/>
      <c r="D178" s="132" t="s">
        <v>77</v>
      </c>
      <c r="E178" s="173" t="s">
        <v>197</v>
      </c>
      <c r="F178" s="173" t="s">
        <v>198</v>
      </c>
      <c r="I178" s="134"/>
      <c r="J178" s="174">
        <f>BK178</f>
        <v>0</v>
      </c>
      <c r="L178" s="131"/>
      <c r="M178" s="136"/>
      <c r="N178" s="137"/>
      <c r="O178" s="137"/>
      <c r="P178" s="138">
        <f>P179</f>
        <v>0</v>
      </c>
      <c r="Q178" s="137"/>
      <c r="R178" s="138">
        <f>R179</f>
        <v>0</v>
      </c>
      <c r="S178" s="137"/>
      <c r="T178" s="139">
        <f>T179</f>
        <v>0</v>
      </c>
      <c r="AR178" s="132" t="s">
        <v>156</v>
      </c>
      <c r="AT178" s="140" t="s">
        <v>77</v>
      </c>
      <c r="AU178" s="140" t="s">
        <v>86</v>
      </c>
      <c r="AY178" s="132" t="s">
        <v>134</v>
      </c>
      <c r="BK178" s="141">
        <f>BK179</f>
        <v>0</v>
      </c>
    </row>
    <row r="179" spans="1:65" s="2" customFormat="1" ht="14.4" customHeight="1">
      <c r="A179" s="32"/>
      <c r="B179" s="142"/>
      <c r="C179" s="143" t="s">
        <v>296</v>
      </c>
      <c r="D179" s="143" t="s">
        <v>135</v>
      </c>
      <c r="E179" s="144" t="s">
        <v>200</v>
      </c>
      <c r="F179" s="145" t="s">
        <v>198</v>
      </c>
      <c r="G179" s="146" t="s">
        <v>201</v>
      </c>
      <c r="H179" s="147">
        <v>4</v>
      </c>
      <c r="I179" s="148"/>
      <c r="J179" s="149">
        <f>ROUND(I179*H179,2)</f>
        <v>0</v>
      </c>
      <c r="K179" s="150"/>
      <c r="L179" s="33"/>
      <c r="M179" s="151" t="s">
        <v>1</v>
      </c>
      <c r="N179" s="152" t="s">
        <v>43</v>
      </c>
      <c r="O179" s="58"/>
      <c r="P179" s="153">
        <f>O179*H179</f>
        <v>0</v>
      </c>
      <c r="Q179" s="153">
        <v>0</v>
      </c>
      <c r="R179" s="153">
        <f>Q179*H179</f>
        <v>0</v>
      </c>
      <c r="S179" s="153">
        <v>0</v>
      </c>
      <c r="T179" s="154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55" t="s">
        <v>202</v>
      </c>
      <c r="AT179" s="155" t="s">
        <v>135</v>
      </c>
      <c r="AU179" s="155" t="s">
        <v>88</v>
      </c>
      <c r="AY179" s="17" t="s">
        <v>134</v>
      </c>
      <c r="BE179" s="156">
        <f>IF(N179="základní",J179,0)</f>
        <v>0</v>
      </c>
      <c r="BF179" s="156">
        <f>IF(N179="snížená",J179,0)</f>
        <v>0</v>
      </c>
      <c r="BG179" s="156">
        <f>IF(N179="zákl. přenesená",J179,0)</f>
        <v>0</v>
      </c>
      <c r="BH179" s="156">
        <f>IF(N179="sníž. přenesená",J179,0)</f>
        <v>0</v>
      </c>
      <c r="BI179" s="156">
        <f>IF(N179="nulová",J179,0)</f>
        <v>0</v>
      </c>
      <c r="BJ179" s="17" t="s">
        <v>86</v>
      </c>
      <c r="BK179" s="156">
        <f>ROUND(I179*H179,2)</f>
        <v>0</v>
      </c>
      <c r="BL179" s="17" t="s">
        <v>202</v>
      </c>
      <c r="BM179" s="155" t="s">
        <v>203</v>
      </c>
    </row>
    <row r="180" spans="1:65" s="12" customFormat="1" ht="22.8" customHeight="1">
      <c r="B180" s="131"/>
      <c r="D180" s="132" t="s">
        <v>77</v>
      </c>
      <c r="E180" s="173" t="s">
        <v>204</v>
      </c>
      <c r="F180" s="173" t="s">
        <v>205</v>
      </c>
      <c r="I180" s="134"/>
      <c r="J180" s="174">
        <f>BK180</f>
        <v>0</v>
      </c>
      <c r="L180" s="131"/>
      <c r="M180" s="136"/>
      <c r="N180" s="137"/>
      <c r="O180" s="137"/>
      <c r="P180" s="138">
        <f>P181</f>
        <v>0</v>
      </c>
      <c r="Q180" s="137"/>
      <c r="R180" s="138">
        <f>R181</f>
        <v>0</v>
      </c>
      <c r="S180" s="137"/>
      <c r="T180" s="139">
        <f>T181</f>
        <v>0</v>
      </c>
      <c r="AR180" s="132" t="s">
        <v>156</v>
      </c>
      <c r="AT180" s="140" t="s">
        <v>77</v>
      </c>
      <c r="AU180" s="140" t="s">
        <v>86</v>
      </c>
      <c r="AY180" s="132" t="s">
        <v>134</v>
      </c>
      <c r="BK180" s="141">
        <f>BK181</f>
        <v>0</v>
      </c>
    </row>
    <row r="181" spans="1:65" s="2" customFormat="1" ht="14.4" customHeight="1">
      <c r="A181" s="32"/>
      <c r="B181" s="142"/>
      <c r="C181" s="143" t="s">
        <v>304</v>
      </c>
      <c r="D181" s="143" t="s">
        <v>135</v>
      </c>
      <c r="E181" s="144" t="s">
        <v>206</v>
      </c>
      <c r="F181" s="145" t="s">
        <v>205</v>
      </c>
      <c r="G181" s="146" t="s">
        <v>201</v>
      </c>
      <c r="H181" s="147">
        <v>4</v>
      </c>
      <c r="I181" s="148"/>
      <c r="J181" s="149">
        <f>ROUND(I181*H181,2)</f>
        <v>0</v>
      </c>
      <c r="K181" s="150"/>
      <c r="L181" s="33"/>
      <c r="M181" s="183" t="s">
        <v>1</v>
      </c>
      <c r="N181" s="184" t="s">
        <v>43</v>
      </c>
      <c r="O181" s="185"/>
      <c r="P181" s="186">
        <f>O181*H181</f>
        <v>0</v>
      </c>
      <c r="Q181" s="186">
        <v>0</v>
      </c>
      <c r="R181" s="186">
        <f>Q181*H181</f>
        <v>0</v>
      </c>
      <c r="S181" s="186">
        <v>0</v>
      </c>
      <c r="T181" s="187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55" t="s">
        <v>202</v>
      </c>
      <c r="AT181" s="155" t="s">
        <v>135</v>
      </c>
      <c r="AU181" s="155" t="s">
        <v>88</v>
      </c>
      <c r="AY181" s="17" t="s">
        <v>134</v>
      </c>
      <c r="BE181" s="156">
        <f>IF(N181="základní",J181,0)</f>
        <v>0</v>
      </c>
      <c r="BF181" s="156">
        <f>IF(N181="snížená",J181,0)</f>
        <v>0</v>
      </c>
      <c r="BG181" s="156">
        <f>IF(N181="zákl. přenesená",J181,0)</f>
        <v>0</v>
      </c>
      <c r="BH181" s="156">
        <f>IF(N181="sníž. přenesená",J181,0)</f>
        <v>0</v>
      </c>
      <c r="BI181" s="156">
        <f>IF(N181="nulová",J181,0)</f>
        <v>0</v>
      </c>
      <c r="BJ181" s="17" t="s">
        <v>86</v>
      </c>
      <c r="BK181" s="156">
        <f>ROUND(I181*H181,2)</f>
        <v>0</v>
      </c>
      <c r="BL181" s="17" t="s">
        <v>202</v>
      </c>
      <c r="BM181" s="155" t="s">
        <v>207</v>
      </c>
    </row>
    <row r="182" spans="1:65" s="2" customFormat="1" ht="6.9" customHeight="1">
      <c r="A182" s="32"/>
      <c r="B182" s="47"/>
      <c r="C182" s="48"/>
      <c r="D182" s="48"/>
      <c r="E182" s="48"/>
      <c r="F182" s="48"/>
      <c r="G182" s="48"/>
      <c r="H182" s="48"/>
      <c r="I182" s="48"/>
      <c r="J182" s="48"/>
      <c r="K182" s="48"/>
      <c r="L182" s="33"/>
      <c r="M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</row>
  </sheetData>
  <autoFilter ref="C125:K181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3"/>
  <sheetViews>
    <sheetView showGridLines="0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108" style="1" customWidth="1"/>
    <col min="7" max="7" width="8" style="1" customWidth="1"/>
    <col min="8" max="8" width="15" style="1" customWidth="1"/>
    <col min="9" max="9" width="16.85546875" style="1" customWidth="1"/>
    <col min="10" max="10" width="23.85546875" style="1" customWidth="1"/>
    <col min="11" max="11" width="23.85546875" style="1" hidden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238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100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1:46" s="1" customFormat="1" ht="24.9" customHeight="1">
      <c r="B4" s="20"/>
      <c r="D4" s="21" t="s">
        <v>104</v>
      </c>
      <c r="L4" s="20"/>
      <c r="M4" s="93" t="s">
        <v>10</v>
      </c>
      <c r="AT4" s="17" t="s">
        <v>3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4.4" customHeight="1">
      <c r="B7" s="20"/>
      <c r="E7" s="239" t="str">
        <f>'Rekapitulace stavby'!K6</f>
        <v>Obnova zámeckého jezírka a okolí parku domova Nové Syrovce, P.O.</v>
      </c>
      <c r="F7" s="240"/>
      <c r="G7" s="240"/>
      <c r="H7" s="240"/>
      <c r="L7" s="20"/>
    </row>
    <row r="8" spans="1:46" s="2" customFormat="1" ht="12" customHeight="1">
      <c r="A8" s="32"/>
      <c r="B8" s="33"/>
      <c r="C8" s="32"/>
      <c r="D8" s="27" t="s">
        <v>105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5.6" customHeight="1">
      <c r="A9" s="32"/>
      <c r="B9" s="33"/>
      <c r="C9" s="32"/>
      <c r="D9" s="32"/>
      <c r="E9" s="200" t="s">
        <v>515</v>
      </c>
      <c r="F9" s="241"/>
      <c r="G9" s="241"/>
      <c r="H9" s="24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0.199999999999999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2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27" t="s">
        <v>21</v>
      </c>
      <c r="J12" s="55" t="str">
        <f>'Rekapitulace stavby'!AN8</f>
        <v>4. 7. 2024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8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27" t="s">
        <v>24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25</v>
      </c>
      <c r="F15" s="32"/>
      <c r="G15" s="32"/>
      <c r="H15" s="32"/>
      <c r="I15" s="27" t="s">
        <v>26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24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42" t="str">
        <f>'Rekapitulace stavby'!E14</f>
        <v>Vyplň údaj</v>
      </c>
      <c r="F18" s="222"/>
      <c r="G18" s="222"/>
      <c r="H18" s="222"/>
      <c r="I18" s="27" t="s">
        <v>26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24</v>
      </c>
      <c r="J20" s="25" t="s">
        <v>30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31</v>
      </c>
      <c r="F21" s="32"/>
      <c r="G21" s="32"/>
      <c r="H21" s="32"/>
      <c r="I21" s="27" t="s">
        <v>26</v>
      </c>
      <c r="J21" s="25" t="s">
        <v>32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34</v>
      </c>
      <c r="E23" s="32"/>
      <c r="F23" s="32"/>
      <c r="G23" s="32"/>
      <c r="H23" s="32"/>
      <c r="I23" s="27" t="s">
        <v>24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">
        <v>35</v>
      </c>
      <c r="F24" s="32"/>
      <c r="G24" s="32"/>
      <c r="H24" s="32"/>
      <c r="I24" s="27" t="s">
        <v>26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36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60" customHeight="1">
      <c r="A27" s="94"/>
      <c r="B27" s="95"/>
      <c r="C27" s="94"/>
      <c r="D27" s="94"/>
      <c r="E27" s="227" t="s">
        <v>37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7" t="s">
        <v>38</v>
      </c>
      <c r="E30" s="32"/>
      <c r="F30" s="32"/>
      <c r="G30" s="32"/>
      <c r="H30" s="32"/>
      <c r="I30" s="32"/>
      <c r="J30" s="71">
        <f>ROUND(J123,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3"/>
      <c r="C32" s="32"/>
      <c r="D32" s="32"/>
      <c r="E32" s="32"/>
      <c r="F32" s="36" t="s">
        <v>40</v>
      </c>
      <c r="G32" s="32"/>
      <c r="H32" s="32"/>
      <c r="I32" s="36" t="s">
        <v>39</v>
      </c>
      <c r="J32" s="36" t="s">
        <v>41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>
      <c r="A33" s="32"/>
      <c r="B33" s="33"/>
      <c r="C33" s="32"/>
      <c r="D33" s="98" t="s">
        <v>42</v>
      </c>
      <c r="E33" s="27" t="s">
        <v>43</v>
      </c>
      <c r="F33" s="99">
        <f>ROUND((SUM(BE123:BE162)),  2)</f>
        <v>0</v>
      </c>
      <c r="G33" s="32"/>
      <c r="H33" s="32"/>
      <c r="I33" s="100">
        <v>0.21</v>
      </c>
      <c r="J33" s="99">
        <f>ROUND(((SUM(BE123:BE162))*I33),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3"/>
      <c r="C34" s="32"/>
      <c r="D34" s="32"/>
      <c r="E34" s="27" t="s">
        <v>44</v>
      </c>
      <c r="F34" s="99">
        <f>ROUND((SUM(BF123:BF162)),  2)</f>
        <v>0</v>
      </c>
      <c r="G34" s="32"/>
      <c r="H34" s="32"/>
      <c r="I34" s="100">
        <v>0.12</v>
      </c>
      <c r="J34" s="99">
        <f>ROUND(((SUM(BF123:BF162))*I34),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3"/>
      <c r="C35" s="32"/>
      <c r="D35" s="32"/>
      <c r="E35" s="27" t="s">
        <v>45</v>
      </c>
      <c r="F35" s="99">
        <f>ROUND((SUM(BG123:BG162)),  2)</f>
        <v>0</v>
      </c>
      <c r="G35" s="32"/>
      <c r="H35" s="32"/>
      <c r="I35" s="100">
        <v>0.21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>
      <c r="A36" s="32"/>
      <c r="B36" s="33"/>
      <c r="C36" s="32"/>
      <c r="D36" s="32"/>
      <c r="E36" s="27" t="s">
        <v>46</v>
      </c>
      <c r="F36" s="99">
        <f>ROUND((SUM(BH123:BH162)),  2)</f>
        <v>0</v>
      </c>
      <c r="G36" s="32"/>
      <c r="H36" s="32"/>
      <c r="I36" s="100">
        <v>0.12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3"/>
      <c r="C37" s="32"/>
      <c r="D37" s="32"/>
      <c r="E37" s="27" t="s">
        <v>47</v>
      </c>
      <c r="F37" s="99">
        <f>ROUND((SUM(BI123:BI162)),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1"/>
      <c r="D39" s="102" t="s">
        <v>48</v>
      </c>
      <c r="E39" s="60"/>
      <c r="F39" s="60"/>
      <c r="G39" s="103" t="s">
        <v>49</v>
      </c>
      <c r="H39" s="104" t="s">
        <v>50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42"/>
      <c r="D50" s="43" t="s">
        <v>51</v>
      </c>
      <c r="E50" s="44"/>
      <c r="F50" s="44"/>
      <c r="G50" s="43" t="s">
        <v>52</v>
      </c>
      <c r="H50" s="44"/>
      <c r="I50" s="44"/>
      <c r="J50" s="44"/>
      <c r="K50" s="44"/>
      <c r="L50" s="42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2"/>
      <c r="B61" s="33"/>
      <c r="C61" s="32"/>
      <c r="D61" s="45" t="s">
        <v>53</v>
      </c>
      <c r="E61" s="35"/>
      <c r="F61" s="107" t="s">
        <v>54</v>
      </c>
      <c r="G61" s="45" t="s">
        <v>53</v>
      </c>
      <c r="H61" s="35"/>
      <c r="I61" s="35"/>
      <c r="J61" s="108" t="s">
        <v>54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2"/>
      <c r="B65" s="33"/>
      <c r="C65" s="32"/>
      <c r="D65" s="43" t="s">
        <v>55</v>
      </c>
      <c r="E65" s="46"/>
      <c r="F65" s="46"/>
      <c r="G65" s="43" t="s">
        <v>56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2"/>
      <c r="B76" s="33"/>
      <c r="C76" s="32"/>
      <c r="D76" s="45" t="s">
        <v>53</v>
      </c>
      <c r="E76" s="35"/>
      <c r="F76" s="107" t="s">
        <v>54</v>
      </c>
      <c r="G76" s="45" t="s">
        <v>53</v>
      </c>
      <c r="H76" s="35"/>
      <c r="I76" s="35"/>
      <c r="J76" s="108" t="s">
        <v>54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>
      <c r="A82" s="32"/>
      <c r="B82" s="33"/>
      <c r="C82" s="21" t="s">
        <v>107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4.4" customHeight="1">
      <c r="A85" s="32"/>
      <c r="B85" s="33"/>
      <c r="C85" s="32"/>
      <c r="D85" s="32"/>
      <c r="E85" s="239" t="str">
        <f>E7</f>
        <v>Obnova zámeckého jezírka a okolí parku domova Nové Syrovce, P.O.</v>
      </c>
      <c r="F85" s="240"/>
      <c r="G85" s="240"/>
      <c r="H85" s="24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105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5.6" customHeight="1">
      <c r="A87" s="32"/>
      <c r="B87" s="33"/>
      <c r="C87" s="32"/>
      <c r="D87" s="32"/>
      <c r="E87" s="200" t="str">
        <f>E9</f>
        <v>0724-01.5 - So 05 - Tvorba tůní</v>
      </c>
      <c r="F87" s="241"/>
      <c r="G87" s="241"/>
      <c r="H87" s="24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19</v>
      </c>
      <c r="D89" s="32"/>
      <c r="E89" s="32"/>
      <c r="F89" s="25" t="str">
        <f>F12</f>
        <v>Nové Syrovce</v>
      </c>
      <c r="G89" s="32"/>
      <c r="H89" s="32"/>
      <c r="I89" s="27" t="s">
        <v>21</v>
      </c>
      <c r="J89" s="55" t="str">
        <f>IF(J12="","",J12)</f>
        <v>4. 7. 2024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6.4" customHeight="1">
      <c r="A91" s="32"/>
      <c r="B91" s="33"/>
      <c r="C91" s="27" t="s">
        <v>23</v>
      </c>
      <c r="D91" s="32"/>
      <c r="E91" s="32"/>
      <c r="F91" s="25" t="str">
        <f>E15</f>
        <v>Kraj Vysočina, Žižkova 1882/57, 58301 Jihlava</v>
      </c>
      <c r="G91" s="32"/>
      <c r="H91" s="32"/>
      <c r="I91" s="27" t="s">
        <v>29</v>
      </c>
      <c r="J91" s="30" t="str">
        <f>E21</f>
        <v>ADAPTO.space s.r.o.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6.4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34</v>
      </c>
      <c r="J92" s="30" t="str">
        <f>E24</f>
        <v>Jindřich  J u k l  tel.: 602558222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09" t="s">
        <v>108</v>
      </c>
      <c r="D94" s="101"/>
      <c r="E94" s="101"/>
      <c r="F94" s="101"/>
      <c r="G94" s="101"/>
      <c r="H94" s="101"/>
      <c r="I94" s="101"/>
      <c r="J94" s="110" t="s">
        <v>109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8" customHeight="1">
      <c r="A96" s="32"/>
      <c r="B96" s="33"/>
      <c r="C96" s="111" t="s">
        <v>110</v>
      </c>
      <c r="D96" s="32"/>
      <c r="E96" s="32"/>
      <c r="F96" s="32"/>
      <c r="G96" s="32"/>
      <c r="H96" s="32"/>
      <c r="I96" s="32"/>
      <c r="J96" s="71">
        <f>J123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111</v>
      </c>
    </row>
    <row r="97" spans="1:31" s="9" customFormat="1" ht="24.9" customHeight="1">
      <c r="B97" s="112"/>
      <c r="D97" s="113" t="s">
        <v>112</v>
      </c>
      <c r="E97" s="114"/>
      <c r="F97" s="114"/>
      <c r="G97" s="114"/>
      <c r="H97" s="114"/>
      <c r="I97" s="114"/>
      <c r="J97" s="115">
        <f>J124</f>
        <v>0</v>
      </c>
      <c r="L97" s="112"/>
    </row>
    <row r="98" spans="1:31" s="10" customFormat="1" ht="19.95" customHeight="1">
      <c r="B98" s="116"/>
      <c r="D98" s="117" t="s">
        <v>113</v>
      </c>
      <c r="E98" s="118"/>
      <c r="F98" s="118"/>
      <c r="G98" s="118"/>
      <c r="H98" s="118"/>
      <c r="I98" s="118"/>
      <c r="J98" s="119">
        <f>J128</f>
        <v>0</v>
      </c>
      <c r="L98" s="116"/>
    </row>
    <row r="99" spans="1:31" s="10" customFormat="1" ht="19.95" customHeight="1">
      <c r="B99" s="116"/>
      <c r="D99" s="117" t="s">
        <v>210</v>
      </c>
      <c r="E99" s="118"/>
      <c r="F99" s="118"/>
      <c r="G99" s="118"/>
      <c r="H99" s="118"/>
      <c r="I99" s="118"/>
      <c r="J99" s="119">
        <f>J150</f>
        <v>0</v>
      </c>
      <c r="L99" s="116"/>
    </row>
    <row r="100" spans="1:31" s="10" customFormat="1" ht="19.95" customHeight="1">
      <c r="B100" s="116"/>
      <c r="D100" s="117" t="s">
        <v>115</v>
      </c>
      <c r="E100" s="118"/>
      <c r="F100" s="118"/>
      <c r="G100" s="118"/>
      <c r="H100" s="118"/>
      <c r="I100" s="118"/>
      <c r="J100" s="119">
        <f>J156</f>
        <v>0</v>
      </c>
      <c r="L100" s="116"/>
    </row>
    <row r="101" spans="1:31" s="9" customFormat="1" ht="24.9" customHeight="1">
      <c r="B101" s="112"/>
      <c r="D101" s="113" t="s">
        <v>116</v>
      </c>
      <c r="E101" s="114"/>
      <c r="F101" s="114"/>
      <c r="G101" s="114"/>
      <c r="H101" s="114"/>
      <c r="I101" s="114"/>
      <c r="J101" s="115">
        <f>J158</f>
        <v>0</v>
      </c>
      <c r="L101" s="112"/>
    </row>
    <row r="102" spans="1:31" s="10" customFormat="1" ht="19.95" customHeight="1">
      <c r="B102" s="116"/>
      <c r="D102" s="117" t="s">
        <v>117</v>
      </c>
      <c r="E102" s="118"/>
      <c r="F102" s="118"/>
      <c r="G102" s="118"/>
      <c r="H102" s="118"/>
      <c r="I102" s="118"/>
      <c r="J102" s="119">
        <f>J159</f>
        <v>0</v>
      </c>
      <c r="L102" s="116"/>
    </row>
    <row r="103" spans="1:31" s="10" customFormat="1" ht="19.95" customHeight="1">
      <c r="B103" s="116"/>
      <c r="D103" s="117" t="s">
        <v>118</v>
      </c>
      <c r="E103" s="118"/>
      <c r="F103" s="118"/>
      <c r="G103" s="118"/>
      <c r="H103" s="118"/>
      <c r="I103" s="118"/>
      <c r="J103" s="119">
        <f>J161</f>
        <v>0</v>
      </c>
      <c r="L103" s="116"/>
    </row>
    <row r="104" spans="1:31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6.9" customHeight="1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31" s="2" customFormat="1" ht="6.9" customHeight="1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24.9" customHeight="1">
      <c r="A110" s="32"/>
      <c r="B110" s="33"/>
      <c r="C110" s="21" t="s">
        <v>119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15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4.4" customHeight="1">
      <c r="A113" s="32"/>
      <c r="B113" s="33"/>
      <c r="C113" s="32"/>
      <c r="D113" s="32"/>
      <c r="E113" s="239" t="str">
        <f>E7</f>
        <v>Obnova zámeckého jezírka a okolí parku domova Nové Syrovce, P.O.</v>
      </c>
      <c r="F113" s="240"/>
      <c r="G113" s="240"/>
      <c r="H113" s="240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105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5.6" customHeight="1">
      <c r="A115" s="32"/>
      <c r="B115" s="33"/>
      <c r="C115" s="32"/>
      <c r="D115" s="32"/>
      <c r="E115" s="200" t="str">
        <f>E9</f>
        <v>0724-01.5 - So 05 - Tvorba tůní</v>
      </c>
      <c r="F115" s="241"/>
      <c r="G115" s="241"/>
      <c r="H115" s="241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>
      <c r="A117" s="32"/>
      <c r="B117" s="33"/>
      <c r="C117" s="27" t="s">
        <v>19</v>
      </c>
      <c r="D117" s="32"/>
      <c r="E117" s="32"/>
      <c r="F117" s="25" t="str">
        <f>F12</f>
        <v>Nové Syrovce</v>
      </c>
      <c r="G117" s="32"/>
      <c r="H117" s="32"/>
      <c r="I117" s="27" t="s">
        <v>21</v>
      </c>
      <c r="J117" s="55" t="str">
        <f>IF(J12="","",J12)</f>
        <v>4. 7. 2024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26.4" customHeight="1">
      <c r="A119" s="32"/>
      <c r="B119" s="33"/>
      <c r="C119" s="27" t="s">
        <v>23</v>
      </c>
      <c r="D119" s="32"/>
      <c r="E119" s="32"/>
      <c r="F119" s="25" t="str">
        <f>E15</f>
        <v>Kraj Vysočina, Žižkova 1882/57, 58301 Jihlava</v>
      </c>
      <c r="G119" s="32"/>
      <c r="H119" s="32"/>
      <c r="I119" s="27" t="s">
        <v>29</v>
      </c>
      <c r="J119" s="30" t="str">
        <f>E21</f>
        <v>ADAPTO.space s.r.o.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26.4" customHeight="1">
      <c r="A120" s="32"/>
      <c r="B120" s="33"/>
      <c r="C120" s="27" t="s">
        <v>27</v>
      </c>
      <c r="D120" s="32"/>
      <c r="E120" s="32"/>
      <c r="F120" s="25" t="str">
        <f>IF(E18="","",E18)</f>
        <v>Vyplň údaj</v>
      </c>
      <c r="G120" s="32"/>
      <c r="H120" s="32"/>
      <c r="I120" s="27" t="s">
        <v>34</v>
      </c>
      <c r="J120" s="30" t="str">
        <f>E24</f>
        <v>Jindřich  J u k l  tel.: 602558222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>
      <c r="A122" s="120"/>
      <c r="B122" s="121"/>
      <c r="C122" s="122" t="s">
        <v>120</v>
      </c>
      <c r="D122" s="123" t="s">
        <v>63</v>
      </c>
      <c r="E122" s="123" t="s">
        <v>59</v>
      </c>
      <c r="F122" s="123" t="s">
        <v>60</v>
      </c>
      <c r="G122" s="123" t="s">
        <v>121</v>
      </c>
      <c r="H122" s="123" t="s">
        <v>122</v>
      </c>
      <c r="I122" s="123" t="s">
        <v>123</v>
      </c>
      <c r="J122" s="124" t="s">
        <v>109</v>
      </c>
      <c r="K122" s="125" t="s">
        <v>124</v>
      </c>
      <c r="L122" s="126"/>
      <c r="M122" s="62" t="s">
        <v>1</v>
      </c>
      <c r="N122" s="63" t="s">
        <v>42</v>
      </c>
      <c r="O122" s="63" t="s">
        <v>125</v>
      </c>
      <c r="P122" s="63" t="s">
        <v>126</v>
      </c>
      <c r="Q122" s="63" t="s">
        <v>127</v>
      </c>
      <c r="R122" s="63" t="s">
        <v>128</v>
      </c>
      <c r="S122" s="63" t="s">
        <v>129</v>
      </c>
      <c r="T122" s="64" t="s">
        <v>130</v>
      </c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</row>
    <row r="123" spans="1:65" s="2" customFormat="1" ht="22.8" customHeight="1">
      <c r="A123" s="32"/>
      <c r="B123" s="33"/>
      <c r="C123" s="69" t="s">
        <v>131</v>
      </c>
      <c r="D123" s="32"/>
      <c r="E123" s="32"/>
      <c r="F123" s="32"/>
      <c r="G123" s="32"/>
      <c r="H123" s="32"/>
      <c r="I123" s="32"/>
      <c r="J123" s="127">
        <f>BK123</f>
        <v>0</v>
      </c>
      <c r="K123" s="32"/>
      <c r="L123" s="33"/>
      <c r="M123" s="65"/>
      <c r="N123" s="56"/>
      <c r="O123" s="66"/>
      <c r="P123" s="128">
        <f>P124+P158</f>
        <v>0</v>
      </c>
      <c r="Q123" s="66"/>
      <c r="R123" s="128">
        <f>R124+R158</f>
        <v>87.908450000000002</v>
      </c>
      <c r="S123" s="66"/>
      <c r="T123" s="129">
        <f>T124+T158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77</v>
      </c>
      <c r="AU123" s="17" t="s">
        <v>111</v>
      </c>
      <c r="BK123" s="130">
        <f>BK124+BK158</f>
        <v>0</v>
      </c>
    </row>
    <row r="124" spans="1:65" s="12" customFormat="1" ht="25.95" customHeight="1">
      <c r="B124" s="131"/>
      <c r="D124" s="132" t="s">
        <v>77</v>
      </c>
      <c r="E124" s="133" t="s">
        <v>132</v>
      </c>
      <c r="F124" s="133" t="s">
        <v>133</v>
      </c>
      <c r="I124" s="134"/>
      <c r="J124" s="135">
        <f>BK124</f>
        <v>0</v>
      </c>
      <c r="L124" s="131"/>
      <c r="M124" s="136"/>
      <c r="N124" s="137"/>
      <c r="O124" s="137"/>
      <c r="P124" s="138">
        <f>P125+SUM(P126:P128)+P150+P156</f>
        <v>0</v>
      </c>
      <c r="Q124" s="137"/>
      <c r="R124" s="138">
        <f>R125+SUM(R126:R128)+R150+R156</f>
        <v>87.908450000000002</v>
      </c>
      <c r="S124" s="137"/>
      <c r="T124" s="139">
        <f>T125+SUM(T126:T128)+T150+T156</f>
        <v>0</v>
      </c>
      <c r="AR124" s="132" t="s">
        <v>86</v>
      </c>
      <c r="AT124" s="140" t="s">
        <v>77</v>
      </c>
      <c r="AU124" s="140" t="s">
        <v>78</v>
      </c>
      <c r="AY124" s="132" t="s">
        <v>134</v>
      </c>
      <c r="BK124" s="141">
        <f>BK125+SUM(BK126:BK128)+BK150+BK156</f>
        <v>0</v>
      </c>
    </row>
    <row r="125" spans="1:65" s="2" customFormat="1" ht="14.4" customHeight="1">
      <c r="A125" s="32"/>
      <c r="B125" s="142"/>
      <c r="C125" s="143" t="s">
        <v>86</v>
      </c>
      <c r="D125" s="143" t="s">
        <v>135</v>
      </c>
      <c r="E125" s="144" t="s">
        <v>136</v>
      </c>
      <c r="F125" s="145" t="s">
        <v>137</v>
      </c>
      <c r="G125" s="146" t="s">
        <v>1</v>
      </c>
      <c r="H125" s="147">
        <v>0</v>
      </c>
      <c r="I125" s="148"/>
      <c r="J125" s="149">
        <f>ROUND(I125*H125,2)</f>
        <v>0</v>
      </c>
      <c r="K125" s="150"/>
      <c r="L125" s="33"/>
      <c r="M125" s="151" t="s">
        <v>1</v>
      </c>
      <c r="N125" s="152" t="s">
        <v>43</v>
      </c>
      <c r="O125" s="58"/>
      <c r="P125" s="153">
        <f>O125*H125</f>
        <v>0</v>
      </c>
      <c r="Q125" s="153">
        <v>0</v>
      </c>
      <c r="R125" s="153">
        <f>Q125*H125</f>
        <v>0</v>
      </c>
      <c r="S125" s="153">
        <v>0</v>
      </c>
      <c r="T125" s="154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5" t="s">
        <v>138</v>
      </c>
      <c r="AT125" s="155" t="s">
        <v>135</v>
      </c>
      <c r="AU125" s="155" t="s">
        <v>86</v>
      </c>
      <c r="AY125" s="17" t="s">
        <v>134</v>
      </c>
      <c r="BE125" s="156">
        <f>IF(N125="základní",J125,0)</f>
        <v>0</v>
      </c>
      <c r="BF125" s="156">
        <f>IF(N125="snížená",J125,0)</f>
        <v>0</v>
      </c>
      <c r="BG125" s="156">
        <f>IF(N125="zákl. přenesená",J125,0)</f>
        <v>0</v>
      </c>
      <c r="BH125" s="156">
        <f>IF(N125="sníž. přenesená",J125,0)</f>
        <v>0</v>
      </c>
      <c r="BI125" s="156">
        <f>IF(N125="nulová",J125,0)</f>
        <v>0</v>
      </c>
      <c r="BJ125" s="17" t="s">
        <v>86</v>
      </c>
      <c r="BK125" s="156">
        <f>ROUND(I125*H125,2)</f>
        <v>0</v>
      </c>
      <c r="BL125" s="17" t="s">
        <v>138</v>
      </c>
      <c r="BM125" s="155" t="s">
        <v>139</v>
      </c>
    </row>
    <row r="126" spans="1:65" s="13" customFormat="1" ht="10.199999999999999">
      <c r="B126" s="157"/>
      <c r="D126" s="158" t="s">
        <v>140</v>
      </c>
      <c r="E126" s="159" t="s">
        <v>1</v>
      </c>
      <c r="F126" s="160" t="s">
        <v>141</v>
      </c>
      <c r="H126" s="159" t="s">
        <v>1</v>
      </c>
      <c r="I126" s="161"/>
      <c r="L126" s="157"/>
      <c r="M126" s="162"/>
      <c r="N126" s="163"/>
      <c r="O126" s="163"/>
      <c r="P126" s="163"/>
      <c r="Q126" s="163"/>
      <c r="R126" s="163"/>
      <c r="S126" s="163"/>
      <c r="T126" s="164"/>
      <c r="AT126" s="159" t="s">
        <v>140</v>
      </c>
      <c r="AU126" s="159" t="s">
        <v>86</v>
      </c>
      <c r="AV126" s="13" t="s">
        <v>86</v>
      </c>
      <c r="AW126" s="13" t="s">
        <v>33</v>
      </c>
      <c r="AX126" s="13" t="s">
        <v>78</v>
      </c>
      <c r="AY126" s="159" t="s">
        <v>134</v>
      </c>
    </row>
    <row r="127" spans="1:65" s="14" customFormat="1" ht="10.199999999999999">
      <c r="B127" s="165"/>
      <c r="D127" s="158" t="s">
        <v>140</v>
      </c>
      <c r="E127" s="166" t="s">
        <v>1</v>
      </c>
      <c r="F127" s="167" t="s">
        <v>142</v>
      </c>
      <c r="H127" s="168">
        <v>0</v>
      </c>
      <c r="I127" s="169"/>
      <c r="L127" s="165"/>
      <c r="M127" s="170"/>
      <c r="N127" s="171"/>
      <c r="O127" s="171"/>
      <c r="P127" s="171"/>
      <c r="Q127" s="171"/>
      <c r="R127" s="171"/>
      <c r="S127" s="171"/>
      <c r="T127" s="172"/>
      <c r="AT127" s="166" t="s">
        <v>140</v>
      </c>
      <c r="AU127" s="166" t="s">
        <v>86</v>
      </c>
      <c r="AV127" s="14" t="s">
        <v>138</v>
      </c>
      <c r="AW127" s="14" t="s">
        <v>33</v>
      </c>
      <c r="AX127" s="14" t="s">
        <v>86</v>
      </c>
      <c r="AY127" s="166" t="s">
        <v>134</v>
      </c>
    </row>
    <row r="128" spans="1:65" s="12" customFormat="1" ht="22.8" customHeight="1">
      <c r="B128" s="131"/>
      <c r="D128" s="132" t="s">
        <v>77</v>
      </c>
      <c r="E128" s="173" t="s">
        <v>86</v>
      </c>
      <c r="F128" s="173" t="s">
        <v>143</v>
      </c>
      <c r="I128" s="134"/>
      <c r="J128" s="174">
        <f>BK128</f>
        <v>0</v>
      </c>
      <c r="L128" s="131"/>
      <c r="M128" s="136"/>
      <c r="N128" s="137"/>
      <c r="O128" s="137"/>
      <c r="P128" s="138">
        <f>SUM(P129:P149)</f>
        <v>0</v>
      </c>
      <c r="Q128" s="137"/>
      <c r="R128" s="138">
        <f>SUM(R129:R149)</f>
        <v>4.4999999999999999E-4</v>
      </c>
      <c r="S128" s="137"/>
      <c r="T128" s="139">
        <f>SUM(T129:T149)</f>
        <v>0</v>
      </c>
      <c r="AR128" s="132" t="s">
        <v>86</v>
      </c>
      <c r="AT128" s="140" t="s">
        <v>77</v>
      </c>
      <c r="AU128" s="140" t="s">
        <v>86</v>
      </c>
      <c r="AY128" s="132" t="s">
        <v>134</v>
      </c>
      <c r="BK128" s="141">
        <f>SUM(BK129:BK149)</f>
        <v>0</v>
      </c>
    </row>
    <row r="129" spans="1:65" s="2" customFormat="1" ht="14.4" customHeight="1">
      <c r="A129" s="32"/>
      <c r="B129" s="142"/>
      <c r="C129" s="143" t="s">
        <v>88</v>
      </c>
      <c r="D129" s="143" t="s">
        <v>135</v>
      </c>
      <c r="E129" s="144" t="s">
        <v>144</v>
      </c>
      <c r="F129" s="145" t="s">
        <v>145</v>
      </c>
      <c r="G129" s="146" t="s">
        <v>146</v>
      </c>
      <c r="H129" s="147">
        <v>15</v>
      </c>
      <c r="I129" s="148"/>
      <c r="J129" s="149">
        <f>ROUND(I129*H129,2)</f>
        <v>0</v>
      </c>
      <c r="K129" s="150"/>
      <c r="L129" s="33"/>
      <c r="M129" s="151" t="s">
        <v>1</v>
      </c>
      <c r="N129" s="152" t="s">
        <v>43</v>
      </c>
      <c r="O129" s="58"/>
      <c r="P129" s="153">
        <f>O129*H129</f>
        <v>0</v>
      </c>
      <c r="Q129" s="153">
        <v>3.0000000000000001E-5</v>
      </c>
      <c r="R129" s="153">
        <f>Q129*H129</f>
        <v>4.4999999999999999E-4</v>
      </c>
      <c r="S129" s="153">
        <v>0</v>
      </c>
      <c r="T129" s="154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5" t="s">
        <v>138</v>
      </c>
      <c r="AT129" s="155" t="s">
        <v>135</v>
      </c>
      <c r="AU129" s="155" t="s">
        <v>88</v>
      </c>
      <c r="AY129" s="17" t="s">
        <v>134</v>
      </c>
      <c r="BE129" s="156">
        <f>IF(N129="základní",J129,0)</f>
        <v>0</v>
      </c>
      <c r="BF129" s="156">
        <f>IF(N129="snížená",J129,0)</f>
        <v>0</v>
      </c>
      <c r="BG129" s="156">
        <f>IF(N129="zákl. přenesená",J129,0)</f>
        <v>0</v>
      </c>
      <c r="BH129" s="156">
        <f>IF(N129="sníž. přenesená",J129,0)</f>
        <v>0</v>
      </c>
      <c r="BI129" s="156">
        <f>IF(N129="nulová",J129,0)</f>
        <v>0</v>
      </c>
      <c r="BJ129" s="17" t="s">
        <v>86</v>
      </c>
      <c r="BK129" s="156">
        <f>ROUND(I129*H129,2)</f>
        <v>0</v>
      </c>
      <c r="BL129" s="17" t="s">
        <v>138</v>
      </c>
      <c r="BM129" s="155" t="s">
        <v>147</v>
      </c>
    </row>
    <row r="130" spans="1:65" s="2" customFormat="1" ht="14.4" customHeight="1">
      <c r="A130" s="32"/>
      <c r="B130" s="142"/>
      <c r="C130" s="143" t="s">
        <v>148</v>
      </c>
      <c r="D130" s="143" t="s">
        <v>135</v>
      </c>
      <c r="E130" s="144" t="s">
        <v>484</v>
      </c>
      <c r="F130" s="145" t="s">
        <v>485</v>
      </c>
      <c r="G130" s="146" t="s">
        <v>151</v>
      </c>
      <c r="H130" s="147">
        <v>11.85</v>
      </c>
      <c r="I130" s="148"/>
      <c r="J130" s="149">
        <f>ROUND(I130*H130,2)</f>
        <v>0</v>
      </c>
      <c r="K130" s="150"/>
      <c r="L130" s="33"/>
      <c r="M130" s="151" t="s">
        <v>1</v>
      </c>
      <c r="N130" s="152" t="s">
        <v>43</v>
      </c>
      <c r="O130" s="58"/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5" t="s">
        <v>138</v>
      </c>
      <c r="AT130" s="155" t="s">
        <v>135</v>
      </c>
      <c r="AU130" s="155" t="s">
        <v>88</v>
      </c>
      <c r="AY130" s="17" t="s">
        <v>134</v>
      </c>
      <c r="BE130" s="156">
        <f>IF(N130="základní",J130,0)</f>
        <v>0</v>
      </c>
      <c r="BF130" s="156">
        <f>IF(N130="snížená",J130,0)</f>
        <v>0</v>
      </c>
      <c r="BG130" s="156">
        <f>IF(N130="zákl. přenesená",J130,0)</f>
        <v>0</v>
      </c>
      <c r="BH130" s="156">
        <f>IF(N130="sníž. přenesená",J130,0)</f>
        <v>0</v>
      </c>
      <c r="BI130" s="156">
        <f>IF(N130="nulová",J130,0)</f>
        <v>0</v>
      </c>
      <c r="BJ130" s="17" t="s">
        <v>86</v>
      </c>
      <c r="BK130" s="156">
        <f>ROUND(I130*H130,2)</f>
        <v>0</v>
      </c>
      <c r="BL130" s="17" t="s">
        <v>138</v>
      </c>
      <c r="BM130" s="155" t="s">
        <v>486</v>
      </c>
    </row>
    <row r="131" spans="1:65" s="15" customFormat="1" ht="10.199999999999999">
      <c r="B131" s="175"/>
      <c r="D131" s="158" t="s">
        <v>140</v>
      </c>
      <c r="E131" s="176" t="s">
        <v>1</v>
      </c>
      <c r="F131" s="177" t="s">
        <v>487</v>
      </c>
      <c r="H131" s="178">
        <v>7.05</v>
      </c>
      <c r="I131" s="179"/>
      <c r="L131" s="175"/>
      <c r="M131" s="180"/>
      <c r="N131" s="181"/>
      <c r="O131" s="181"/>
      <c r="P131" s="181"/>
      <c r="Q131" s="181"/>
      <c r="R131" s="181"/>
      <c r="S131" s="181"/>
      <c r="T131" s="182"/>
      <c r="AT131" s="176" t="s">
        <v>140</v>
      </c>
      <c r="AU131" s="176" t="s">
        <v>88</v>
      </c>
      <c r="AV131" s="15" t="s">
        <v>88</v>
      </c>
      <c r="AW131" s="15" t="s">
        <v>33</v>
      </c>
      <c r="AX131" s="15" t="s">
        <v>78</v>
      </c>
      <c r="AY131" s="176" t="s">
        <v>134</v>
      </c>
    </row>
    <row r="132" spans="1:65" s="15" customFormat="1" ht="10.199999999999999">
      <c r="B132" s="175"/>
      <c r="D132" s="158" t="s">
        <v>140</v>
      </c>
      <c r="E132" s="176" t="s">
        <v>1</v>
      </c>
      <c r="F132" s="177" t="s">
        <v>488</v>
      </c>
      <c r="H132" s="178">
        <v>4.8</v>
      </c>
      <c r="I132" s="179"/>
      <c r="L132" s="175"/>
      <c r="M132" s="180"/>
      <c r="N132" s="181"/>
      <c r="O132" s="181"/>
      <c r="P132" s="181"/>
      <c r="Q132" s="181"/>
      <c r="R132" s="181"/>
      <c r="S132" s="181"/>
      <c r="T132" s="182"/>
      <c r="AT132" s="176" t="s">
        <v>140</v>
      </c>
      <c r="AU132" s="176" t="s">
        <v>88</v>
      </c>
      <c r="AV132" s="15" t="s">
        <v>88</v>
      </c>
      <c r="AW132" s="15" t="s">
        <v>33</v>
      </c>
      <c r="AX132" s="15" t="s">
        <v>78</v>
      </c>
      <c r="AY132" s="176" t="s">
        <v>134</v>
      </c>
    </row>
    <row r="133" spans="1:65" s="14" customFormat="1" ht="10.199999999999999">
      <c r="B133" s="165"/>
      <c r="D133" s="158" t="s">
        <v>140</v>
      </c>
      <c r="E133" s="166" t="s">
        <v>1</v>
      </c>
      <c r="F133" s="167" t="s">
        <v>142</v>
      </c>
      <c r="H133" s="168">
        <v>11.85</v>
      </c>
      <c r="I133" s="169"/>
      <c r="L133" s="165"/>
      <c r="M133" s="170"/>
      <c r="N133" s="171"/>
      <c r="O133" s="171"/>
      <c r="P133" s="171"/>
      <c r="Q133" s="171"/>
      <c r="R133" s="171"/>
      <c r="S133" s="171"/>
      <c r="T133" s="172"/>
      <c r="AT133" s="166" t="s">
        <v>140</v>
      </c>
      <c r="AU133" s="166" t="s">
        <v>88</v>
      </c>
      <c r="AV133" s="14" t="s">
        <v>138</v>
      </c>
      <c r="AW133" s="14" t="s">
        <v>33</v>
      </c>
      <c r="AX133" s="14" t="s">
        <v>86</v>
      </c>
      <c r="AY133" s="166" t="s">
        <v>134</v>
      </c>
    </row>
    <row r="134" spans="1:65" s="2" customFormat="1" ht="14.4" customHeight="1">
      <c r="A134" s="32"/>
      <c r="B134" s="142"/>
      <c r="C134" s="143" t="s">
        <v>138</v>
      </c>
      <c r="D134" s="143" t="s">
        <v>135</v>
      </c>
      <c r="E134" s="144" t="s">
        <v>516</v>
      </c>
      <c r="F134" s="145" t="s">
        <v>517</v>
      </c>
      <c r="G134" s="146" t="s">
        <v>151</v>
      </c>
      <c r="H134" s="147">
        <v>96</v>
      </c>
      <c r="I134" s="148"/>
      <c r="J134" s="149">
        <f>ROUND(I134*H134,2)</f>
        <v>0</v>
      </c>
      <c r="K134" s="150"/>
      <c r="L134" s="33"/>
      <c r="M134" s="151" t="s">
        <v>1</v>
      </c>
      <c r="N134" s="152" t="s">
        <v>43</v>
      </c>
      <c r="O134" s="58"/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5" t="s">
        <v>138</v>
      </c>
      <c r="AT134" s="155" t="s">
        <v>135</v>
      </c>
      <c r="AU134" s="155" t="s">
        <v>88</v>
      </c>
      <c r="AY134" s="17" t="s">
        <v>134</v>
      </c>
      <c r="BE134" s="156">
        <f>IF(N134="základní",J134,0)</f>
        <v>0</v>
      </c>
      <c r="BF134" s="156">
        <f>IF(N134="snížená",J134,0)</f>
        <v>0</v>
      </c>
      <c r="BG134" s="156">
        <f>IF(N134="zákl. přenesená",J134,0)</f>
        <v>0</v>
      </c>
      <c r="BH134" s="156">
        <f>IF(N134="sníž. přenesená",J134,0)</f>
        <v>0</v>
      </c>
      <c r="BI134" s="156">
        <f>IF(N134="nulová",J134,0)</f>
        <v>0</v>
      </c>
      <c r="BJ134" s="17" t="s">
        <v>86</v>
      </c>
      <c r="BK134" s="156">
        <f>ROUND(I134*H134,2)</f>
        <v>0</v>
      </c>
      <c r="BL134" s="17" t="s">
        <v>138</v>
      </c>
      <c r="BM134" s="155" t="s">
        <v>518</v>
      </c>
    </row>
    <row r="135" spans="1:65" s="15" customFormat="1" ht="10.199999999999999">
      <c r="B135" s="175"/>
      <c r="D135" s="158" t="s">
        <v>140</v>
      </c>
      <c r="E135" s="176" t="s">
        <v>1</v>
      </c>
      <c r="F135" s="177" t="s">
        <v>519</v>
      </c>
      <c r="H135" s="178">
        <v>96</v>
      </c>
      <c r="I135" s="179"/>
      <c r="L135" s="175"/>
      <c r="M135" s="180"/>
      <c r="N135" s="181"/>
      <c r="O135" s="181"/>
      <c r="P135" s="181"/>
      <c r="Q135" s="181"/>
      <c r="R135" s="181"/>
      <c r="S135" s="181"/>
      <c r="T135" s="182"/>
      <c r="AT135" s="176" t="s">
        <v>140</v>
      </c>
      <c r="AU135" s="176" t="s">
        <v>88</v>
      </c>
      <c r="AV135" s="15" t="s">
        <v>88</v>
      </c>
      <c r="AW135" s="15" t="s">
        <v>33</v>
      </c>
      <c r="AX135" s="15" t="s">
        <v>78</v>
      </c>
      <c r="AY135" s="176" t="s">
        <v>134</v>
      </c>
    </row>
    <row r="136" spans="1:65" s="14" customFormat="1" ht="10.199999999999999">
      <c r="B136" s="165"/>
      <c r="D136" s="158" t="s">
        <v>140</v>
      </c>
      <c r="E136" s="166" t="s">
        <v>1</v>
      </c>
      <c r="F136" s="167" t="s">
        <v>142</v>
      </c>
      <c r="H136" s="168">
        <v>96</v>
      </c>
      <c r="I136" s="169"/>
      <c r="L136" s="165"/>
      <c r="M136" s="170"/>
      <c r="N136" s="171"/>
      <c r="O136" s="171"/>
      <c r="P136" s="171"/>
      <c r="Q136" s="171"/>
      <c r="R136" s="171"/>
      <c r="S136" s="171"/>
      <c r="T136" s="172"/>
      <c r="AT136" s="166" t="s">
        <v>140</v>
      </c>
      <c r="AU136" s="166" t="s">
        <v>88</v>
      </c>
      <c r="AV136" s="14" t="s">
        <v>138</v>
      </c>
      <c r="AW136" s="14" t="s">
        <v>33</v>
      </c>
      <c r="AX136" s="14" t="s">
        <v>86</v>
      </c>
      <c r="AY136" s="166" t="s">
        <v>134</v>
      </c>
    </row>
    <row r="137" spans="1:65" s="2" customFormat="1" ht="19.8" customHeight="1">
      <c r="A137" s="32"/>
      <c r="B137" s="142"/>
      <c r="C137" s="143" t="s">
        <v>156</v>
      </c>
      <c r="D137" s="143" t="s">
        <v>135</v>
      </c>
      <c r="E137" s="144" t="s">
        <v>157</v>
      </c>
      <c r="F137" s="145" t="s">
        <v>158</v>
      </c>
      <c r="G137" s="146" t="s">
        <v>151</v>
      </c>
      <c r="H137" s="147">
        <v>96</v>
      </c>
      <c r="I137" s="148"/>
      <c r="J137" s="149">
        <f>ROUND(I137*H137,2)</f>
        <v>0</v>
      </c>
      <c r="K137" s="150"/>
      <c r="L137" s="33"/>
      <c r="M137" s="151" t="s">
        <v>1</v>
      </c>
      <c r="N137" s="152" t="s">
        <v>43</v>
      </c>
      <c r="O137" s="58"/>
      <c r="P137" s="153">
        <f>O137*H137</f>
        <v>0</v>
      </c>
      <c r="Q137" s="153">
        <v>0</v>
      </c>
      <c r="R137" s="153">
        <f>Q137*H137</f>
        <v>0</v>
      </c>
      <c r="S137" s="153">
        <v>0</v>
      </c>
      <c r="T137" s="154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5" t="s">
        <v>138</v>
      </c>
      <c r="AT137" s="155" t="s">
        <v>135</v>
      </c>
      <c r="AU137" s="155" t="s">
        <v>88</v>
      </c>
      <c r="AY137" s="17" t="s">
        <v>134</v>
      </c>
      <c r="BE137" s="156">
        <f>IF(N137="základní",J137,0)</f>
        <v>0</v>
      </c>
      <c r="BF137" s="156">
        <f>IF(N137="snížená",J137,0)</f>
        <v>0</v>
      </c>
      <c r="BG137" s="156">
        <f>IF(N137="zákl. přenesená",J137,0)</f>
        <v>0</v>
      </c>
      <c r="BH137" s="156">
        <f>IF(N137="sníž. přenesená",J137,0)</f>
        <v>0</v>
      </c>
      <c r="BI137" s="156">
        <f>IF(N137="nulová",J137,0)</f>
        <v>0</v>
      </c>
      <c r="BJ137" s="17" t="s">
        <v>86</v>
      </c>
      <c r="BK137" s="156">
        <f>ROUND(I137*H137,2)</f>
        <v>0</v>
      </c>
      <c r="BL137" s="17" t="s">
        <v>138</v>
      </c>
      <c r="BM137" s="155" t="s">
        <v>250</v>
      </c>
    </row>
    <row r="138" spans="1:65" s="15" customFormat="1" ht="10.199999999999999">
      <c r="B138" s="175"/>
      <c r="D138" s="158" t="s">
        <v>140</v>
      </c>
      <c r="E138" s="176" t="s">
        <v>1</v>
      </c>
      <c r="F138" s="177" t="s">
        <v>520</v>
      </c>
      <c r="H138" s="178">
        <v>96</v>
      </c>
      <c r="I138" s="179"/>
      <c r="L138" s="175"/>
      <c r="M138" s="180"/>
      <c r="N138" s="181"/>
      <c r="O138" s="181"/>
      <c r="P138" s="181"/>
      <c r="Q138" s="181"/>
      <c r="R138" s="181"/>
      <c r="S138" s="181"/>
      <c r="T138" s="182"/>
      <c r="AT138" s="176" t="s">
        <v>140</v>
      </c>
      <c r="AU138" s="176" t="s">
        <v>88</v>
      </c>
      <c r="AV138" s="15" t="s">
        <v>88</v>
      </c>
      <c r="AW138" s="15" t="s">
        <v>33</v>
      </c>
      <c r="AX138" s="15" t="s">
        <v>78</v>
      </c>
      <c r="AY138" s="176" t="s">
        <v>134</v>
      </c>
    </row>
    <row r="139" spans="1:65" s="14" customFormat="1" ht="10.199999999999999">
      <c r="B139" s="165"/>
      <c r="D139" s="158" t="s">
        <v>140</v>
      </c>
      <c r="E139" s="166" t="s">
        <v>1</v>
      </c>
      <c r="F139" s="167" t="s">
        <v>142</v>
      </c>
      <c r="H139" s="168">
        <v>96</v>
      </c>
      <c r="I139" s="169"/>
      <c r="L139" s="165"/>
      <c r="M139" s="170"/>
      <c r="N139" s="171"/>
      <c r="O139" s="171"/>
      <c r="P139" s="171"/>
      <c r="Q139" s="171"/>
      <c r="R139" s="171"/>
      <c r="S139" s="171"/>
      <c r="T139" s="172"/>
      <c r="AT139" s="166" t="s">
        <v>140</v>
      </c>
      <c r="AU139" s="166" t="s">
        <v>88</v>
      </c>
      <c r="AV139" s="14" t="s">
        <v>138</v>
      </c>
      <c r="AW139" s="14" t="s">
        <v>33</v>
      </c>
      <c r="AX139" s="14" t="s">
        <v>86</v>
      </c>
      <c r="AY139" s="166" t="s">
        <v>134</v>
      </c>
    </row>
    <row r="140" spans="1:65" s="2" customFormat="1" ht="14.4" customHeight="1">
      <c r="A140" s="32"/>
      <c r="B140" s="142"/>
      <c r="C140" s="143" t="s">
        <v>160</v>
      </c>
      <c r="D140" s="143" t="s">
        <v>135</v>
      </c>
      <c r="E140" s="144" t="s">
        <v>492</v>
      </c>
      <c r="F140" s="145" t="s">
        <v>493</v>
      </c>
      <c r="G140" s="146" t="s">
        <v>163</v>
      </c>
      <c r="H140" s="147">
        <v>160</v>
      </c>
      <c r="I140" s="148"/>
      <c r="J140" s="149">
        <f>ROUND(I140*H140,2)</f>
        <v>0</v>
      </c>
      <c r="K140" s="150"/>
      <c r="L140" s="33"/>
      <c r="M140" s="151" t="s">
        <v>1</v>
      </c>
      <c r="N140" s="152" t="s">
        <v>43</v>
      </c>
      <c r="O140" s="58"/>
      <c r="P140" s="153">
        <f>O140*H140</f>
        <v>0</v>
      </c>
      <c r="Q140" s="153">
        <v>0</v>
      </c>
      <c r="R140" s="153">
        <f>Q140*H140</f>
        <v>0</v>
      </c>
      <c r="S140" s="153">
        <v>0</v>
      </c>
      <c r="T140" s="154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5" t="s">
        <v>138</v>
      </c>
      <c r="AT140" s="155" t="s">
        <v>135</v>
      </c>
      <c r="AU140" s="155" t="s">
        <v>88</v>
      </c>
      <c r="AY140" s="17" t="s">
        <v>134</v>
      </c>
      <c r="BE140" s="156">
        <f>IF(N140="základní",J140,0)</f>
        <v>0</v>
      </c>
      <c r="BF140" s="156">
        <f>IF(N140="snížená",J140,0)</f>
        <v>0</v>
      </c>
      <c r="BG140" s="156">
        <f>IF(N140="zákl. přenesená",J140,0)</f>
        <v>0</v>
      </c>
      <c r="BH140" s="156">
        <f>IF(N140="sníž. přenesená",J140,0)</f>
        <v>0</v>
      </c>
      <c r="BI140" s="156">
        <f>IF(N140="nulová",J140,0)</f>
        <v>0</v>
      </c>
      <c r="BJ140" s="17" t="s">
        <v>86</v>
      </c>
      <c r="BK140" s="156">
        <f>ROUND(I140*H140,2)</f>
        <v>0</v>
      </c>
      <c r="BL140" s="17" t="s">
        <v>138</v>
      </c>
      <c r="BM140" s="155" t="s">
        <v>494</v>
      </c>
    </row>
    <row r="141" spans="1:65" s="15" customFormat="1" ht="10.199999999999999">
      <c r="B141" s="175"/>
      <c r="D141" s="158" t="s">
        <v>140</v>
      </c>
      <c r="E141" s="176" t="s">
        <v>1</v>
      </c>
      <c r="F141" s="177" t="s">
        <v>521</v>
      </c>
      <c r="H141" s="178">
        <v>160</v>
      </c>
      <c r="I141" s="179"/>
      <c r="L141" s="175"/>
      <c r="M141" s="180"/>
      <c r="N141" s="181"/>
      <c r="O141" s="181"/>
      <c r="P141" s="181"/>
      <c r="Q141" s="181"/>
      <c r="R141" s="181"/>
      <c r="S141" s="181"/>
      <c r="T141" s="182"/>
      <c r="AT141" s="176" t="s">
        <v>140</v>
      </c>
      <c r="AU141" s="176" t="s">
        <v>88</v>
      </c>
      <c r="AV141" s="15" t="s">
        <v>88</v>
      </c>
      <c r="AW141" s="15" t="s">
        <v>33</v>
      </c>
      <c r="AX141" s="15" t="s">
        <v>78</v>
      </c>
      <c r="AY141" s="176" t="s">
        <v>134</v>
      </c>
    </row>
    <row r="142" spans="1:65" s="14" customFormat="1" ht="10.199999999999999">
      <c r="B142" s="165"/>
      <c r="D142" s="158" t="s">
        <v>140</v>
      </c>
      <c r="E142" s="166" t="s">
        <v>1</v>
      </c>
      <c r="F142" s="167" t="s">
        <v>142</v>
      </c>
      <c r="H142" s="168">
        <v>160</v>
      </c>
      <c r="I142" s="169"/>
      <c r="L142" s="165"/>
      <c r="M142" s="170"/>
      <c r="N142" s="171"/>
      <c r="O142" s="171"/>
      <c r="P142" s="171"/>
      <c r="Q142" s="171"/>
      <c r="R142" s="171"/>
      <c r="S142" s="171"/>
      <c r="T142" s="172"/>
      <c r="AT142" s="166" t="s">
        <v>140</v>
      </c>
      <c r="AU142" s="166" t="s">
        <v>88</v>
      </c>
      <c r="AV142" s="14" t="s">
        <v>138</v>
      </c>
      <c r="AW142" s="14" t="s">
        <v>33</v>
      </c>
      <c r="AX142" s="14" t="s">
        <v>86</v>
      </c>
      <c r="AY142" s="166" t="s">
        <v>134</v>
      </c>
    </row>
    <row r="143" spans="1:65" s="2" customFormat="1" ht="14.4" customHeight="1">
      <c r="A143" s="32"/>
      <c r="B143" s="142"/>
      <c r="C143" s="143" t="s">
        <v>166</v>
      </c>
      <c r="D143" s="143" t="s">
        <v>135</v>
      </c>
      <c r="E143" s="144" t="s">
        <v>264</v>
      </c>
      <c r="F143" s="145" t="s">
        <v>265</v>
      </c>
      <c r="G143" s="146" t="s">
        <v>193</v>
      </c>
      <c r="H143" s="147">
        <v>192</v>
      </c>
      <c r="I143" s="148"/>
      <c r="J143" s="149">
        <f>ROUND(I143*H143,2)</f>
        <v>0</v>
      </c>
      <c r="K143" s="150"/>
      <c r="L143" s="33"/>
      <c r="M143" s="151" t="s">
        <v>1</v>
      </c>
      <c r="N143" s="152" t="s">
        <v>43</v>
      </c>
      <c r="O143" s="58"/>
      <c r="P143" s="153">
        <f>O143*H143</f>
        <v>0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5" t="s">
        <v>138</v>
      </c>
      <c r="AT143" s="155" t="s">
        <v>135</v>
      </c>
      <c r="AU143" s="155" t="s">
        <v>88</v>
      </c>
      <c r="AY143" s="17" t="s">
        <v>134</v>
      </c>
      <c r="BE143" s="156">
        <f>IF(N143="základní",J143,0)</f>
        <v>0</v>
      </c>
      <c r="BF143" s="156">
        <f>IF(N143="snížená",J143,0)</f>
        <v>0</v>
      </c>
      <c r="BG143" s="156">
        <f>IF(N143="zákl. přenesená",J143,0)</f>
        <v>0</v>
      </c>
      <c r="BH143" s="156">
        <f>IF(N143="sníž. přenesená",J143,0)</f>
        <v>0</v>
      </c>
      <c r="BI143" s="156">
        <f>IF(N143="nulová",J143,0)</f>
        <v>0</v>
      </c>
      <c r="BJ143" s="17" t="s">
        <v>86</v>
      </c>
      <c r="BK143" s="156">
        <f>ROUND(I143*H143,2)</f>
        <v>0</v>
      </c>
      <c r="BL143" s="17" t="s">
        <v>138</v>
      </c>
      <c r="BM143" s="155" t="s">
        <v>266</v>
      </c>
    </row>
    <row r="144" spans="1:65" s="15" customFormat="1" ht="10.199999999999999">
      <c r="B144" s="175"/>
      <c r="D144" s="158" t="s">
        <v>140</v>
      </c>
      <c r="E144" s="176" t="s">
        <v>1</v>
      </c>
      <c r="F144" s="177" t="s">
        <v>522</v>
      </c>
      <c r="H144" s="178">
        <v>192</v>
      </c>
      <c r="I144" s="179"/>
      <c r="L144" s="175"/>
      <c r="M144" s="180"/>
      <c r="N144" s="181"/>
      <c r="O144" s="181"/>
      <c r="P144" s="181"/>
      <c r="Q144" s="181"/>
      <c r="R144" s="181"/>
      <c r="S144" s="181"/>
      <c r="T144" s="182"/>
      <c r="AT144" s="176" t="s">
        <v>140</v>
      </c>
      <c r="AU144" s="176" t="s">
        <v>88</v>
      </c>
      <c r="AV144" s="15" t="s">
        <v>88</v>
      </c>
      <c r="AW144" s="15" t="s">
        <v>33</v>
      </c>
      <c r="AX144" s="15" t="s">
        <v>86</v>
      </c>
      <c r="AY144" s="176" t="s">
        <v>134</v>
      </c>
    </row>
    <row r="145" spans="1:65" s="2" customFormat="1" ht="14.4" customHeight="1">
      <c r="A145" s="32"/>
      <c r="B145" s="142"/>
      <c r="C145" s="143" t="s">
        <v>176</v>
      </c>
      <c r="D145" s="143" t="s">
        <v>135</v>
      </c>
      <c r="E145" s="144" t="s">
        <v>269</v>
      </c>
      <c r="F145" s="145" t="s">
        <v>270</v>
      </c>
      <c r="G145" s="146" t="s">
        <v>151</v>
      </c>
      <c r="H145" s="147">
        <v>96</v>
      </c>
      <c r="I145" s="148"/>
      <c r="J145" s="149">
        <f>ROUND(I145*H145,2)</f>
        <v>0</v>
      </c>
      <c r="K145" s="150"/>
      <c r="L145" s="33"/>
      <c r="M145" s="151" t="s">
        <v>1</v>
      </c>
      <c r="N145" s="152" t="s">
        <v>43</v>
      </c>
      <c r="O145" s="58"/>
      <c r="P145" s="153">
        <f>O145*H145</f>
        <v>0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5" t="s">
        <v>138</v>
      </c>
      <c r="AT145" s="155" t="s">
        <v>135</v>
      </c>
      <c r="AU145" s="155" t="s">
        <v>88</v>
      </c>
      <c r="AY145" s="17" t="s">
        <v>134</v>
      </c>
      <c r="BE145" s="156">
        <f>IF(N145="základní",J145,0)</f>
        <v>0</v>
      </c>
      <c r="BF145" s="156">
        <f>IF(N145="snížená",J145,0)</f>
        <v>0</v>
      </c>
      <c r="BG145" s="156">
        <f>IF(N145="zákl. přenesená",J145,0)</f>
        <v>0</v>
      </c>
      <c r="BH145" s="156">
        <f>IF(N145="sníž. přenesená",J145,0)</f>
        <v>0</v>
      </c>
      <c r="BI145" s="156">
        <f>IF(N145="nulová",J145,0)</f>
        <v>0</v>
      </c>
      <c r="BJ145" s="17" t="s">
        <v>86</v>
      </c>
      <c r="BK145" s="156">
        <f>ROUND(I145*H145,2)</f>
        <v>0</v>
      </c>
      <c r="BL145" s="17" t="s">
        <v>138</v>
      </c>
      <c r="BM145" s="155" t="s">
        <v>271</v>
      </c>
    </row>
    <row r="146" spans="1:65" s="2" customFormat="1" ht="14.4" customHeight="1">
      <c r="A146" s="32"/>
      <c r="B146" s="142"/>
      <c r="C146" s="143" t="s">
        <v>182</v>
      </c>
      <c r="D146" s="143" t="s">
        <v>135</v>
      </c>
      <c r="E146" s="144" t="s">
        <v>167</v>
      </c>
      <c r="F146" s="145" t="s">
        <v>168</v>
      </c>
      <c r="G146" s="146" t="s">
        <v>163</v>
      </c>
      <c r="H146" s="147">
        <v>172.08</v>
      </c>
      <c r="I146" s="148"/>
      <c r="J146" s="149">
        <f>ROUND(I146*H146,2)</f>
        <v>0</v>
      </c>
      <c r="K146" s="150"/>
      <c r="L146" s="33"/>
      <c r="M146" s="151" t="s">
        <v>1</v>
      </c>
      <c r="N146" s="152" t="s">
        <v>43</v>
      </c>
      <c r="O146" s="58"/>
      <c r="P146" s="153">
        <f>O146*H146</f>
        <v>0</v>
      </c>
      <c r="Q146" s="153">
        <v>0</v>
      </c>
      <c r="R146" s="153">
        <f>Q146*H146</f>
        <v>0</v>
      </c>
      <c r="S146" s="153">
        <v>0</v>
      </c>
      <c r="T146" s="154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5" t="s">
        <v>138</v>
      </c>
      <c r="AT146" s="155" t="s">
        <v>135</v>
      </c>
      <c r="AU146" s="155" t="s">
        <v>88</v>
      </c>
      <c r="AY146" s="17" t="s">
        <v>134</v>
      </c>
      <c r="BE146" s="156">
        <f>IF(N146="základní",J146,0)</f>
        <v>0</v>
      </c>
      <c r="BF146" s="156">
        <f>IF(N146="snížená",J146,0)</f>
        <v>0</v>
      </c>
      <c r="BG146" s="156">
        <f>IF(N146="zákl. přenesená",J146,0)</f>
        <v>0</v>
      </c>
      <c r="BH146" s="156">
        <f>IF(N146="sníž. přenesená",J146,0)</f>
        <v>0</v>
      </c>
      <c r="BI146" s="156">
        <f>IF(N146="nulová",J146,0)</f>
        <v>0</v>
      </c>
      <c r="BJ146" s="17" t="s">
        <v>86</v>
      </c>
      <c r="BK146" s="156">
        <f>ROUND(I146*H146,2)</f>
        <v>0</v>
      </c>
      <c r="BL146" s="17" t="s">
        <v>138</v>
      </c>
      <c r="BM146" s="155" t="s">
        <v>523</v>
      </c>
    </row>
    <row r="147" spans="1:65" s="15" customFormat="1" ht="10.199999999999999">
      <c r="B147" s="175"/>
      <c r="D147" s="158" t="s">
        <v>140</v>
      </c>
      <c r="E147" s="176" t="s">
        <v>1</v>
      </c>
      <c r="F147" s="177" t="s">
        <v>524</v>
      </c>
      <c r="H147" s="178">
        <v>136.80000000000001</v>
      </c>
      <c r="I147" s="179"/>
      <c r="L147" s="175"/>
      <c r="M147" s="180"/>
      <c r="N147" s="181"/>
      <c r="O147" s="181"/>
      <c r="P147" s="181"/>
      <c r="Q147" s="181"/>
      <c r="R147" s="181"/>
      <c r="S147" s="181"/>
      <c r="T147" s="182"/>
      <c r="AT147" s="176" t="s">
        <v>140</v>
      </c>
      <c r="AU147" s="176" t="s">
        <v>88</v>
      </c>
      <c r="AV147" s="15" t="s">
        <v>88</v>
      </c>
      <c r="AW147" s="15" t="s">
        <v>33</v>
      </c>
      <c r="AX147" s="15" t="s">
        <v>78</v>
      </c>
      <c r="AY147" s="176" t="s">
        <v>134</v>
      </c>
    </row>
    <row r="148" spans="1:65" s="15" customFormat="1" ht="10.199999999999999">
      <c r="B148" s="175"/>
      <c r="D148" s="158" t="s">
        <v>140</v>
      </c>
      <c r="E148" s="176" t="s">
        <v>1</v>
      </c>
      <c r="F148" s="177" t="s">
        <v>525</v>
      </c>
      <c r="H148" s="178">
        <v>35.28</v>
      </c>
      <c r="I148" s="179"/>
      <c r="L148" s="175"/>
      <c r="M148" s="180"/>
      <c r="N148" s="181"/>
      <c r="O148" s="181"/>
      <c r="P148" s="181"/>
      <c r="Q148" s="181"/>
      <c r="R148" s="181"/>
      <c r="S148" s="181"/>
      <c r="T148" s="182"/>
      <c r="AT148" s="176" t="s">
        <v>140</v>
      </c>
      <c r="AU148" s="176" t="s">
        <v>88</v>
      </c>
      <c r="AV148" s="15" t="s">
        <v>88</v>
      </c>
      <c r="AW148" s="15" t="s">
        <v>33</v>
      </c>
      <c r="AX148" s="15" t="s">
        <v>78</v>
      </c>
      <c r="AY148" s="176" t="s">
        <v>134</v>
      </c>
    </row>
    <row r="149" spans="1:65" s="14" customFormat="1" ht="10.199999999999999">
      <c r="B149" s="165"/>
      <c r="D149" s="158" t="s">
        <v>140</v>
      </c>
      <c r="E149" s="166" t="s">
        <v>1</v>
      </c>
      <c r="F149" s="167" t="s">
        <v>142</v>
      </c>
      <c r="H149" s="168">
        <v>172.08</v>
      </c>
      <c r="I149" s="169"/>
      <c r="L149" s="165"/>
      <c r="M149" s="170"/>
      <c r="N149" s="171"/>
      <c r="O149" s="171"/>
      <c r="P149" s="171"/>
      <c r="Q149" s="171"/>
      <c r="R149" s="171"/>
      <c r="S149" s="171"/>
      <c r="T149" s="172"/>
      <c r="AT149" s="166" t="s">
        <v>140</v>
      </c>
      <c r="AU149" s="166" t="s">
        <v>88</v>
      </c>
      <c r="AV149" s="14" t="s">
        <v>138</v>
      </c>
      <c r="AW149" s="14" t="s">
        <v>33</v>
      </c>
      <c r="AX149" s="14" t="s">
        <v>86</v>
      </c>
      <c r="AY149" s="166" t="s">
        <v>134</v>
      </c>
    </row>
    <row r="150" spans="1:65" s="12" customFormat="1" ht="22.8" customHeight="1">
      <c r="B150" s="131"/>
      <c r="D150" s="132" t="s">
        <v>77</v>
      </c>
      <c r="E150" s="173" t="s">
        <v>148</v>
      </c>
      <c r="F150" s="173" t="s">
        <v>282</v>
      </c>
      <c r="I150" s="134"/>
      <c r="J150" s="174">
        <f>BK150</f>
        <v>0</v>
      </c>
      <c r="L150" s="131"/>
      <c r="M150" s="136"/>
      <c r="N150" s="137"/>
      <c r="O150" s="137"/>
      <c r="P150" s="138">
        <f>SUM(P151:P155)</f>
        <v>0</v>
      </c>
      <c r="Q150" s="137"/>
      <c r="R150" s="138">
        <f>SUM(R151:R155)</f>
        <v>87.908000000000001</v>
      </c>
      <c r="S150" s="137"/>
      <c r="T150" s="139">
        <f>SUM(T151:T155)</f>
        <v>0</v>
      </c>
      <c r="AR150" s="132" t="s">
        <v>86</v>
      </c>
      <c r="AT150" s="140" t="s">
        <v>77</v>
      </c>
      <c r="AU150" s="140" t="s">
        <v>86</v>
      </c>
      <c r="AY150" s="132" t="s">
        <v>134</v>
      </c>
      <c r="BK150" s="141">
        <f>SUM(BK151:BK155)</f>
        <v>0</v>
      </c>
    </row>
    <row r="151" spans="1:65" s="2" customFormat="1" ht="14.4" customHeight="1">
      <c r="A151" s="32"/>
      <c r="B151" s="142"/>
      <c r="C151" s="143" t="s">
        <v>190</v>
      </c>
      <c r="D151" s="143" t="s">
        <v>135</v>
      </c>
      <c r="E151" s="144" t="s">
        <v>526</v>
      </c>
      <c r="F151" s="145" t="s">
        <v>527</v>
      </c>
      <c r="G151" s="146" t="s">
        <v>151</v>
      </c>
      <c r="H151" s="147">
        <v>41.04</v>
      </c>
      <c r="I151" s="148"/>
      <c r="J151" s="149">
        <f>ROUND(I151*H151,2)</f>
        <v>0</v>
      </c>
      <c r="K151" s="150"/>
      <c r="L151" s="33"/>
      <c r="M151" s="151" t="s">
        <v>1</v>
      </c>
      <c r="N151" s="152" t="s">
        <v>43</v>
      </c>
      <c r="O151" s="58"/>
      <c r="P151" s="153">
        <f>O151*H151</f>
        <v>0</v>
      </c>
      <c r="Q151" s="153">
        <v>0</v>
      </c>
      <c r="R151" s="153">
        <f>Q151*H151</f>
        <v>0</v>
      </c>
      <c r="S151" s="153">
        <v>0</v>
      </c>
      <c r="T151" s="154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5" t="s">
        <v>138</v>
      </c>
      <c r="AT151" s="155" t="s">
        <v>135</v>
      </c>
      <c r="AU151" s="155" t="s">
        <v>88</v>
      </c>
      <c r="AY151" s="17" t="s">
        <v>134</v>
      </c>
      <c r="BE151" s="156">
        <f>IF(N151="základní",J151,0)</f>
        <v>0</v>
      </c>
      <c r="BF151" s="156">
        <f>IF(N151="snížená",J151,0)</f>
        <v>0</v>
      </c>
      <c r="BG151" s="156">
        <f>IF(N151="zákl. přenesená",J151,0)</f>
        <v>0</v>
      </c>
      <c r="BH151" s="156">
        <f>IF(N151="sníž. přenesená",J151,0)</f>
        <v>0</v>
      </c>
      <c r="BI151" s="156">
        <f>IF(N151="nulová",J151,0)</f>
        <v>0</v>
      </c>
      <c r="BJ151" s="17" t="s">
        <v>86</v>
      </c>
      <c r="BK151" s="156">
        <f>ROUND(I151*H151,2)</f>
        <v>0</v>
      </c>
      <c r="BL151" s="17" t="s">
        <v>138</v>
      </c>
      <c r="BM151" s="155" t="s">
        <v>528</v>
      </c>
    </row>
    <row r="152" spans="1:65" s="15" customFormat="1" ht="10.199999999999999">
      <c r="B152" s="175"/>
      <c r="D152" s="158" t="s">
        <v>140</v>
      </c>
      <c r="E152" s="176" t="s">
        <v>1</v>
      </c>
      <c r="F152" s="177" t="s">
        <v>529</v>
      </c>
      <c r="H152" s="178">
        <v>41.04</v>
      </c>
      <c r="I152" s="179"/>
      <c r="L152" s="175"/>
      <c r="M152" s="180"/>
      <c r="N152" s="181"/>
      <c r="O152" s="181"/>
      <c r="P152" s="181"/>
      <c r="Q152" s="181"/>
      <c r="R152" s="181"/>
      <c r="S152" s="181"/>
      <c r="T152" s="182"/>
      <c r="AT152" s="176" t="s">
        <v>140</v>
      </c>
      <c r="AU152" s="176" t="s">
        <v>88</v>
      </c>
      <c r="AV152" s="15" t="s">
        <v>88</v>
      </c>
      <c r="AW152" s="15" t="s">
        <v>33</v>
      </c>
      <c r="AX152" s="15" t="s">
        <v>78</v>
      </c>
      <c r="AY152" s="176" t="s">
        <v>134</v>
      </c>
    </row>
    <row r="153" spans="1:65" s="14" customFormat="1" ht="10.199999999999999">
      <c r="B153" s="165"/>
      <c r="D153" s="158" t="s">
        <v>140</v>
      </c>
      <c r="E153" s="166" t="s">
        <v>1</v>
      </c>
      <c r="F153" s="167" t="s">
        <v>142</v>
      </c>
      <c r="H153" s="168">
        <v>41.04</v>
      </c>
      <c r="I153" s="169"/>
      <c r="L153" s="165"/>
      <c r="M153" s="170"/>
      <c r="N153" s="171"/>
      <c r="O153" s="171"/>
      <c r="P153" s="171"/>
      <c r="Q153" s="171"/>
      <c r="R153" s="171"/>
      <c r="S153" s="171"/>
      <c r="T153" s="172"/>
      <c r="AT153" s="166" t="s">
        <v>140</v>
      </c>
      <c r="AU153" s="166" t="s">
        <v>88</v>
      </c>
      <c r="AV153" s="14" t="s">
        <v>138</v>
      </c>
      <c r="AW153" s="14" t="s">
        <v>33</v>
      </c>
      <c r="AX153" s="14" t="s">
        <v>86</v>
      </c>
      <c r="AY153" s="166" t="s">
        <v>134</v>
      </c>
    </row>
    <row r="154" spans="1:65" s="2" customFormat="1" ht="14.4" customHeight="1">
      <c r="A154" s="32"/>
      <c r="B154" s="142"/>
      <c r="C154" s="188" t="s">
        <v>199</v>
      </c>
      <c r="D154" s="188" t="s">
        <v>337</v>
      </c>
      <c r="E154" s="189" t="s">
        <v>530</v>
      </c>
      <c r="F154" s="190" t="s">
        <v>531</v>
      </c>
      <c r="G154" s="191" t="s">
        <v>193</v>
      </c>
      <c r="H154" s="192">
        <v>87.908000000000001</v>
      </c>
      <c r="I154" s="193"/>
      <c r="J154" s="194">
        <f>ROUND(I154*H154,2)</f>
        <v>0</v>
      </c>
      <c r="K154" s="195"/>
      <c r="L154" s="196"/>
      <c r="M154" s="197" t="s">
        <v>1</v>
      </c>
      <c r="N154" s="198" t="s">
        <v>43</v>
      </c>
      <c r="O154" s="58"/>
      <c r="P154" s="153">
        <f>O154*H154</f>
        <v>0</v>
      </c>
      <c r="Q154" s="153">
        <v>1</v>
      </c>
      <c r="R154" s="153">
        <f>Q154*H154</f>
        <v>87.908000000000001</v>
      </c>
      <c r="S154" s="153">
        <v>0</v>
      </c>
      <c r="T154" s="154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55" t="s">
        <v>176</v>
      </c>
      <c r="AT154" s="155" t="s">
        <v>337</v>
      </c>
      <c r="AU154" s="155" t="s">
        <v>88</v>
      </c>
      <c r="AY154" s="17" t="s">
        <v>134</v>
      </c>
      <c r="BE154" s="156">
        <f>IF(N154="základní",J154,0)</f>
        <v>0</v>
      </c>
      <c r="BF154" s="156">
        <f>IF(N154="snížená",J154,0)</f>
        <v>0</v>
      </c>
      <c r="BG154" s="156">
        <f>IF(N154="zákl. přenesená",J154,0)</f>
        <v>0</v>
      </c>
      <c r="BH154" s="156">
        <f>IF(N154="sníž. přenesená",J154,0)</f>
        <v>0</v>
      </c>
      <c r="BI154" s="156">
        <f>IF(N154="nulová",J154,0)</f>
        <v>0</v>
      </c>
      <c r="BJ154" s="17" t="s">
        <v>86</v>
      </c>
      <c r="BK154" s="156">
        <f>ROUND(I154*H154,2)</f>
        <v>0</v>
      </c>
      <c r="BL154" s="17" t="s">
        <v>138</v>
      </c>
      <c r="BM154" s="155" t="s">
        <v>532</v>
      </c>
    </row>
    <row r="155" spans="1:65" s="15" customFormat="1" ht="10.199999999999999">
      <c r="B155" s="175"/>
      <c r="D155" s="158" t="s">
        <v>140</v>
      </c>
      <c r="F155" s="177" t="s">
        <v>533</v>
      </c>
      <c r="H155" s="178">
        <v>87.908000000000001</v>
      </c>
      <c r="I155" s="179"/>
      <c r="L155" s="175"/>
      <c r="M155" s="180"/>
      <c r="N155" s="181"/>
      <c r="O155" s="181"/>
      <c r="P155" s="181"/>
      <c r="Q155" s="181"/>
      <c r="R155" s="181"/>
      <c r="S155" s="181"/>
      <c r="T155" s="182"/>
      <c r="AT155" s="176" t="s">
        <v>140</v>
      </c>
      <c r="AU155" s="176" t="s">
        <v>88</v>
      </c>
      <c r="AV155" s="15" t="s">
        <v>88</v>
      </c>
      <c r="AW155" s="15" t="s">
        <v>3</v>
      </c>
      <c r="AX155" s="15" t="s">
        <v>86</v>
      </c>
      <c r="AY155" s="176" t="s">
        <v>134</v>
      </c>
    </row>
    <row r="156" spans="1:65" s="12" customFormat="1" ht="22.8" customHeight="1">
      <c r="B156" s="131"/>
      <c r="D156" s="132" t="s">
        <v>77</v>
      </c>
      <c r="E156" s="173" t="s">
        <v>188</v>
      </c>
      <c r="F156" s="173" t="s">
        <v>189</v>
      </c>
      <c r="I156" s="134"/>
      <c r="J156" s="174">
        <f>BK156</f>
        <v>0</v>
      </c>
      <c r="L156" s="131"/>
      <c r="M156" s="136"/>
      <c r="N156" s="137"/>
      <c r="O156" s="137"/>
      <c r="P156" s="138">
        <f>P157</f>
        <v>0</v>
      </c>
      <c r="Q156" s="137"/>
      <c r="R156" s="138">
        <f>R157</f>
        <v>0</v>
      </c>
      <c r="S156" s="137"/>
      <c r="T156" s="139">
        <f>T157</f>
        <v>0</v>
      </c>
      <c r="AR156" s="132" t="s">
        <v>86</v>
      </c>
      <c r="AT156" s="140" t="s">
        <v>77</v>
      </c>
      <c r="AU156" s="140" t="s">
        <v>86</v>
      </c>
      <c r="AY156" s="132" t="s">
        <v>134</v>
      </c>
      <c r="BK156" s="141">
        <f>BK157</f>
        <v>0</v>
      </c>
    </row>
    <row r="157" spans="1:65" s="2" customFormat="1" ht="14.4" customHeight="1">
      <c r="A157" s="32"/>
      <c r="B157" s="142"/>
      <c r="C157" s="143" t="s">
        <v>8</v>
      </c>
      <c r="D157" s="143" t="s">
        <v>135</v>
      </c>
      <c r="E157" s="144" t="s">
        <v>191</v>
      </c>
      <c r="F157" s="145" t="s">
        <v>192</v>
      </c>
      <c r="G157" s="146" t="s">
        <v>193</v>
      </c>
      <c r="H157" s="147">
        <v>87.908000000000001</v>
      </c>
      <c r="I157" s="148"/>
      <c r="J157" s="149">
        <f>ROUND(I157*H157,2)</f>
        <v>0</v>
      </c>
      <c r="K157" s="150"/>
      <c r="L157" s="33"/>
      <c r="M157" s="151" t="s">
        <v>1</v>
      </c>
      <c r="N157" s="152" t="s">
        <v>43</v>
      </c>
      <c r="O157" s="58"/>
      <c r="P157" s="153">
        <f>O157*H157</f>
        <v>0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5" t="s">
        <v>138</v>
      </c>
      <c r="AT157" s="155" t="s">
        <v>135</v>
      </c>
      <c r="AU157" s="155" t="s">
        <v>88</v>
      </c>
      <c r="AY157" s="17" t="s">
        <v>134</v>
      </c>
      <c r="BE157" s="156">
        <f>IF(N157="základní",J157,0)</f>
        <v>0</v>
      </c>
      <c r="BF157" s="156">
        <f>IF(N157="snížená",J157,0)</f>
        <v>0</v>
      </c>
      <c r="BG157" s="156">
        <f>IF(N157="zákl. přenesená",J157,0)</f>
        <v>0</v>
      </c>
      <c r="BH157" s="156">
        <f>IF(N157="sníž. přenesená",J157,0)</f>
        <v>0</v>
      </c>
      <c r="BI157" s="156">
        <f>IF(N157="nulová",J157,0)</f>
        <v>0</v>
      </c>
      <c r="BJ157" s="17" t="s">
        <v>86</v>
      </c>
      <c r="BK157" s="156">
        <f>ROUND(I157*H157,2)</f>
        <v>0</v>
      </c>
      <c r="BL157" s="17" t="s">
        <v>138</v>
      </c>
      <c r="BM157" s="155" t="s">
        <v>194</v>
      </c>
    </row>
    <row r="158" spans="1:65" s="12" customFormat="1" ht="25.95" customHeight="1">
      <c r="B158" s="131"/>
      <c r="D158" s="132" t="s">
        <v>77</v>
      </c>
      <c r="E158" s="133" t="s">
        <v>195</v>
      </c>
      <c r="F158" s="133" t="s">
        <v>196</v>
      </c>
      <c r="I158" s="134"/>
      <c r="J158" s="135">
        <f>BK158</f>
        <v>0</v>
      </c>
      <c r="L158" s="131"/>
      <c r="M158" s="136"/>
      <c r="N158" s="137"/>
      <c r="O158" s="137"/>
      <c r="P158" s="138">
        <f>P159+P161</f>
        <v>0</v>
      </c>
      <c r="Q158" s="137"/>
      <c r="R158" s="138">
        <f>R159+R161</f>
        <v>0</v>
      </c>
      <c r="S158" s="137"/>
      <c r="T158" s="139">
        <f>T159+T161</f>
        <v>0</v>
      </c>
      <c r="AR158" s="132" t="s">
        <v>156</v>
      </c>
      <c r="AT158" s="140" t="s">
        <v>77</v>
      </c>
      <c r="AU158" s="140" t="s">
        <v>78</v>
      </c>
      <c r="AY158" s="132" t="s">
        <v>134</v>
      </c>
      <c r="BK158" s="141">
        <f>BK159+BK161</f>
        <v>0</v>
      </c>
    </row>
    <row r="159" spans="1:65" s="12" customFormat="1" ht="22.8" customHeight="1">
      <c r="B159" s="131"/>
      <c r="D159" s="132" t="s">
        <v>77</v>
      </c>
      <c r="E159" s="173" t="s">
        <v>197</v>
      </c>
      <c r="F159" s="173" t="s">
        <v>198</v>
      </c>
      <c r="I159" s="134"/>
      <c r="J159" s="174">
        <f>BK159</f>
        <v>0</v>
      </c>
      <c r="L159" s="131"/>
      <c r="M159" s="136"/>
      <c r="N159" s="137"/>
      <c r="O159" s="137"/>
      <c r="P159" s="138">
        <f>P160</f>
        <v>0</v>
      </c>
      <c r="Q159" s="137"/>
      <c r="R159" s="138">
        <f>R160</f>
        <v>0</v>
      </c>
      <c r="S159" s="137"/>
      <c r="T159" s="139">
        <f>T160</f>
        <v>0</v>
      </c>
      <c r="AR159" s="132" t="s">
        <v>156</v>
      </c>
      <c r="AT159" s="140" t="s">
        <v>77</v>
      </c>
      <c r="AU159" s="140" t="s">
        <v>86</v>
      </c>
      <c r="AY159" s="132" t="s">
        <v>134</v>
      </c>
      <c r="BK159" s="141">
        <f>BK160</f>
        <v>0</v>
      </c>
    </row>
    <row r="160" spans="1:65" s="2" customFormat="1" ht="14.4" customHeight="1">
      <c r="A160" s="32"/>
      <c r="B160" s="142"/>
      <c r="C160" s="143" t="s">
        <v>263</v>
      </c>
      <c r="D160" s="143" t="s">
        <v>135</v>
      </c>
      <c r="E160" s="144" t="s">
        <v>200</v>
      </c>
      <c r="F160" s="145" t="s">
        <v>198</v>
      </c>
      <c r="G160" s="146" t="s">
        <v>201</v>
      </c>
      <c r="H160" s="147">
        <v>4</v>
      </c>
      <c r="I160" s="148"/>
      <c r="J160" s="149">
        <f>ROUND(I160*H160,2)</f>
        <v>0</v>
      </c>
      <c r="K160" s="150"/>
      <c r="L160" s="33"/>
      <c r="M160" s="151" t="s">
        <v>1</v>
      </c>
      <c r="N160" s="152" t="s">
        <v>43</v>
      </c>
      <c r="O160" s="58"/>
      <c r="P160" s="153">
        <f>O160*H160</f>
        <v>0</v>
      </c>
      <c r="Q160" s="153">
        <v>0</v>
      </c>
      <c r="R160" s="153">
        <f>Q160*H160</f>
        <v>0</v>
      </c>
      <c r="S160" s="153">
        <v>0</v>
      </c>
      <c r="T160" s="154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5" t="s">
        <v>202</v>
      </c>
      <c r="AT160" s="155" t="s">
        <v>135</v>
      </c>
      <c r="AU160" s="155" t="s">
        <v>88</v>
      </c>
      <c r="AY160" s="17" t="s">
        <v>134</v>
      </c>
      <c r="BE160" s="156">
        <f>IF(N160="základní",J160,0)</f>
        <v>0</v>
      </c>
      <c r="BF160" s="156">
        <f>IF(N160="snížená",J160,0)</f>
        <v>0</v>
      </c>
      <c r="BG160" s="156">
        <f>IF(N160="zákl. přenesená",J160,0)</f>
        <v>0</v>
      </c>
      <c r="BH160" s="156">
        <f>IF(N160="sníž. přenesená",J160,0)</f>
        <v>0</v>
      </c>
      <c r="BI160" s="156">
        <f>IF(N160="nulová",J160,0)</f>
        <v>0</v>
      </c>
      <c r="BJ160" s="17" t="s">
        <v>86</v>
      </c>
      <c r="BK160" s="156">
        <f>ROUND(I160*H160,2)</f>
        <v>0</v>
      </c>
      <c r="BL160" s="17" t="s">
        <v>202</v>
      </c>
      <c r="BM160" s="155" t="s">
        <v>203</v>
      </c>
    </row>
    <row r="161" spans="1:65" s="12" customFormat="1" ht="22.8" customHeight="1">
      <c r="B161" s="131"/>
      <c r="D161" s="132" t="s">
        <v>77</v>
      </c>
      <c r="E161" s="173" t="s">
        <v>204</v>
      </c>
      <c r="F161" s="173" t="s">
        <v>205</v>
      </c>
      <c r="I161" s="134"/>
      <c r="J161" s="174">
        <f>BK161</f>
        <v>0</v>
      </c>
      <c r="L161" s="131"/>
      <c r="M161" s="136"/>
      <c r="N161" s="137"/>
      <c r="O161" s="137"/>
      <c r="P161" s="138">
        <f>P162</f>
        <v>0</v>
      </c>
      <c r="Q161" s="137"/>
      <c r="R161" s="138">
        <f>R162</f>
        <v>0</v>
      </c>
      <c r="S161" s="137"/>
      <c r="T161" s="139">
        <f>T162</f>
        <v>0</v>
      </c>
      <c r="AR161" s="132" t="s">
        <v>156</v>
      </c>
      <c r="AT161" s="140" t="s">
        <v>77</v>
      </c>
      <c r="AU161" s="140" t="s">
        <v>86</v>
      </c>
      <c r="AY161" s="132" t="s">
        <v>134</v>
      </c>
      <c r="BK161" s="141">
        <f>BK162</f>
        <v>0</v>
      </c>
    </row>
    <row r="162" spans="1:65" s="2" customFormat="1" ht="14.4" customHeight="1">
      <c r="A162" s="32"/>
      <c r="B162" s="142"/>
      <c r="C162" s="143" t="s">
        <v>268</v>
      </c>
      <c r="D162" s="143" t="s">
        <v>135</v>
      </c>
      <c r="E162" s="144" t="s">
        <v>206</v>
      </c>
      <c r="F162" s="145" t="s">
        <v>205</v>
      </c>
      <c r="G162" s="146" t="s">
        <v>201</v>
      </c>
      <c r="H162" s="147">
        <v>4</v>
      </c>
      <c r="I162" s="148"/>
      <c r="J162" s="149">
        <f>ROUND(I162*H162,2)</f>
        <v>0</v>
      </c>
      <c r="K162" s="150"/>
      <c r="L162" s="33"/>
      <c r="M162" s="183" t="s">
        <v>1</v>
      </c>
      <c r="N162" s="184" t="s">
        <v>43</v>
      </c>
      <c r="O162" s="185"/>
      <c r="P162" s="186">
        <f>O162*H162</f>
        <v>0</v>
      </c>
      <c r="Q162" s="186">
        <v>0</v>
      </c>
      <c r="R162" s="186">
        <f>Q162*H162</f>
        <v>0</v>
      </c>
      <c r="S162" s="186">
        <v>0</v>
      </c>
      <c r="T162" s="187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5" t="s">
        <v>202</v>
      </c>
      <c r="AT162" s="155" t="s">
        <v>135</v>
      </c>
      <c r="AU162" s="155" t="s">
        <v>88</v>
      </c>
      <c r="AY162" s="17" t="s">
        <v>134</v>
      </c>
      <c r="BE162" s="156">
        <f>IF(N162="základní",J162,0)</f>
        <v>0</v>
      </c>
      <c r="BF162" s="156">
        <f>IF(N162="snížená",J162,0)</f>
        <v>0</v>
      </c>
      <c r="BG162" s="156">
        <f>IF(N162="zákl. přenesená",J162,0)</f>
        <v>0</v>
      </c>
      <c r="BH162" s="156">
        <f>IF(N162="sníž. přenesená",J162,0)</f>
        <v>0</v>
      </c>
      <c r="BI162" s="156">
        <f>IF(N162="nulová",J162,0)</f>
        <v>0</v>
      </c>
      <c r="BJ162" s="17" t="s">
        <v>86</v>
      </c>
      <c r="BK162" s="156">
        <f>ROUND(I162*H162,2)</f>
        <v>0</v>
      </c>
      <c r="BL162" s="17" t="s">
        <v>202</v>
      </c>
      <c r="BM162" s="155" t="s">
        <v>207</v>
      </c>
    </row>
    <row r="163" spans="1:65" s="2" customFormat="1" ht="6.9" customHeight="1">
      <c r="A163" s="32"/>
      <c r="B163" s="47"/>
      <c r="C163" s="48"/>
      <c r="D163" s="48"/>
      <c r="E163" s="48"/>
      <c r="F163" s="48"/>
      <c r="G163" s="48"/>
      <c r="H163" s="48"/>
      <c r="I163" s="48"/>
      <c r="J163" s="48"/>
      <c r="K163" s="48"/>
      <c r="L163" s="33"/>
      <c r="M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</row>
  </sheetData>
  <autoFilter ref="C122:K162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14"/>
  <sheetViews>
    <sheetView showGridLines="0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108" style="1" customWidth="1"/>
    <col min="7" max="7" width="8" style="1" customWidth="1"/>
    <col min="8" max="8" width="15" style="1" customWidth="1"/>
    <col min="9" max="9" width="16.85546875" style="1" customWidth="1"/>
    <col min="10" max="10" width="23.85546875" style="1" customWidth="1"/>
    <col min="11" max="11" width="23.85546875" style="1" hidden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238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103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1:46" s="1" customFormat="1" ht="24.9" customHeight="1">
      <c r="B4" s="20"/>
      <c r="D4" s="21" t="s">
        <v>104</v>
      </c>
      <c r="L4" s="20"/>
      <c r="M4" s="93" t="s">
        <v>10</v>
      </c>
      <c r="AT4" s="17" t="s">
        <v>3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4.4" customHeight="1">
      <c r="B7" s="20"/>
      <c r="E7" s="239" t="str">
        <f>'Rekapitulace stavby'!K6</f>
        <v>Obnova zámeckého jezírka a okolí parku domova Nové Syrovce, P.O.</v>
      </c>
      <c r="F7" s="240"/>
      <c r="G7" s="240"/>
      <c r="H7" s="240"/>
      <c r="L7" s="20"/>
    </row>
    <row r="8" spans="1:46" s="2" customFormat="1" ht="12" customHeight="1">
      <c r="A8" s="32"/>
      <c r="B8" s="33"/>
      <c r="C8" s="32"/>
      <c r="D8" s="27" t="s">
        <v>105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5.6" customHeight="1">
      <c r="A9" s="32"/>
      <c r="B9" s="33"/>
      <c r="C9" s="32"/>
      <c r="D9" s="32"/>
      <c r="E9" s="200" t="s">
        <v>534</v>
      </c>
      <c r="F9" s="241"/>
      <c r="G9" s="241"/>
      <c r="H9" s="24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0.199999999999999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2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27" t="s">
        <v>21</v>
      </c>
      <c r="J12" s="55" t="str">
        <f>'Rekapitulace stavby'!AN8</f>
        <v>4. 7. 2024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8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27" t="s">
        <v>24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25</v>
      </c>
      <c r="F15" s="32"/>
      <c r="G15" s="32"/>
      <c r="H15" s="32"/>
      <c r="I15" s="27" t="s">
        <v>26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24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42" t="str">
        <f>'Rekapitulace stavby'!E14</f>
        <v>Vyplň údaj</v>
      </c>
      <c r="F18" s="222"/>
      <c r="G18" s="222"/>
      <c r="H18" s="222"/>
      <c r="I18" s="27" t="s">
        <v>26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24</v>
      </c>
      <c r="J20" s="25" t="s">
        <v>30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31</v>
      </c>
      <c r="F21" s="32"/>
      <c r="G21" s="32"/>
      <c r="H21" s="32"/>
      <c r="I21" s="27" t="s">
        <v>26</v>
      </c>
      <c r="J21" s="25" t="s">
        <v>32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34</v>
      </c>
      <c r="E23" s="32"/>
      <c r="F23" s="32"/>
      <c r="G23" s="32"/>
      <c r="H23" s="32"/>
      <c r="I23" s="27" t="s">
        <v>24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">
        <v>35</v>
      </c>
      <c r="F24" s="32"/>
      <c r="G24" s="32"/>
      <c r="H24" s="32"/>
      <c r="I24" s="27" t="s">
        <v>26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36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60" customHeight="1">
      <c r="A27" s="94"/>
      <c r="B27" s="95"/>
      <c r="C27" s="94"/>
      <c r="D27" s="94"/>
      <c r="E27" s="227" t="s">
        <v>37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7" t="s">
        <v>38</v>
      </c>
      <c r="E30" s="32"/>
      <c r="F30" s="32"/>
      <c r="G30" s="32"/>
      <c r="H30" s="32"/>
      <c r="I30" s="32"/>
      <c r="J30" s="71">
        <f>ROUND(J129,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3"/>
      <c r="C32" s="32"/>
      <c r="D32" s="32"/>
      <c r="E32" s="32"/>
      <c r="F32" s="36" t="s">
        <v>40</v>
      </c>
      <c r="G32" s="32"/>
      <c r="H32" s="32"/>
      <c r="I32" s="36" t="s">
        <v>39</v>
      </c>
      <c r="J32" s="36" t="s">
        <v>41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>
      <c r="A33" s="32"/>
      <c r="B33" s="33"/>
      <c r="C33" s="32"/>
      <c r="D33" s="98" t="s">
        <v>42</v>
      </c>
      <c r="E33" s="27" t="s">
        <v>43</v>
      </c>
      <c r="F33" s="99">
        <f>ROUND((SUM(BE129:BE313)),  2)</f>
        <v>0</v>
      </c>
      <c r="G33" s="32"/>
      <c r="H33" s="32"/>
      <c r="I33" s="100">
        <v>0.21</v>
      </c>
      <c r="J33" s="99">
        <f>ROUND(((SUM(BE129:BE313))*I33),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3"/>
      <c r="C34" s="32"/>
      <c r="D34" s="32"/>
      <c r="E34" s="27" t="s">
        <v>44</v>
      </c>
      <c r="F34" s="99">
        <f>ROUND((SUM(BF129:BF313)),  2)</f>
        <v>0</v>
      </c>
      <c r="G34" s="32"/>
      <c r="H34" s="32"/>
      <c r="I34" s="100">
        <v>0.12</v>
      </c>
      <c r="J34" s="99">
        <f>ROUND(((SUM(BF129:BF313))*I34),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3"/>
      <c r="C35" s="32"/>
      <c r="D35" s="32"/>
      <c r="E35" s="27" t="s">
        <v>45</v>
      </c>
      <c r="F35" s="99">
        <f>ROUND((SUM(BG129:BG313)),  2)</f>
        <v>0</v>
      </c>
      <c r="G35" s="32"/>
      <c r="H35" s="32"/>
      <c r="I35" s="100">
        <v>0.21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>
      <c r="A36" s="32"/>
      <c r="B36" s="33"/>
      <c r="C36" s="32"/>
      <c r="D36" s="32"/>
      <c r="E36" s="27" t="s">
        <v>46</v>
      </c>
      <c r="F36" s="99">
        <f>ROUND((SUM(BH129:BH313)),  2)</f>
        <v>0</v>
      </c>
      <c r="G36" s="32"/>
      <c r="H36" s="32"/>
      <c r="I36" s="100">
        <v>0.12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3"/>
      <c r="C37" s="32"/>
      <c r="D37" s="32"/>
      <c r="E37" s="27" t="s">
        <v>47</v>
      </c>
      <c r="F37" s="99">
        <f>ROUND((SUM(BI129:BI313)),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1"/>
      <c r="D39" s="102" t="s">
        <v>48</v>
      </c>
      <c r="E39" s="60"/>
      <c r="F39" s="60"/>
      <c r="G39" s="103" t="s">
        <v>49</v>
      </c>
      <c r="H39" s="104" t="s">
        <v>50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42"/>
      <c r="D50" s="43" t="s">
        <v>51</v>
      </c>
      <c r="E50" s="44"/>
      <c r="F50" s="44"/>
      <c r="G50" s="43" t="s">
        <v>52</v>
      </c>
      <c r="H50" s="44"/>
      <c r="I50" s="44"/>
      <c r="J50" s="44"/>
      <c r="K50" s="44"/>
      <c r="L50" s="42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2"/>
      <c r="B61" s="33"/>
      <c r="C61" s="32"/>
      <c r="D61" s="45" t="s">
        <v>53</v>
      </c>
      <c r="E61" s="35"/>
      <c r="F61" s="107" t="s">
        <v>54</v>
      </c>
      <c r="G61" s="45" t="s">
        <v>53</v>
      </c>
      <c r="H61" s="35"/>
      <c r="I61" s="35"/>
      <c r="J61" s="108" t="s">
        <v>54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2"/>
      <c r="B65" s="33"/>
      <c r="C65" s="32"/>
      <c r="D65" s="43" t="s">
        <v>55</v>
      </c>
      <c r="E65" s="46"/>
      <c r="F65" s="46"/>
      <c r="G65" s="43" t="s">
        <v>56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2"/>
      <c r="B76" s="33"/>
      <c r="C76" s="32"/>
      <c r="D76" s="45" t="s">
        <v>53</v>
      </c>
      <c r="E76" s="35"/>
      <c r="F76" s="107" t="s">
        <v>54</v>
      </c>
      <c r="G76" s="45" t="s">
        <v>53</v>
      </c>
      <c r="H76" s="35"/>
      <c r="I76" s="35"/>
      <c r="J76" s="108" t="s">
        <v>54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>
      <c r="A82" s="32"/>
      <c r="B82" s="33"/>
      <c r="C82" s="21" t="s">
        <v>107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4.4" customHeight="1">
      <c r="A85" s="32"/>
      <c r="B85" s="33"/>
      <c r="C85" s="32"/>
      <c r="D85" s="32"/>
      <c r="E85" s="239" t="str">
        <f>E7</f>
        <v>Obnova zámeckého jezírka a okolí parku domova Nové Syrovce, P.O.</v>
      </c>
      <c r="F85" s="240"/>
      <c r="G85" s="240"/>
      <c r="H85" s="24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105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5.6" customHeight="1">
      <c r="A87" s="32"/>
      <c r="B87" s="33"/>
      <c r="C87" s="32"/>
      <c r="D87" s="32"/>
      <c r="E87" s="200" t="str">
        <f>E9</f>
        <v>0724-01.6 - So 06 - Dřevěné prvky</v>
      </c>
      <c r="F87" s="241"/>
      <c r="G87" s="241"/>
      <c r="H87" s="24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19</v>
      </c>
      <c r="D89" s="32"/>
      <c r="E89" s="32"/>
      <c r="F89" s="25" t="str">
        <f>F12</f>
        <v>Nové Syrovce</v>
      </c>
      <c r="G89" s="32"/>
      <c r="H89" s="32"/>
      <c r="I89" s="27" t="s">
        <v>21</v>
      </c>
      <c r="J89" s="55" t="str">
        <f>IF(J12="","",J12)</f>
        <v>4. 7. 2024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6.4" customHeight="1">
      <c r="A91" s="32"/>
      <c r="B91" s="33"/>
      <c r="C91" s="27" t="s">
        <v>23</v>
      </c>
      <c r="D91" s="32"/>
      <c r="E91" s="32"/>
      <c r="F91" s="25" t="str">
        <f>E15</f>
        <v>Kraj Vysočina, Žižkova 1882/57, 58301 Jihlava</v>
      </c>
      <c r="G91" s="32"/>
      <c r="H91" s="32"/>
      <c r="I91" s="27" t="s">
        <v>29</v>
      </c>
      <c r="J91" s="30" t="str">
        <f>E21</f>
        <v>ADAPTO.space s.r.o.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6.4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34</v>
      </c>
      <c r="J92" s="30" t="str">
        <f>E24</f>
        <v>Jindřich  J u k l  tel.: 602558222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09" t="s">
        <v>108</v>
      </c>
      <c r="D94" s="101"/>
      <c r="E94" s="101"/>
      <c r="F94" s="101"/>
      <c r="G94" s="101"/>
      <c r="H94" s="101"/>
      <c r="I94" s="101"/>
      <c r="J94" s="110" t="s">
        <v>109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8" customHeight="1">
      <c r="A96" s="32"/>
      <c r="B96" s="33"/>
      <c r="C96" s="111" t="s">
        <v>110</v>
      </c>
      <c r="D96" s="32"/>
      <c r="E96" s="32"/>
      <c r="F96" s="32"/>
      <c r="G96" s="32"/>
      <c r="H96" s="32"/>
      <c r="I96" s="32"/>
      <c r="J96" s="71">
        <f>J129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111</v>
      </c>
    </row>
    <row r="97" spans="1:31" s="9" customFormat="1" ht="24.9" customHeight="1">
      <c r="B97" s="112"/>
      <c r="D97" s="113" t="s">
        <v>112</v>
      </c>
      <c r="E97" s="114"/>
      <c r="F97" s="114"/>
      <c r="G97" s="114"/>
      <c r="H97" s="114"/>
      <c r="I97" s="114"/>
      <c r="J97" s="115">
        <f>J130</f>
        <v>0</v>
      </c>
      <c r="L97" s="112"/>
    </row>
    <row r="98" spans="1:31" s="10" customFormat="1" ht="19.95" customHeight="1">
      <c r="B98" s="116"/>
      <c r="D98" s="117" t="s">
        <v>113</v>
      </c>
      <c r="E98" s="118"/>
      <c r="F98" s="118"/>
      <c r="G98" s="118"/>
      <c r="H98" s="118"/>
      <c r="I98" s="118"/>
      <c r="J98" s="119">
        <f>J134</f>
        <v>0</v>
      </c>
      <c r="L98" s="116"/>
    </row>
    <row r="99" spans="1:31" s="10" customFormat="1" ht="19.95" customHeight="1">
      <c r="B99" s="116"/>
      <c r="D99" s="117" t="s">
        <v>210</v>
      </c>
      <c r="E99" s="118"/>
      <c r="F99" s="118"/>
      <c r="G99" s="118"/>
      <c r="H99" s="118"/>
      <c r="I99" s="118"/>
      <c r="J99" s="119">
        <f>J148</f>
        <v>0</v>
      </c>
      <c r="L99" s="116"/>
    </row>
    <row r="100" spans="1:31" s="10" customFormat="1" ht="19.95" customHeight="1">
      <c r="B100" s="116"/>
      <c r="D100" s="117" t="s">
        <v>535</v>
      </c>
      <c r="E100" s="118"/>
      <c r="F100" s="118"/>
      <c r="G100" s="118"/>
      <c r="H100" s="118"/>
      <c r="I100" s="118"/>
      <c r="J100" s="119">
        <f>J184</f>
        <v>0</v>
      </c>
      <c r="L100" s="116"/>
    </row>
    <row r="101" spans="1:31" s="10" customFormat="1" ht="19.95" customHeight="1">
      <c r="B101" s="116"/>
      <c r="D101" s="117" t="s">
        <v>213</v>
      </c>
      <c r="E101" s="118"/>
      <c r="F101" s="118"/>
      <c r="G101" s="118"/>
      <c r="H101" s="118"/>
      <c r="I101" s="118"/>
      <c r="J101" s="119">
        <f>J193</f>
        <v>0</v>
      </c>
      <c r="L101" s="116"/>
    </row>
    <row r="102" spans="1:31" s="10" customFormat="1" ht="19.95" customHeight="1">
      <c r="B102" s="116"/>
      <c r="D102" s="117" t="s">
        <v>214</v>
      </c>
      <c r="E102" s="118"/>
      <c r="F102" s="118"/>
      <c r="G102" s="118"/>
      <c r="H102" s="118"/>
      <c r="I102" s="118"/>
      <c r="J102" s="119">
        <f>J203</f>
        <v>0</v>
      </c>
      <c r="L102" s="116"/>
    </row>
    <row r="103" spans="1:31" s="10" customFormat="1" ht="19.95" customHeight="1">
      <c r="B103" s="116"/>
      <c r="D103" s="117" t="s">
        <v>115</v>
      </c>
      <c r="E103" s="118"/>
      <c r="F103" s="118"/>
      <c r="G103" s="118"/>
      <c r="H103" s="118"/>
      <c r="I103" s="118"/>
      <c r="J103" s="119">
        <f>J209</f>
        <v>0</v>
      </c>
      <c r="L103" s="116"/>
    </row>
    <row r="104" spans="1:31" s="9" customFormat="1" ht="24.9" customHeight="1">
      <c r="B104" s="112"/>
      <c r="D104" s="113" t="s">
        <v>536</v>
      </c>
      <c r="E104" s="114"/>
      <c r="F104" s="114"/>
      <c r="G104" s="114"/>
      <c r="H104" s="114"/>
      <c r="I104" s="114"/>
      <c r="J104" s="115">
        <f>J211</f>
        <v>0</v>
      </c>
      <c r="L104" s="112"/>
    </row>
    <row r="105" spans="1:31" s="10" customFormat="1" ht="19.95" customHeight="1">
      <c r="B105" s="116"/>
      <c r="D105" s="117" t="s">
        <v>537</v>
      </c>
      <c r="E105" s="118"/>
      <c r="F105" s="118"/>
      <c r="G105" s="118"/>
      <c r="H105" s="118"/>
      <c r="I105" s="118"/>
      <c r="J105" s="119">
        <f>J212</f>
        <v>0</v>
      </c>
      <c r="L105" s="116"/>
    </row>
    <row r="106" spans="1:31" s="10" customFormat="1" ht="19.95" customHeight="1">
      <c r="B106" s="116"/>
      <c r="D106" s="117" t="s">
        <v>538</v>
      </c>
      <c r="E106" s="118"/>
      <c r="F106" s="118"/>
      <c r="G106" s="118"/>
      <c r="H106" s="118"/>
      <c r="I106" s="118"/>
      <c r="J106" s="119">
        <f>J293</f>
        <v>0</v>
      </c>
      <c r="L106" s="116"/>
    </row>
    <row r="107" spans="1:31" s="9" customFormat="1" ht="24.9" customHeight="1">
      <c r="B107" s="112"/>
      <c r="D107" s="113" t="s">
        <v>116</v>
      </c>
      <c r="E107" s="114"/>
      <c r="F107" s="114"/>
      <c r="G107" s="114"/>
      <c r="H107" s="114"/>
      <c r="I107" s="114"/>
      <c r="J107" s="115">
        <f>J309</f>
        <v>0</v>
      </c>
      <c r="L107" s="112"/>
    </row>
    <row r="108" spans="1:31" s="10" customFormat="1" ht="19.95" customHeight="1">
      <c r="B108" s="116"/>
      <c r="D108" s="117" t="s">
        <v>117</v>
      </c>
      <c r="E108" s="118"/>
      <c r="F108" s="118"/>
      <c r="G108" s="118"/>
      <c r="H108" s="118"/>
      <c r="I108" s="118"/>
      <c r="J108" s="119">
        <f>J310</f>
        <v>0</v>
      </c>
      <c r="L108" s="116"/>
    </row>
    <row r="109" spans="1:31" s="10" customFormat="1" ht="19.95" customHeight="1">
      <c r="B109" s="116"/>
      <c r="D109" s="117" t="s">
        <v>118</v>
      </c>
      <c r="E109" s="118"/>
      <c r="F109" s="118"/>
      <c r="G109" s="118"/>
      <c r="H109" s="118"/>
      <c r="I109" s="118"/>
      <c r="J109" s="119">
        <f>J312</f>
        <v>0</v>
      </c>
      <c r="L109" s="116"/>
    </row>
    <row r="110" spans="1:31" s="2" customFormat="1" ht="21.75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" customHeight="1">
      <c r="A111" s="32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5" spans="1:31" s="2" customFormat="1" ht="6.9" customHeight="1">
      <c r="A115" s="32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24.9" customHeight="1">
      <c r="A116" s="32"/>
      <c r="B116" s="33"/>
      <c r="C116" s="21" t="s">
        <v>119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6.9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12" customHeight="1">
      <c r="A118" s="32"/>
      <c r="B118" s="33"/>
      <c r="C118" s="27" t="s">
        <v>15</v>
      </c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14.4" customHeight="1">
      <c r="A119" s="32"/>
      <c r="B119" s="33"/>
      <c r="C119" s="32"/>
      <c r="D119" s="32"/>
      <c r="E119" s="239" t="str">
        <f>E7</f>
        <v>Obnova zámeckého jezírka a okolí parku domova Nové Syrovce, P.O.</v>
      </c>
      <c r="F119" s="240"/>
      <c r="G119" s="240"/>
      <c r="H119" s="240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2" customHeight="1">
      <c r="A120" s="32"/>
      <c r="B120" s="33"/>
      <c r="C120" s="27" t="s">
        <v>105</v>
      </c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5.6" customHeight="1">
      <c r="A121" s="32"/>
      <c r="B121" s="33"/>
      <c r="C121" s="32"/>
      <c r="D121" s="32"/>
      <c r="E121" s="200" t="str">
        <f>E9</f>
        <v>0724-01.6 - So 06 - Dřevěné prvky</v>
      </c>
      <c r="F121" s="241"/>
      <c r="G121" s="241"/>
      <c r="H121" s="241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6.9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19</v>
      </c>
      <c r="D123" s="32"/>
      <c r="E123" s="32"/>
      <c r="F123" s="25" t="str">
        <f>F12</f>
        <v>Nové Syrovce</v>
      </c>
      <c r="G123" s="32"/>
      <c r="H123" s="32"/>
      <c r="I123" s="27" t="s">
        <v>21</v>
      </c>
      <c r="J123" s="55" t="str">
        <f>IF(J12="","",J12)</f>
        <v>4. 7. 2024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26.4" customHeight="1">
      <c r="A125" s="32"/>
      <c r="B125" s="33"/>
      <c r="C125" s="27" t="s">
        <v>23</v>
      </c>
      <c r="D125" s="32"/>
      <c r="E125" s="32"/>
      <c r="F125" s="25" t="str">
        <f>E15</f>
        <v>Kraj Vysočina, Žižkova 1882/57, 58301 Jihlava</v>
      </c>
      <c r="G125" s="32"/>
      <c r="H125" s="32"/>
      <c r="I125" s="27" t="s">
        <v>29</v>
      </c>
      <c r="J125" s="30" t="str">
        <f>E21</f>
        <v>ADAPTO.space s.r.o.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26.4" customHeight="1">
      <c r="A126" s="32"/>
      <c r="B126" s="33"/>
      <c r="C126" s="27" t="s">
        <v>27</v>
      </c>
      <c r="D126" s="32"/>
      <c r="E126" s="32"/>
      <c r="F126" s="25" t="str">
        <f>IF(E18="","",E18)</f>
        <v>Vyplň údaj</v>
      </c>
      <c r="G126" s="32"/>
      <c r="H126" s="32"/>
      <c r="I126" s="27" t="s">
        <v>34</v>
      </c>
      <c r="J126" s="30" t="str">
        <f>E24</f>
        <v>Jindřich  J u k l  tel.: 602558222</v>
      </c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0.3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11" customFormat="1" ht="29.25" customHeight="1">
      <c r="A128" s="120"/>
      <c r="B128" s="121"/>
      <c r="C128" s="122" t="s">
        <v>120</v>
      </c>
      <c r="D128" s="123" t="s">
        <v>63</v>
      </c>
      <c r="E128" s="123" t="s">
        <v>59</v>
      </c>
      <c r="F128" s="123" t="s">
        <v>60</v>
      </c>
      <c r="G128" s="123" t="s">
        <v>121</v>
      </c>
      <c r="H128" s="123" t="s">
        <v>122</v>
      </c>
      <c r="I128" s="123" t="s">
        <v>123</v>
      </c>
      <c r="J128" s="124" t="s">
        <v>109</v>
      </c>
      <c r="K128" s="125" t="s">
        <v>124</v>
      </c>
      <c r="L128" s="126"/>
      <c r="M128" s="62" t="s">
        <v>1</v>
      </c>
      <c r="N128" s="63" t="s">
        <v>42</v>
      </c>
      <c r="O128" s="63" t="s">
        <v>125</v>
      </c>
      <c r="P128" s="63" t="s">
        <v>126</v>
      </c>
      <c r="Q128" s="63" t="s">
        <v>127</v>
      </c>
      <c r="R128" s="63" t="s">
        <v>128</v>
      </c>
      <c r="S128" s="63" t="s">
        <v>129</v>
      </c>
      <c r="T128" s="64" t="s">
        <v>130</v>
      </c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</row>
    <row r="129" spans="1:65" s="2" customFormat="1" ht="22.8" customHeight="1">
      <c r="A129" s="32"/>
      <c r="B129" s="33"/>
      <c r="C129" s="69" t="s">
        <v>131</v>
      </c>
      <c r="D129" s="32"/>
      <c r="E129" s="32"/>
      <c r="F129" s="32"/>
      <c r="G129" s="32"/>
      <c r="H129" s="32"/>
      <c r="I129" s="32"/>
      <c r="J129" s="127">
        <f>BK129</f>
        <v>0</v>
      </c>
      <c r="K129" s="32"/>
      <c r="L129" s="33"/>
      <c r="M129" s="65"/>
      <c r="N129" s="56"/>
      <c r="O129" s="66"/>
      <c r="P129" s="128">
        <f>P130+P211+P309</f>
        <v>0</v>
      </c>
      <c r="Q129" s="66"/>
      <c r="R129" s="128">
        <f>R130+R211+R309</f>
        <v>8.8177287700000004</v>
      </c>
      <c r="S129" s="66"/>
      <c r="T129" s="129">
        <f>T130+T211+T309</f>
        <v>19.023554999999998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T129" s="17" t="s">
        <v>77</v>
      </c>
      <c r="AU129" s="17" t="s">
        <v>111</v>
      </c>
      <c r="BK129" s="130">
        <f>BK130+BK211+BK309</f>
        <v>0</v>
      </c>
    </row>
    <row r="130" spans="1:65" s="12" customFormat="1" ht="25.95" customHeight="1">
      <c r="B130" s="131"/>
      <c r="D130" s="132" t="s">
        <v>77</v>
      </c>
      <c r="E130" s="133" t="s">
        <v>132</v>
      </c>
      <c r="F130" s="133" t="s">
        <v>133</v>
      </c>
      <c r="I130" s="134"/>
      <c r="J130" s="135">
        <f>BK130</f>
        <v>0</v>
      </c>
      <c r="L130" s="131"/>
      <c r="M130" s="136"/>
      <c r="N130" s="137"/>
      <c r="O130" s="137"/>
      <c r="P130" s="138">
        <f>P131+SUM(P132:P134)+P148+P184+P193+P203+P209</f>
        <v>0</v>
      </c>
      <c r="Q130" s="137"/>
      <c r="R130" s="138">
        <f>R131+SUM(R132:R134)+R148+R184+R193+R203+R209</f>
        <v>7.56360338</v>
      </c>
      <c r="S130" s="137"/>
      <c r="T130" s="139">
        <f>T131+SUM(T132:T134)+T148+T184+T193+T203+T209</f>
        <v>18.818859</v>
      </c>
      <c r="AR130" s="132" t="s">
        <v>86</v>
      </c>
      <c r="AT130" s="140" t="s">
        <v>77</v>
      </c>
      <c r="AU130" s="140" t="s">
        <v>78</v>
      </c>
      <c r="AY130" s="132" t="s">
        <v>134</v>
      </c>
      <c r="BK130" s="141">
        <f>BK131+SUM(BK132:BK134)+BK148+BK184+BK193+BK203+BK209</f>
        <v>0</v>
      </c>
    </row>
    <row r="131" spans="1:65" s="2" customFormat="1" ht="14.4" customHeight="1">
      <c r="A131" s="32"/>
      <c r="B131" s="142"/>
      <c r="C131" s="143" t="s">
        <v>86</v>
      </c>
      <c r="D131" s="143" t="s">
        <v>135</v>
      </c>
      <c r="E131" s="144" t="s">
        <v>136</v>
      </c>
      <c r="F131" s="145" t="s">
        <v>137</v>
      </c>
      <c r="G131" s="146" t="s">
        <v>1</v>
      </c>
      <c r="H131" s="147">
        <v>0</v>
      </c>
      <c r="I131" s="148"/>
      <c r="J131" s="149">
        <f>ROUND(I131*H131,2)</f>
        <v>0</v>
      </c>
      <c r="K131" s="150"/>
      <c r="L131" s="33"/>
      <c r="M131" s="151" t="s">
        <v>1</v>
      </c>
      <c r="N131" s="152" t="s">
        <v>43</v>
      </c>
      <c r="O131" s="58"/>
      <c r="P131" s="153">
        <f>O131*H131</f>
        <v>0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5" t="s">
        <v>138</v>
      </c>
      <c r="AT131" s="155" t="s">
        <v>135</v>
      </c>
      <c r="AU131" s="155" t="s">
        <v>86</v>
      </c>
      <c r="AY131" s="17" t="s">
        <v>134</v>
      </c>
      <c r="BE131" s="156">
        <f>IF(N131="základní",J131,0)</f>
        <v>0</v>
      </c>
      <c r="BF131" s="156">
        <f>IF(N131="snížená",J131,0)</f>
        <v>0</v>
      </c>
      <c r="BG131" s="156">
        <f>IF(N131="zákl. přenesená",J131,0)</f>
        <v>0</v>
      </c>
      <c r="BH131" s="156">
        <f>IF(N131="sníž. přenesená",J131,0)</f>
        <v>0</v>
      </c>
      <c r="BI131" s="156">
        <f>IF(N131="nulová",J131,0)</f>
        <v>0</v>
      </c>
      <c r="BJ131" s="17" t="s">
        <v>86</v>
      </c>
      <c r="BK131" s="156">
        <f>ROUND(I131*H131,2)</f>
        <v>0</v>
      </c>
      <c r="BL131" s="17" t="s">
        <v>138</v>
      </c>
      <c r="BM131" s="155" t="s">
        <v>139</v>
      </c>
    </row>
    <row r="132" spans="1:65" s="13" customFormat="1" ht="10.199999999999999">
      <c r="B132" s="157"/>
      <c r="D132" s="158" t="s">
        <v>140</v>
      </c>
      <c r="E132" s="159" t="s">
        <v>1</v>
      </c>
      <c r="F132" s="160" t="s">
        <v>141</v>
      </c>
      <c r="H132" s="159" t="s">
        <v>1</v>
      </c>
      <c r="I132" s="161"/>
      <c r="L132" s="157"/>
      <c r="M132" s="162"/>
      <c r="N132" s="163"/>
      <c r="O132" s="163"/>
      <c r="P132" s="163"/>
      <c r="Q132" s="163"/>
      <c r="R132" s="163"/>
      <c r="S132" s="163"/>
      <c r="T132" s="164"/>
      <c r="AT132" s="159" t="s">
        <v>140</v>
      </c>
      <c r="AU132" s="159" t="s">
        <v>86</v>
      </c>
      <c r="AV132" s="13" t="s">
        <v>86</v>
      </c>
      <c r="AW132" s="13" t="s">
        <v>33</v>
      </c>
      <c r="AX132" s="13" t="s">
        <v>78</v>
      </c>
      <c r="AY132" s="159" t="s">
        <v>134</v>
      </c>
    </row>
    <row r="133" spans="1:65" s="14" customFormat="1" ht="10.199999999999999">
      <c r="B133" s="165"/>
      <c r="D133" s="158" t="s">
        <v>140</v>
      </c>
      <c r="E133" s="166" t="s">
        <v>1</v>
      </c>
      <c r="F133" s="167" t="s">
        <v>142</v>
      </c>
      <c r="H133" s="168">
        <v>0</v>
      </c>
      <c r="I133" s="169"/>
      <c r="L133" s="165"/>
      <c r="M133" s="170"/>
      <c r="N133" s="171"/>
      <c r="O133" s="171"/>
      <c r="P133" s="171"/>
      <c r="Q133" s="171"/>
      <c r="R133" s="171"/>
      <c r="S133" s="171"/>
      <c r="T133" s="172"/>
      <c r="AT133" s="166" t="s">
        <v>140</v>
      </c>
      <c r="AU133" s="166" t="s">
        <v>86</v>
      </c>
      <c r="AV133" s="14" t="s">
        <v>138</v>
      </c>
      <c r="AW133" s="14" t="s">
        <v>33</v>
      </c>
      <c r="AX133" s="14" t="s">
        <v>86</v>
      </c>
      <c r="AY133" s="166" t="s">
        <v>134</v>
      </c>
    </row>
    <row r="134" spans="1:65" s="12" customFormat="1" ht="22.8" customHeight="1">
      <c r="B134" s="131"/>
      <c r="D134" s="132" t="s">
        <v>77</v>
      </c>
      <c r="E134" s="173" t="s">
        <v>86</v>
      </c>
      <c r="F134" s="173" t="s">
        <v>143</v>
      </c>
      <c r="I134" s="134"/>
      <c r="J134" s="174">
        <f>BK134</f>
        <v>0</v>
      </c>
      <c r="L134" s="131"/>
      <c r="M134" s="136"/>
      <c r="N134" s="137"/>
      <c r="O134" s="137"/>
      <c r="P134" s="138">
        <f>SUM(P135:P147)</f>
        <v>0</v>
      </c>
      <c r="Q134" s="137"/>
      <c r="R134" s="138">
        <f>SUM(R135:R147)</f>
        <v>0</v>
      </c>
      <c r="S134" s="137"/>
      <c r="T134" s="139">
        <f>SUM(T135:T147)</f>
        <v>0</v>
      </c>
      <c r="AR134" s="132" t="s">
        <v>86</v>
      </c>
      <c r="AT134" s="140" t="s">
        <v>77</v>
      </c>
      <c r="AU134" s="140" t="s">
        <v>86</v>
      </c>
      <c r="AY134" s="132" t="s">
        <v>134</v>
      </c>
      <c r="BK134" s="141">
        <f>SUM(BK135:BK147)</f>
        <v>0</v>
      </c>
    </row>
    <row r="135" spans="1:65" s="2" customFormat="1" ht="14.4" customHeight="1">
      <c r="A135" s="32"/>
      <c r="B135" s="142"/>
      <c r="C135" s="143" t="s">
        <v>88</v>
      </c>
      <c r="D135" s="143" t="s">
        <v>135</v>
      </c>
      <c r="E135" s="144" t="s">
        <v>422</v>
      </c>
      <c r="F135" s="145" t="s">
        <v>423</v>
      </c>
      <c r="G135" s="146" t="s">
        <v>151</v>
      </c>
      <c r="H135" s="147">
        <v>1.1519999999999999</v>
      </c>
      <c r="I135" s="148"/>
      <c r="J135" s="149">
        <f>ROUND(I135*H135,2)</f>
        <v>0</v>
      </c>
      <c r="K135" s="150"/>
      <c r="L135" s="33"/>
      <c r="M135" s="151" t="s">
        <v>1</v>
      </c>
      <c r="N135" s="152" t="s">
        <v>43</v>
      </c>
      <c r="O135" s="58"/>
      <c r="P135" s="153">
        <f>O135*H135</f>
        <v>0</v>
      </c>
      <c r="Q135" s="153">
        <v>0</v>
      </c>
      <c r="R135" s="153">
        <f>Q135*H135</f>
        <v>0</v>
      </c>
      <c r="S135" s="153">
        <v>0</v>
      </c>
      <c r="T135" s="154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5" t="s">
        <v>138</v>
      </c>
      <c r="AT135" s="155" t="s">
        <v>135</v>
      </c>
      <c r="AU135" s="155" t="s">
        <v>88</v>
      </c>
      <c r="AY135" s="17" t="s">
        <v>134</v>
      </c>
      <c r="BE135" s="156">
        <f>IF(N135="základní",J135,0)</f>
        <v>0</v>
      </c>
      <c r="BF135" s="156">
        <f>IF(N135="snížená",J135,0)</f>
        <v>0</v>
      </c>
      <c r="BG135" s="156">
        <f>IF(N135="zákl. přenesená",J135,0)</f>
        <v>0</v>
      </c>
      <c r="BH135" s="156">
        <f>IF(N135="sníž. přenesená",J135,0)</f>
        <v>0</v>
      </c>
      <c r="BI135" s="156">
        <f>IF(N135="nulová",J135,0)</f>
        <v>0</v>
      </c>
      <c r="BJ135" s="17" t="s">
        <v>86</v>
      </c>
      <c r="BK135" s="156">
        <f>ROUND(I135*H135,2)</f>
        <v>0</v>
      </c>
      <c r="BL135" s="17" t="s">
        <v>138</v>
      </c>
      <c r="BM135" s="155" t="s">
        <v>539</v>
      </c>
    </row>
    <row r="136" spans="1:65" s="15" customFormat="1" ht="10.199999999999999">
      <c r="B136" s="175"/>
      <c r="D136" s="158" t="s">
        <v>140</v>
      </c>
      <c r="E136" s="176" t="s">
        <v>1</v>
      </c>
      <c r="F136" s="177" t="s">
        <v>540</v>
      </c>
      <c r="H136" s="178">
        <v>1.1519999999999999</v>
      </c>
      <c r="I136" s="179"/>
      <c r="L136" s="175"/>
      <c r="M136" s="180"/>
      <c r="N136" s="181"/>
      <c r="O136" s="181"/>
      <c r="P136" s="181"/>
      <c r="Q136" s="181"/>
      <c r="R136" s="181"/>
      <c r="S136" s="181"/>
      <c r="T136" s="182"/>
      <c r="AT136" s="176" t="s">
        <v>140</v>
      </c>
      <c r="AU136" s="176" t="s">
        <v>88</v>
      </c>
      <c r="AV136" s="15" t="s">
        <v>88</v>
      </c>
      <c r="AW136" s="15" t="s">
        <v>33</v>
      </c>
      <c r="AX136" s="15" t="s">
        <v>78</v>
      </c>
      <c r="AY136" s="176" t="s">
        <v>134</v>
      </c>
    </row>
    <row r="137" spans="1:65" s="14" customFormat="1" ht="10.199999999999999">
      <c r="B137" s="165"/>
      <c r="D137" s="158" t="s">
        <v>140</v>
      </c>
      <c r="E137" s="166" t="s">
        <v>1</v>
      </c>
      <c r="F137" s="167" t="s">
        <v>142</v>
      </c>
      <c r="H137" s="168">
        <v>1.1519999999999999</v>
      </c>
      <c r="I137" s="169"/>
      <c r="L137" s="165"/>
      <c r="M137" s="170"/>
      <c r="N137" s="171"/>
      <c r="O137" s="171"/>
      <c r="P137" s="171"/>
      <c r="Q137" s="171"/>
      <c r="R137" s="171"/>
      <c r="S137" s="171"/>
      <c r="T137" s="172"/>
      <c r="AT137" s="166" t="s">
        <v>140</v>
      </c>
      <c r="AU137" s="166" t="s">
        <v>88</v>
      </c>
      <c r="AV137" s="14" t="s">
        <v>138</v>
      </c>
      <c r="AW137" s="14" t="s">
        <v>33</v>
      </c>
      <c r="AX137" s="14" t="s">
        <v>86</v>
      </c>
      <c r="AY137" s="166" t="s">
        <v>134</v>
      </c>
    </row>
    <row r="138" spans="1:65" s="2" customFormat="1" ht="19.8" customHeight="1">
      <c r="A138" s="32"/>
      <c r="B138" s="142"/>
      <c r="C138" s="143" t="s">
        <v>148</v>
      </c>
      <c r="D138" s="143" t="s">
        <v>135</v>
      </c>
      <c r="E138" s="144" t="s">
        <v>157</v>
      </c>
      <c r="F138" s="145" t="s">
        <v>158</v>
      </c>
      <c r="G138" s="146" t="s">
        <v>151</v>
      </c>
      <c r="H138" s="147">
        <v>1.1519999999999999</v>
      </c>
      <c r="I138" s="148"/>
      <c r="J138" s="149">
        <f>ROUND(I138*H138,2)</f>
        <v>0</v>
      </c>
      <c r="K138" s="150"/>
      <c r="L138" s="33"/>
      <c r="M138" s="151" t="s">
        <v>1</v>
      </c>
      <c r="N138" s="152" t="s">
        <v>43</v>
      </c>
      <c r="O138" s="58"/>
      <c r="P138" s="153">
        <f>O138*H138</f>
        <v>0</v>
      </c>
      <c r="Q138" s="153">
        <v>0</v>
      </c>
      <c r="R138" s="153">
        <f>Q138*H138</f>
        <v>0</v>
      </c>
      <c r="S138" s="153">
        <v>0</v>
      </c>
      <c r="T138" s="154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5" t="s">
        <v>138</v>
      </c>
      <c r="AT138" s="155" t="s">
        <v>135</v>
      </c>
      <c r="AU138" s="155" t="s">
        <v>88</v>
      </c>
      <c r="AY138" s="17" t="s">
        <v>134</v>
      </c>
      <c r="BE138" s="156">
        <f>IF(N138="základní",J138,0)</f>
        <v>0</v>
      </c>
      <c r="BF138" s="156">
        <f>IF(N138="snížená",J138,0)</f>
        <v>0</v>
      </c>
      <c r="BG138" s="156">
        <f>IF(N138="zákl. přenesená",J138,0)</f>
        <v>0</v>
      </c>
      <c r="BH138" s="156">
        <f>IF(N138="sníž. přenesená",J138,0)</f>
        <v>0</v>
      </c>
      <c r="BI138" s="156">
        <f>IF(N138="nulová",J138,0)</f>
        <v>0</v>
      </c>
      <c r="BJ138" s="17" t="s">
        <v>86</v>
      </c>
      <c r="BK138" s="156">
        <f>ROUND(I138*H138,2)</f>
        <v>0</v>
      </c>
      <c r="BL138" s="17" t="s">
        <v>138</v>
      </c>
      <c r="BM138" s="155" t="s">
        <v>541</v>
      </c>
    </row>
    <row r="139" spans="1:65" s="2" customFormat="1" ht="14.4" customHeight="1">
      <c r="A139" s="32"/>
      <c r="B139" s="142"/>
      <c r="C139" s="143" t="s">
        <v>138</v>
      </c>
      <c r="D139" s="143" t="s">
        <v>135</v>
      </c>
      <c r="E139" s="144" t="s">
        <v>542</v>
      </c>
      <c r="F139" s="145" t="s">
        <v>543</v>
      </c>
      <c r="G139" s="146" t="s">
        <v>151</v>
      </c>
      <c r="H139" s="147">
        <v>1.1519999999999999</v>
      </c>
      <c r="I139" s="148"/>
      <c r="J139" s="149">
        <f>ROUND(I139*H139,2)</f>
        <v>0</v>
      </c>
      <c r="K139" s="150"/>
      <c r="L139" s="33"/>
      <c r="M139" s="151" t="s">
        <v>1</v>
      </c>
      <c r="N139" s="152" t="s">
        <v>43</v>
      </c>
      <c r="O139" s="58"/>
      <c r="P139" s="153">
        <f>O139*H139</f>
        <v>0</v>
      </c>
      <c r="Q139" s="153">
        <v>0</v>
      </c>
      <c r="R139" s="153">
        <f>Q139*H139</f>
        <v>0</v>
      </c>
      <c r="S139" s="153">
        <v>0</v>
      </c>
      <c r="T139" s="154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5" t="s">
        <v>138</v>
      </c>
      <c r="AT139" s="155" t="s">
        <v>135</v>
      </c>
      <c r="AU139" s="155" t="s">
        <v>88</v>
      </c>
      <c r="AY139" s="17" t="s">
        <v>134</v>
      </c>
      <c r="BE139" s="156">
        <f>IF(N139="základní",J139,0)</f>
        <v>0</v>
      </c>
      <c r="BF139" s="156">
        <f>IF(N139="snížená",J139,0)</f>
        <v>0</v>
      </c>
      <c r="BG139" s="156">
        <f>IF(N139="zákl. přenesená",J139,0)</f>
        <v>0</v>
      </c>
      <c r="BH139" s="156">
        <f>IF(N139="sníž. přenesená",J139,0)</f>
        <v>0</v>
      </c>
      <c r="BI139" s="156">
        <f>IF(N139="nulová",J139,0)</f>
        <v>0</v>
      </c>
      <c r="BJ139" s="17" t="s">
        <v>86</v>
      </c>
      <c r="BK139" s="156">
        <f>ROUND(I139*H139,2)</f>
        <v>0</v>
      </c>
      <c r="BL139" s="17" t="s">
        <v>138</v>
      </c>
      <c r="BM139" s="155" t="s">
        <v>544</v>
      </c>
    </row>
    <row r="140" spans="1:65" s="2" customFormat="1" ht="14.4" customHeight="1">
      <c r="A140" s="32"/>
      <c r="B140" s="142"/>
      <c r="C140" s="143" t="s">
        <v>156</v>
      </c>
      <c r="D140" s="143" t="s">
        <v>135</v>
      </c>
      <c r="E140" s="144" t="s">
        <v>161</v>
      </c>
      <c r="F140" s="145" t="s">
        <v>162</v>
      </c>
      <c r="G140" s="146" t="s">
        <v>163</v>
      </c>
      <c r="H140" s="147">
        <v>17.399999999999999</v>
      </c>
      <c r="I140" s="148"/>
      <c r="J140" s="149">
        <f>ROUND(I140*H140,2)</f>
        <v>0</v>
      </c>
      <c r="K140" s="150"/>
      <c r="L140" s="33"/>
      <c r="M140" s="151" t="s">
        <v>1</v>
      </c>
      <c r="N140" s="152" t="s">
        <v>43</v>
      </c>
      <c r="O140" s="58"/>
      <c r="P140" s="153">
        <f>O140*H140</f>
        <v>0</v>
      </c>
      <c r="Q140" s="153">
        <v>0</v>
      </c>
      <c r="R140" s="153">
        <f>Q140*H140</f>
        <v>0</v>
      </c>
      <c r="S140" s="153">
        <v>0</v>
      </c>
      <c r="T140" s="154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5" t="s">
        <v>138</v>
      </c>
      <c r="AT140" s="155" t="s">
        <v>135</v>
      </c>
      <c r="AU140" s="155" t="s">
        <v>88</v>
      </c>
      <c r="AY140" s="17" t="s">
        <v>134</v>
      </c>
      <c r="BE140" s="156">
        <f>IF(N140="základní",J140,0)</f>
        <v>0</v>
      </c>
      <c r="BF140" s="156">
        <f>IF(N140="snížená",J140,0)</f>
        <v>0</v>
      </c>
      <c r="BG140" s="156">
        <f>IF(N140="zákl. přenesená",J140,0)</f>
        <v>0</v>
      </c>
      <c r="BH140" s="156">
        <f>IF(N140="sníž. přenesená",J140,0)</f>
        <v>0</v>
      </c>
      <c r="BI140" s="156">
        <f>IF(N140="nulová",J140,0)</f>
        <v>0</v>
      </c>
      <c r="BJ140" s="17" t="s">
        <v>86</v>
      </c>
      <c r="BK140" s="156">
        <f>ROUND(I140*H140,2)</f>
        <v>0</v>
      </c>
      <c r="BL140" s="17" t="s">
        <v>138</v>
      </c>
      <c r="BM140" s="155" t="s">
        <v>545</v>
      </c>
    </row>
    <row r="141" spans="1:65" s="13" customFormat="1" ht="10.199999999999999">
      <c r="B141" s="157"/>
      <c r="D141" s="158" t="s">
        <v>140</v>
      </c>
      <c r="E141" s="159" t="s">
        <v>1</v>
      </c>
      <c r="F141" s="160" t="s">
        <v>546</v>
      </c>
      <c r="H141" s="159" t="s">
        <v>1</v>
      </c>
      <c r="I141" s="161"/>
      <c r="L141" s="157"/>
      <c r="M141" s="162"/>
      <c r="N141" s="163"/>
      <c r="O141" s="163"/>
      <c r="P141" s="163"/>
      <c r="Q141" s="163"/>
      <c r="R141" s="163"/>
      <c r="S141" s="163"/>
      <c r="T141" s="164"/>
      <c r="AT141" s="159" t="s">
        <v>140</v>
      </c>
      <c r="AU141" s="159" t="s">
        <v>88</v>
      </c>
      <c r="AV141" s="13" t="s">
        <v>86</v>
      </c>
      <c r="AW141" s="13" t="s">
        <v>33</v>
      </c>
      <c r="AX141" s="13" t="s">
        <v>78</v>
      </c>
      <c r="AY141" s="159" t="s">
        <v>134</v>
      </c>
    </row>
    <row r="142" spans="1:65" s="15" customFormat="1" ht="10.199999999999999">
      <c r="B142" s="175"/>
      <c r="D142" s="158" t="s">
        <v>140</v>
      </c>
      <c r="E142" s="176" t="s">
        <v>1</v>
      </c>
      <c r="F142" s="177" t="s">
        <v>547</v>
      </c>
      <c r="H142" s="178">
        <v>7.8</v>
      </c>
      <c r="I142" s="179"/>
      <c r="L142" s="175"/>
      <c r="M142" s="180"/>
      <c r="N142" s="181"/>
      <c r="O142" s="181"/>
      <c r="P142" s="181"/>
      <c r="Q142" s="181"/>
      <c r="R142" s="181"/>
      <c r="S142" s="181"/>
      <c r="T142" s="182"/>
      <c r="AT142" s="176" t="s">
        <v>140</v>
      </c>
      <c r="AU142" s="176" t="s">
        <v>88</v>
      </c>
      <c r="AV142" s="15" t="s">
        <v>88</v>
      </c>
      <c r="AW142" s="15" t="s">
        <v>33</v>
      </c>
      <c r="AX142" s="15" t="s">
        <v>78</v>
      </c>
      <c r="AY142" s="176" t="s">
        <v>134</v>
      </c>
    </row>
    <row r="143" spans="1:65" s="15" customFormat="1" ht="10.199999999999999">
      <c r="B143" s="175"/>
      <c r="D143" s="158" t="s">
        <v>140</v>
      </c>
      <c r="E143" s="176" t="s">
        <v>1</v>
      </c>
      <c r="F143" s="177" t="s">
        <v>548</v>
      </c>
      <c r="H143" s="178">
        <v>9.6</v>
      </c>
      <c r="I143" s="179"/>
      <c r="L143" s="175"/>
      <c r="M143" s="180"/>
      <c r="N143" s="181"/>
      <c r="O143" s="181"/>
      <c r="P143" s="181"/>
      <c r="Q143" s="181"/>
      <c r="R143" s="181"/>
      <c r="S143" s="181"/>
      <c r="T143" s="182"/>
      <c r="AT143" s="176" t="s">
        <v>140</v>
      </c>
      <c r="AU143" s="176" t="s">
        <v>88</v>
      </c>
      <c r="AV143" s="15" t="s">
        <v>88</v>
      </c>
      <c r="AW143" s="15" t="s">
        <v>33</v>
      </c>
      <c r="AX143" s="15" t="s">
        <v>78</v>
      </c>
      <c r="AY143" s="176" t="s">
        <v>134</v>
      </c>
    </row>
    <row r="144" spans="1:65" s="14" customFormat="1" ht="10.199999999999999">
      <c r="B144" s="165"/>
      <c r="D144" s="158" t="s">
        <v>140</v>
      </c>
      <c r="E144" s="166" t="s">
        <v>1</v>
      </c>
      <c r="F144" s="167" t="s">
        <v>142</v>
      </c>
      <c r="H144" s="168">
        <v>17.399999999999999</v>
      </c>
      <c r="I144" s="169"/>
      <c r="L144" s="165"/>
      <c r="M144" s="170"/>
      <c r="N144" s="171"/>
      <c r="O144" s="171"/>
      <c r="P144" s="171"/>
      <c r="Q144" s="171"/>
      <c r="R144" s="171"/>
      <c r="S144" s="171"/>
      <c r="T144" s="172"/>
      <c r="AT144" s="166" t="s">
        <v>140</v>
      </c>
      <c r="AU144" s="166" t="s">
        <v>88</v>
      </c>
      <c r="AV144" s="14" t="s">
        <v>138</v>
      </c>
      <c r="AW144" s="14" t="s">
        <v>33</v>
      </c>
      <c r="AX144" s="14" t="s">
        <v>86</v>
      </c>
      <c r="AY144" s="166" t="s">
        <v>134</v>
      </c>
    </row>
    <row r="145" spans="1:65" s="2" customFormat="1" ht="14.4" customHeight="1">
      <c r="A145" s="32"/>
      <c r="B145" s="142"/>
      <c r="C145" s="143" t="s">
        <v>160</v>
      </c>
      <c r="D145" s="143" t="s">
        <v>135</v>
      </c>
      <c r="E145" s="144" t="s">
        <v>264</v>
      </c>
      <c r="F145" s="145" t="s">
        <v>265</v>
      </c>
      <c r="G145" s="146" t="s">
        <v>193</v>
      </c>
      <c r="H145" s="147">
        <v>2.3039999999999998</v>
      </c>
      <c r="I145" s="148"/>
      <c r="J145" s="149">
        <f>ROUND(I145*H145,2)</f>
        <v>0</v>
      </c>
      <c r="K145" s="150"/>
      <c r="L145" s="33"/>
      <c r="M145" s="151" t="s">
        <v>1</v>
      </c>
      <c r="N145" s="152" t="s">
        <v>43</v>
      </c>
      <c r="O145" s="58"/>
      <c r="P145" s="153">
        <f>O145*H145</f>
        <v>0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5" t="s">
        <v>138</v>
      </c>
      <c r="AT145" s="155" t="s">
        <v>135</v>
      </c>
      <c r="AU145" s="155" t="s">
        <v>88</v>
      </c>
      <c r="AY145" s="17" t="s">
        <v>134</v>
      </c>
      <c r="BE145" s="156">
        <f>IF(N145="základní",J145,0)</f>
        <v>0</v>
      </c>
      <c r="BF145" s="156">
        <f>IF(N145="snížená",J145,0)</f>
        <v>0</v>
      </c>
      <c r="BG145" s="156">
        <f>IF(N145="zákl. přenesená",J145,0)</f>
        <v>0</v>
      </c>
      <c r="BH145" s="156">
        <f>IF(N145="sníž. přenesená",J145,0)</f>
        <v>0</v>
      </c>
      <c r="BI145" s="156">
        <f>IF(N145="nulová",J145,0)</f>
        <v>0</v>
      </c>
      <c r="BJ145" s="17" t="s">
        <v>86</v>
      </c>
      <c r="BK145" s="156">
        <f>ROUND(I145*H145,2)</f>
        <v>0</v>
      </c>
      <c r="BL145" s="17" t="s">
        <v>138</v>
      </c>
      <c r="BM145" s="155" t="s">
        <v>549</v>
      </c>
    </row>
    <row r="146" spans="1:65" s="15" customFormat="1" ht="10.199999999999999">
      <c r="B146" s="175"/>
      <c r="D146" s="158" t="s">
        <v>140</v>
      </c>
      <c r="E146" s="176" t="s">
        <v>1</v>
      </c>
      <c r="F146" s="177" t="s">
        <v>550</v>
      </c>
      <c r="H146" s="178">
        <v>2.3039999999999998</v>
      </c>
      <c r="I146" s="179"/>
      <c r="L146" s="175"/>
      <c r="M146" s="180"/>
      <c r="N146" s="181"/>
      <c r="O146" s="181"/>
      <c r="P146" s="181"/>
      <c r="Q146" s="181"/>
      <c r="R146" s="181"/>
      <c r="S146" s="181"/>
      <c r="T146" s="182"/>
      <c r="AT146" s="176" t="s">
        <v>140</v>
      </c>
      <c r="AU146" s="176" t="s">
        <v>88</v>
      </c>
      <c r="AV146" s="15" t="s">
        <v>88</v>
      </c>
      <c r="AW146" s="15" t="s">
        <v>33</v>
      </c>
      <c r="AX146" s="15" t="s">
        <v>86</v>
      </c>
      <c r="AY146" s="176" t="s">
        <v>134</v>
      </c>
    </row>
    <row r="147" spans="1:65" s="2" customFormat="1" ht="14.4" customHeight="1">
      <c r="A147" s="32"/>
      <c r="B147" s="142"/>
      <c r="C147" s="143" t="s">
        <v>166</v>
      </c>
      <c r="D147" s="143" t="s">
        <v>135</v>
      </c>
      <c r="E147" s="144" t="s">
        <v>269</v>
      </c>
      <c r="F147" s="145" t="s">
        <v>270</v>
      </c>
      <c r="G147" s="146" t="s">
        <v>151</v>
      </c>
      <c r="H147" s="147">
        <v>1.1519999999999999</v>
      </c>
      <c r="I147" s="148"/>
      <c r="J147" s="149">
        <f>ROUND(I147*H147,2)</f>
        <v>0</v>
      </c>
      <c r="K147" s="150"/>
      <c r="L147" s="33"/>
      <c r="M147" s="151" t="s">
        <v>1</v>
      </c>
      <c r="N147" s="152" t="s">
        <v>43</v>
      </c>
      <c r="O147" s="58"/>
      <c r="P147" s="153">
        <f>O147*H147</f>
        <v>0</v>
      </c>
      <c r="Q147" s="153">
        <v>0</v>
      </c>
      <c r="R147" s="153">
        <f>Q147*H147</f>
        <v>0</v>
      </c>
      <c r="S147" s="153">
        <v>0</v>
      </c>
      <c r="T147" s="154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5" t="s">
        <v>138</v>
      </c>
      <c r="AT147" s="155" t="s">
        <v>135</v>
      </c>
      <c r="AU147" s="155" t="s">
        <v>88</v>
      </c>
      <c r="AY147" s="17" t="s">
        <v>134</v>
      </c>
      <c r="BE147" s="156">
        <f>IF(N147="základní",J147,0)</f>
        <v>0</v>
      </c>
      <c r="BF147" s="156">
        <f>IF(N147="snížená",J147,0)</f>
        <v>0</v>
      </c>
      <c r="BG147" s="156">
        <f>IF(N147="zákl. přenesená",J147,0)</f>
        <v>0</v>
      </c>
      <c r="BH147" s="156">
        <f>IF(N147="sníž. přenesená",J147,0)</f>
        <v>0</v>
      </c>
      <c r="BI147" s="156">
        <f>IF(N147="nulová",J147,0)</f>
        <v>0</v>
      </c>
      <c r="BJ147" s="17" t="s">
        <v>86</v>
      </c>
      <c r="BK147" s="156">
        <f>ROUND(I147*H147,2)</f>
        <v>0</v>
      </c>
      <c r="BL147" s="17" t="s">
        <v>138</v>
      </c>
      <c r="BM147" s="155" t="s">
        <v>551</v>
      </c>
    </row>
    <row r="148" spans="1:65" s="12" customFormat="1" ht="22.8" customHeight="1">
      <c r="B148" s="131"/>
      <c r="D148" s="132" t="s">
        <v>77</v>
      </c>
      <c r="E148" s="173" t="s">
        <v>148</v>
      </c>
      <c r="F148" s="173" t="s">
        <v>282</v>
      </c>
      <c r="I148" s="134"/>
      <c r="J148" s="174">
        <f>BK148</f>
        <v>0</v>
      </c>
      <c r="L148" s="131"/>
      <c r="M148" s="136"/>
      <c r="N148" s="137"/>
      <c r="O148" s="137"/>
      <c r="P148" s="138">
        <f>SUM(P149:P183)</f>
        <v>0</v>
      </c>
      <c r="Q148" s="137"/>
      <c r="R148" s="138">
        <f>SUM(R149:R183)</f>
        <v>7.56360338</v>
      </c>
      <c r="S148" s="137"/>
      <c r="T148" s="139">
        <f>SUM(T149:T183)</f>
        <v>0</v>
      </c>
      <c r="AR148" s="132" t="s">
        <v>86</v>
      </c>
      <c r="AT148" s="140" t="s">
        <v>77</v>
      </c>
      <c r="AU148" s="140" t="s">
        <v>86</v>
      </c>
      <c r="AY148" s="132" t="s">
        <v>134</v>
      </c>
      <c r="BK148" s="141">
        <f>SUM(BK149:BK183)</f>
        <v>0</v>
      </c>
    </row>
    <row r="149" spans="1:65" s="2" customFormat="1" ht="14.4" customHeight="1">
      <c r="A149" s="32"/>
      <c r="B149" s="142"/>
      <c r="C149" s="143" t="s">
        <v>176</v>
      </c>
      <c r="D149" s="143" t="s">
        <v>135</v>
      </c>
      <c r="E149" s="144" t="s">
        <v>552</v>
      </c>
      <c r="F149" s="145" t="s">
        <v>553</v>
      </c>
      <c r="G149" s="146" t="s">
        <v>151</v>
      </c>
      <c r="H149" s="147">
        <v>1.1919999999999999</v>
      </c>
      <c r="I149" s="148"/>
      <c r="J149" s="149">
        <f>ROUND(I149*H149,2)</f>
        <v>0</v>
      </c>
      <c r="K149" s="150"/>
      <c r="L149" s="33"/>
      <c r="M149" s="151" t="s">
        <v>1</v>
      </c>
      <c r="N149" s="152" t="s">
        <v>43</v>
      </c>
      <c r="O149" s="58"/>
      <c r="P149" s="153">
        <f>O149*H149</f>
        <v>0</v>
      </c>
      <c r="Q149" s="153">
        <v>0</v>
      </c>
      <c r="R149" s="153">
        <f>Q149*H149</f>
        <v>0</v>
      </c>
      <c r="S149" s="153">
        <v>0</v>
      </c>
      <c r="T149" s="154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5" t="s">
        <v>138</v>
      </c>
      <c r="AT149" s="155" t="s">
        <v>135</v>
      </c>
      <c r="AU149" s="155" t="s">
        <v>88</v>
      </c>
      <c r="AY149" s="17" t="s">
        <v>134</v>
      </c>
      <c r="BE149" s="156">
        <f>IF(N149="základní",J149,0)</f>
        <v>0</v>
      </c>
      <c r="BF149" s="156">
        <f>IF(N149="snížená",J149,0)</f>
        <v>0</v>
      </c>
      <c r="BG149" s="156">
        <f>IF(N149="zákl. přenesená",J149,0)</f>
        <v>0</v>
      </c>
      <c r="BH149" s="156">
        <f>IF(N149="sníž. přenesená",J149,0)</f>
        <v>0</v>
      </c>
      <c r="BI149" s="156">
        <f>IF(N149="nulová",J149,0)</f>
        <v>0</v>
      </c>
      <c r="BJ149" s="17" t="s">
        <v>86</v>
      </c>
      <c r="BK149" s="156">
        <f>ROUND(I149*H149,2)</f>
        <v>0</v>
      </c>
      <c r="BL149" s="17" t="s">
        <v>138</v>
      </c>
      <c r="BM149" s="155" t="s">
        <v>554</v>
      </c>
    </row>
    <row r="150" spans="1:65" s="15" customFormat="1" ht="10.199999999999999">
      <c r="B150" s="175"/>
      <c r="D150" s="158" t="s">
        <v>140</v>
      </c>
      <c r="E150" s="176" t="s">
        <v>1</v>
      </c>
      <c r="F150" s="177" t="s">
        <v>555</v>
      </c>
      <c r="H150" s="178">
        <v>1.1919999999999999</v>
      </c>
      <c r="I150" s="179"/>
      <c r="L150" s="175"/>
      <c r="M150" s="180"/>
      <c r="N150" s="181"/>
      <c r="O150" s="181"/>
      <c r="P150" s="181"/>
      <c r="Q150" s="181"/>
      <c r="R150" s="181"/>
      <c r="S150" s="181"/>
      <c r="T150" s="182"/>
      <c r="AT150" s="176" t="s">
        <v>140</v>
      </c>
      <c r="AU150" s="176" t="s">
        <v>88</v>
      </c>
      <c r="AV150" s="15" t="s">
        <v>88</v>
      </c>
      <c r="AW150" s="15" t="s">
        <v>33</v>
      </c>
      <c r="AX150" s="15" t="s">
        <v>78</v>
      </c>
      <c r="AY150" s="176" t="s">
        <v>134</v>
      </c>
    </row>
    <row r="151" spans="1:65" s="14" customFormat="1" ht="10.199999999999999">
      <c r="B151" s="165"/>
      <c r="D151" s="158" t="s">
        <v>140</v>
      </c>
      <c r="E151" s="166" t="s">
        <v>1</v>
      </c>
      <c r="F151" s="167" t="s">
        <v>142</v>
      </c>
      <c r="H151" s="168">
        <v>1.1919999999999999</v>
      </c>
      <c r="I151" s="169"/>
      <c r="L151" s="165"/>
      <c r="M151" s="170"/>
      <c r="N151" s="171"/>
      <c r="O151" s="171"/>
      <c r="P151" s="171"/>
      <c r="Q151" s="171"/>
      <c r="R151" s="171"/>
      <c r="S151" s="171"/>
      <c r="T151" s="172"/>
      <c r="AT151" s="166" t="s">
        <v>140</v>
      </c>
      <c r="AU151" s="166" t="s">
        <v>88</v>
      </c>
      <c r="AV151" s="14" t="s">
        <v>138</v>
      </c>
      <c r="AW151" s="14" t="s">
        <v>33</v>
      </c>
      <c r="AX151" s="14" t="s">
        <v>86</v>
      </c>
      <c r="AY151" s="166" t="s">
        <v>134</v>
      </c>
    </row>
    <row r="152" spans="1:65" s="2" customFormat="1" ht="14.4" customHeight="1">
      <c r="A152" s="32"/>
      <c r="B152" s="142"/>
      <c r="C152" s="143" t="s">
        <v>182</v>
      </c>
      <c r="D152" s="143" t="s">
        <v>135</v>
      </c>
      <c r="E152" s="144" t="s">
        <v>556</v>
      </c>
      <c r="F152" s="145" t="s">
        <v>557</v>
      </c>
      <c r="G152" s="146" t="s">
        <v>345</v>
      </c>
      <c r="H152" s="147">
        <v>101.51900000000001</v>
      </c>
      <c r="I152" s="148"/>
      <c r="J152" s="149">
        <f>ROUND(I152*H152,2)</f>
        <v>0</v>
      </c>
      <c r="K152" s="150"/>
      <c r="L152" s="33"/>
      <c r="M152" s="151" t="s">
        <v>1</v>
      </c>
      <c r="N152" s="152" t="s">
        <v>43</v>
      </c>
      <c r="O152" s="58"/>
      <c r="P152" s="153">
        <f>O152*H152</f>
        <v>0</v>
      </c>
      <c r="Q152" s="153">
        <v>4.7019999999999999E-2</v>
      </c>
      <c r="R152" s="153">
        <f>Q152*H152</f>
        <v>4.7734233800000005</v>
      </c>
      <c r="S152" s="153">
        <v>0</v>
      </c>
      <c r="T152" s="154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5" t="s">
        <v>138</v>
      </c>
      <c r="AT152" s="155" t="s">
        <v>135</v>
      </c>
      <c r="AU152" s="155" t="s">
        <v>88</v>
      </c>
      <c r="AY152" s="17" t="s">
        <v>134</v>
      </c>
      <c r="BE152" s="156">
        <f>IF(N152="základní",J152,0)</f>
        <v>0</v>
      </c>
      <c r="BF152" s="156">
        <f>IF(N152="snížená",J152,0)</f>
        <v>0</v>
      </c>
      <c r="BG152" s="156">
        <f>IF(N152="zákl. přenesená",J152,0)</f>
        <v>0</v>
      </c>
      <c r="BH152" s="156">
        <f>IF(N152="sníž. přenesená",J152,0)</f>
        <v>0</v>
      </c>
      <c r="BI152" s="156">
        <f>IF(N152="nulová",J152,0)</f>
        <v>0</v>
      </c>
      <c r="BJ152" s="17" t="s">
        <v>86</v>
      </c>
      <c r="BK152" s="156">
        <f>ROUND(I152*H152,2)</f>
        <v>0</v>
      </c>
      <c r="BL152" s="17" t="s">
        <v>138</v>
      </c>
      <c r="BM152" s="155" t="s">
        <v>558</v>
      </c>
    </row>
    <row r="153" spans="1:65" s="13" customFormat="1" ht="10.199999999999999">
      <c r="B153" s="157"/>
      <c r="D153" s="158" t="s">
        <v>140</v>
      </c>
      <c r="E153" s="159" t="s">
        <v>1</v>
      </c>
      <c r="F153" s="160" t="s">
        <v>559</v>
      </c>
      <c r="H153" s="159" t="s">
        <v>1</v>
      </c>
      <c r="I153" s="161"/>
      <c r="L153" s="157"/>
      <c r="M153" s="162"/>
      <c r="N153" s="163"/>
      <c r="O153" s="163"/>
      <c r="P153" s="163"/>
      <c r="Q153" s="163"/>
      <c r="R153" s="163"/>
      <c r="S153" s="163"/>
      <c r="T153" s="164"/>
      <c r="AT153" s="159" t="s">
        <v>140</v>
      </c>
      <c r="AU153" s="159" t="s">
        <v>88</v>
      </c>
      <c r="AV153" s="13" t="s">
        <v>86</v>
      </c>
      <c r="AW153" s="13" t="s">
        <v>33</v>
      </c>
      <c r="AX153" s="13" t="s">
        <v>78</v>
      </c>
      <c r="AY153" s="159" t="s">
        <v>134</v>
      </c>
    </row>
    <row r="154" spans="1:65" s="13" customFormat="1" ht="10.199999999999999">
      <c r="B154" s="157"/>
      <c r="D154" s="158" t="s">
        <v>140</v>
      </c>
      <c r="E154" s="159" t="s">
        <v>1</v>
      </c>
      <c r="F154" s="160" t="s">
        <v>560</v>
      </c>
      <c r="H154" s="159" t="s">
        <v>1</v>
      </c>
      <c r="I154" s="161"/>
      <c r="L154" s="157"/>
      <c r="M154" s="162"/>
      <c r="N154" s="163"/>
      <c r="O154" s="163"/>
      <c r="P154" s="163"/>
      <c r="Q154" s="163"/>
      <c r="R154" s="163"/>
      <c r="S154" s="163"/>
      <c r="T154" s="164"/>
      <c r="AT154" s="159" t="s">
        <v>140</v>
      </c>
      <c r="AU154" s="159" t="s">
        <v>88</v>
      </c>
      <c r="AV154" s="13" t="s">
        <v>86</v>
      </c>
      <c r="AW154" s="13" t="s">
        <v>33</v>
      </c>
      <c r="AX154" s="13" t="s">
        <v>78</v>
      </c>
      <c r="AY154" s="159" t="s">
        <v>134</v>
      </c>
    </row>
    <row r="155" spans="1:65" s="15" customFormat="1" ht="10.199999999999999">
      <c r="B155" s="175"/>
      <c r="D155" s="158" t="s">
        <v>140</v>
      </c>
      <c r="E155" s="176" t="s">
        <v>1</v>
      </c>
      <c r="F155" s="177" t="s">
        <v>561</v>
      </c>
      <c r="H155" s="178">
        <v>40.335999999999999</v>
      </c>
      <c r="I155" s="179"/>
      <c r="L155" s="175"/>
      <c r="M155" s="180"/>
      <c r="N155" s="181"/>
      <c r="O155" s="181"/>
      <c r="P155" s="181"/>
      <c r="Q155" s="181"/>
      <c r="R155" s="181"/>
      <c r="S155" s="181"/>
      <c r="T155" s="182"/>
      <c r="AT155" s="176" t="s">
        <v>140</v>
      </c>
      <c r="AU155" s="176" t="s">
        <v>88</v>
      </c>
      <c r="AV155" s="15" t="s">
        <v>88</v>
      </c>
      <c r="AW155" s="15" t="s">
        <v>33</v>
      </c>
      <c r="AX155" s="15" t="s">
        <v>78</v>
      </c>
      <c r="AY155" s="176" t="s">
        <v>134</v>
      </c>
    </row>
    <row r="156" spans="1:65" s="15" customFormat="1" ht="10.199999999999999">
      <c r="B156" s="175"/>
      <c r="D156" s="158" t="s">
        <v>140</v>
      </c>
      <c r="E156" s="176" t="s">
        <v>1</v>
      </c>
      <c r="F156" s="177" t="s">
        <v>562</v>
      </c>
      <c r="H156" s="178">
        <v>53.183</v>
      </c>
      <c r="I156" s="179"/>
      <c r="L156" s="175"/>
      <c r="M156" s="180"/>
      <c r="N156" s="181"/>
      <c r="O156" s="181"/>
      <c r="P156" s="181"/>
      <c r="Q156" s="181"/>
      <c r="R156" s="181"/>
      <c r="S156" s="181"/>
      <c r="T156" s="182"/>
      <c r="AT156" s="176" t="s">
        <v>140</v>
      </c>
      <c r="AU156" s="176" t="s">
        <v>88</v>
      </c>
      <c r="AV156" s="15" t="s">
        <v>88</v>
      </c>
      <c r="AW156" s="15" t="s">
        <v>33</v>
      </c>
      <c r="AX156" s="15" t="s">
        <v>78</v>
      </c>
      <c r="AY156" s="176" t="s">
        <v>134</v>
      </c>
    </row>
    <row r="157" spans="1:65" s="13" customFormat="1" ht="10.199999999999999">
      <c r="B157" s="157"/>
      <c r="D157" s="158" t="s">
        <v>140</v>
      </c>
      <c r="E157" s="159" t="s">
        <v>1</v>
      </c>
      <c r="F157" s="160" t="s">
        <v>546</v>
      </c>
      <c r="H157" s="159" t="s">
        <v>1</v>
      </c>
      <c r="I157" s="161"/>
      <c r="L157" s="157"/>
      <c r="M157" s="162"/>
      <c r="N157" s="163"/>
      <c r="O157" s="163"/>
      <c r="P157" s="163"/>
      <c r="Q157" s="163"/>
      <c r="R157" s="163"/>
      <c r="S157" s="163"/>
      <c r="T157" s="164"/>
      <c r="AT157" s="159" t="s">
        <v>140</v>
      </c>
      <c r="AU157" s="159" t="s">
        <v>88</v>
      </c>
      <c r="AV157" s="13" t="s">
        <v>86</v>
      </c>
      <c r="AW157" s="13" t="s">
        <v>33</v>
      </c>
      <c r="AX157" s="13" t="s">
        <v>78</v>
      </c>
      <c r="AY157" s="159" t="s">
        <v>134</v>
      </c>
    </row>
    <row r="158" spans="1:65" s="15" customFormat="1" ht="10.199999999999999">
      <c r="B158" s="175"/>
      <c r="D158" s="158" t="s">
        <v>140</v>
      </c>
      <c r="E158" s="176" t="s">
        <v>1</v>
      </c>
      <c r="F158" s="177" t="s">
        <v>176</v>
      </c>
      <c r="H158" s="178">
        <v>8</v>
      </c>
      <c r="I158" s="179"/>
      <c r="L158" s="175"/>
      <c r="M158" s="180"/>
      <c r="N158" s="181"/>
      <c r="O158" s="181"/>
      <c r="P158" s="181"/>
      <c r="Q158" s="181"/>
      <c r="R158" s="181"/>
      <c r="S158" s="181"/>
      <c r="T158" s="182"/>
      <c r="AT158" s="176" t="s">
        <v>140</v>
      </c>
      <c r="AU158" s="176" t="s">
        <v>88</v>
      </c>
      <c r="AV158" s="15" t="s">
        <v>88</v>
      </c>
      <c r="AW158" s="15" t="s">
        <v>33</v>
      </c>
      <c r="AX158" s="15" t="s">
        <v>78</v>
      </c>
      <c r="AY158" s="176" t="s">
        <v>134</v>
      </c>
    </row>
    <row r="159" spans="1:65" s="14" customFormat="1" ht="10.199999999999999">
      <c r="B159" s="165"/>
      <c r="D159" s="158" t="s">
        <v>140</v>
      </c>
      <c r="E159" s="166" t="s">
        <v>1</v>
      </c>
      <c r="F159" s="167" t="s">
        <v>142</v>
      </c>
      <c r="H159" s="168">
        <v>101.51900000000001</v>
      </c>
      <c r="I159" s="169"/>
      <c r="L159" s="165"/>
      <c r="M159" s="170"/>
      <c r="N159" s="171"/>
      <c r="O159" s="171"/>
      <c r="P159" s="171"/>
      <c r="Q159" s="171"/>
      <c r="R159" s="171"/>
      <c r="S159" s="171"/>
      <c r="T159" s="172"/>
      <c r="AT159" s="166" t="s">
        <v>140</v>
      </c>
      <c r="AU159" s="166" t="s">
        <v>88</v>
      </c>
      <c r="AV159" s="14" t="s">
        <v>138</v>
      </c>
      <c r="AW159" s="14" t="s">
        <v>33</v>
      </c>
      <c r="AX159" s="14" t="s">
        <v>86</v>
      </c>
      <c r="AY159" s="166" t="s">
        <v>134</v>
      </c>
    </row>
    <row r="160" spans="1:65" s="2" customFormat="1" ht="14.4" customHeight="1">
      <c r="A160" s="32"/>
      <c r="B160" s="142"/>
      <c r="C160" s="188" t="s">
        <v>190</v>
      </c>
      <c r="D160" s="188" t="s">
        <v>337</v>
      </c>
      <c r="E160" s="189" t="s">
        <v>563</v>
      </c>
      <c r="F160" s="190" t="s">
        <v>564</v>
      </c>
      <c r="G160" s="191" t="s">
        <v>151</v>
      </c>
      <c r="H160" s="192">
        <v>1.1240000000000001</v>
      </c>
      <c r="I160" s="193"/>
      <c r="J160" s="194">
        <f>ROUND(I160*H160,2)</f>
        <v>0</v>
      </c>
      <c r="K160" s="195"/>
      <c r="L160" s="196"/>
      <c r="M160" s="197" t="s">
        <v>1</v>
      </c>
      <c r="N160" s="198" t="s">
        <v>43</v>
      </c>
      <c r="O160" s="58"/>
      <c r="P160" s="153">
        <f>O160*H160</f>
        <v>0</v>
      </c>
      <c r="Q160" s="153">
        <v>0.55000000000000004</v>
      </c>
      <c r="R160" s="153">
        <f>Q160*H160</f>
        <v>0.61820000000000008</v>
      </c>
      <c r="S160" s="153">
        <v>0</v>
      </c>
      <c r="T160" s="154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5" t="s">
        <v>176</v>
      </c>
      <c r="AT160" s="155" t="s">
        <v>337</v>
      </c>
      <c r="AU160" s="155" t="s">
        <v>88</v>
      </c>
      <c r="AY160" s="17" t="s">
        <v>134</v>
      </c>
      <c r="BE160" s="156">
        <f>IF(N160="základní",J160,0)</f>
        <v>0</v>
      </c>
      <c r="BF160" s="156">
        <f>IF(N160="snížená",J160,0)</f>
        <v>0</v>
      </c>
      <c r="BG160" s="156">
        <f>IF(N160="zákl. přenesená",J160,0)</f>
        <v>0</v>
      </c>
      <c r="BH160" s="156">
        <f>IF(N160="sníž. přenesená",J160,0)</f>
        <v>0</v>
      </c>
      <c r="BI160" s="156">
        <f>IF(N160="nulová",J160,0)</f>
        <v>0</v>
      </c>
      <c r="BJ160" s="17" t="s">
        <v>86</v>
      </c>
      <c r="BK160" s="156">
        <f>ROUND(I160*H160,2)</f>
        <v>0</v>
      </c>
      <c r="BL160" s="17" t="s">
        <v>138</v>
      </c>
      <c r="BM160" s="155" t="s">
        <v>565</v>
      </c>
    </row>
    <row r="161" spans="1:65" s="13" customFormat="1" ht="10.199999999999999">
      <c r="B161" s="157"/>
      <c r="D161" s="158" t="s">
        <v>140</v>
      </c>
      <c r="E161" s="159" t="s">
        <v>1</v>
      </c>
      <c r="F161" s="160" t="s">
        <v>560</v>
      </c>
      <c r="H161" s="159" t="s">
        <v>1</v>
      </c>
      <c r="I161" s="161"/>
      <c r="L161" s="157"/>
      <c r="M161" s="162"/>
      <c r="N161" s="163"/>
      <c r="O161" s="163"/>
      <c r="P161" s="163"/>
      <c r="Q161" s="163"/>
      <c r="R161" s="163"/>
      <c r="S161" s="163"/>
      <c r="T161" s="164"/>
      <c r="AT161" s="159" t="s">
        <v>140</v>
      </c>
      <c r="AU161" s="159" t="s">
        <v>88</v>
      </c>
      <c r="AV161" s="13" t="s">
        <v>86</v>
      </c>
      <c r="AW161" s="13" t="s">
        <v>33</v>
      </c>
      <c r="AX161" s="13" t="s">
        <v>78</v>
      </c>
      <c r="AY161" s="159" t="s">
        <v>134</v>
      </c>
    </row>
    <row r="162" spans="1:65" s="15" customFormat="1" ht="10.199999999999999">
      <c r="B162" s="175"/>
      <c r="D162" s="158" t="s">
        <v>140</v>
      </c>
      <c r="E162" s="176" t="s">
        <v>1</v>
      </c>
      <c r="F162" s="177" t="s">
        <v>566</v>
      </c>
      <c r="H162" s="178">
        <v>1.036</v>
      </c>
      <c r="I162" s="179"/>
      <c r="L162" s="175"/>
      <c r="M162" s="180"/>
      <c r="N162" s="181"/>
      <c r="O162" s="181"/>
      <c r="P162" s="181"/>
      <c r="Q162" s="181"/>
      <c r="R162" s="181"/>
      <c r="S162" s="181"/>
      <c r="T162" s="182"/>
      <c r="AT162" s="176" t="s">
        <v>140</v>
      </c>
      <c r="AU162" s="176" t="s">
        <v>88</v>
      </c>
      <c r="AV162" s="15" t="s">
        <v>88</v>
      </c>
      <c r="AW162" s="15" t="s">
        <v>33</v>
      </c>
      <c r="AX162" s="15" t="s">
        <v>78</v>
      </c>
      <c r="AY162" s="176" t="s">
        <v>134</v>
      </c>
    </row>
    <row r="163" spans="1:65" s="13" customFormat="1" ht="10.199999999999999">
      <c r="B163" s="157"/>
      <c r="D163" s="158" t="s">
        <v>140</v>
      </c>
      <c r="E163" s="159" t="s">
        <v>1</v>
      </c>
      <c r="F163" s="160" t="s">
        <v>546</v>
      </c>
      <c r="H163" s="159" t="s">
        <v>1</v>
      </c>
      <c r="I163" s="161"/>
      <c r="L163" s="157"/>
      <c r="M163" s="162"/>
      <c r="N163" s="163"/>
      <c r="O163" s="163"/>
      <c r="P163" s="163"/>
      <c r="Q163" s="163"/>
      <c r="R163" s="163"/>
      <c r="S163" s="163"/>
      <c r="T163" s="164"/>
      <c r="AT163" s="159" t="s">
        <v>140</v>
      </c>
      <c r="AU163" s="159" t="s">
        <v>88</v>
      </c>
      <c r="AV163" s="13" t="s">
        <v>86</v>
      </c>
      <c r="AW163" s="13" t="s">
        <v>33</v>
      </c>
      <c r="AX163" s="13" t="s">
        <v>78</v>
      </c>
      <c r="AY163" s="159" t="s">
        <v>134</v>
      </c>
    </row>
    <row r="164" spans="1:65" s="15" customFormat="1" ht="10.199999999999999">
      <c r="B164" s="175"/>
      <c r="D164" s="158" t="s">
        <v>140</v>
      </c>
      <c r="E164" s="176" t="s">
        <v>1</v>
      </c>
      <c r="F164" s="177" t="s">
        <v>567</v>
      </c>
      <c r="H164" s="178">
        <v>8.7999999999999995E-2</v>
      </c>
      <c r="I164" s="179"/>
      <c r="L164" s="175"/>
      <c r="M164" s="180"/>
      <c r="N164" s="181"/>
      <c r="O164" s="181"/>
      <c r="P164" s="181"/>
      <c r="Q164" s="181"/>
      <c r="R164" s="181"/>
      <c r="S164" s="181"/>
      <c r="T164" s="182"/>
      <c r="AT164" s="176" t="s">
        <v>140</v>
      </c>
      <c r="AU164" s="176" t="s">
        <v>88</v>
      </c>
      <c r="AV164" s="15" t="s">
        <v>88</v>
      </c>
      <c r="AW164" s="15" t="s">
        <v>33</v>
      </c>
      <c r="AX164" s="15" t="s">
        <v>78</v>
      </c>
      <c r="AY164" s="176" t="s">
        <v>134</v>
      </c>
    </row>
    <row r="165" spans="1:65" s="14" customFormat="1" ht="10.199999999999999">
      <c r="B165" s="165"/>
      <c r="D165" s="158" t="s">
        <v>140</v>
      </c>
      <c r="E165" s="166" t="s">
        <v>1</v>
      </c>
      <c r="F165" s="167" t="s">
        <v>142</v>
      </c>
      <c r="H165" s="168">
        <v>1.1240000000000001</v>
      </c>
      <c r="I165" s="169"/>
      <c r="L165" s="165"/>
      <c r="M165" s="170"/>
      <c r="N165" s="171"/>
      <c r="O165" s="171"/>
      <c r="P165" s="171"/>
      <c r="Q165" s="171"/>
      <c r="R165" s="171"/>
      <c r="S165" s="171"/>
      <c r="T165" s="172"/>
      <c r="AT165" s="166" t="s">
        <v>140</v>
      </c>
      <c r="AU165" s="166" t="s">
        <v>88</v>
      </c>
      <c r="AV165" s="14" t="s">
        <v>138</v>
      </c>
      <c r="AW165" s="14" t="s">
        <v>33</v>
      </c>
      <c r="AX165" s="14" t="s">
        <v>86</v>
      </c>
      <c r="AY165" s="166" t="s">
        <v>134</v>
      </c>
    </row>
    <row r="166" spans="1:65" s="2" customFormat="1" ht="14.4" customHeight="1">
      <c r="A166" s="32"/>
      <c r="B166" s="142"/>
      <c r="C166" s="188" t="s">
        <v>199</v>
      </c>
      <c r="D166" s="188" t="s">
        <v>337</v>
      </c>
      <c r="E166" s="189" t="s">
        <v>568</v>
      </c>
      <c r="F166" s="190" t="s">
        <v>569</v>
      </c>
      <c r="G166" s="191" t="s">
        <v>345</v>
      </c>
      <c r="H166" s="192">
        <v>94</v>
      </c>
      <c r="I166" s="193"/>
      <c r="J166" s="194">
        <f>ROUND(I166*H166,2)</f>
        <v>0</v>
      </c>
      <c r="K166" s="195"/>
      <c r="L166" s="196"/>
      <c r="M166" s="197" t="s">
        <v>1</v>
      </c>
      <c r="N166" s="198" t="s">
        <v>43</v>
      </c>
      <c r="O166" s="58"/>
      <c r="P166" s="153">
        <f>O166*H166</f>
        <v>0</v>
      </c>
      <c r="Q166" s="153">
        <v>1.42E-3</v>
      </c>
      <c r="R166" s="153">
        <f>Q166*H166</f>
        <v>0.13348000000000002</v>
      </c>
      <c r="S166" s="153">
        <v>0</v>
      </c>
      <c r="T166" s="154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5" t="s">
        <v>176</v>
      </c>
      <c r="AT166" s="155" t="s">
        <v>337</v>
      </c>
      <c r="AU166" s="155" t="s">
        <v>88</v>
      </c>
      <c r="AY166" s="17" t="s">
        <v>134</v>
      </c>
      <c r="BE166" s="156">
        <f>IF(N166="základní",J166,0)</f>
        <v>0</v>
      </c>
      <c r="BF166" s="156">
        <f>IF(N166="snížená",J166,0)</f>
        <v>0</v>
      </c>
      <c r="BG166" s="156">
        <f>IF(N166="zákl. přenesená",J166,0)</f>
        <v>0</v>
      </c>
      <c r="BH166" s="156">
        <f>IF(N166="sníž. přenesená",J166,0)</f>
        <v>0</v>
      </c>
      <c r="BI166" s="156">
        <f>IF(N166="nulová",J166,0)</f>
        <v>0</v>
      </c>
      <c r="BJ166" s="17" t="s">
        <v>86</v>
      </c>
      <c r="BK166" s="156">
        <f>ROUND(I166*H166,2)</f>
        <v>0</v>
      </c>
      <c r="BL166" s="17" t="s">
        <v>138</v>
      </c>
      <c r="BM166" s="155" t="s">
        <v>570</v>
      </c>
    </row>
    <row r="167" spans="1:65" s="2" customFormat="1" ht="14.4" customHeight="1">
      <c r="A167" s="32"/>
      <c r="B167" s="142"/>
      <c r="C167" s="143" t="s">
        <v>8</v>
      </c>
      <c r="D167" s="143" t="s">
        <v>135</v>
      </c>
      <c r="E167" s="144" t="s">
        <v>571</v>
      </c>
      <c r="F167" s="145" t="s">
        <v>572</v>
      </c>
      <c r="G167" s="146" t="s">
        <v>217</v>
      </c>
      <c r="H167" s="147">
        <v>290.55700000000002</v>
      </c>
      <c r="I167" s="148"/>
      <c r="J167" s="149">
        <f>ROUND(I167*H167,2)</f>
        <v>0</v>
      </c>
      <c r="K167" s="150"/>
      <c r="L167" s="33"/>
      <c r="M167" s="151" t="s">
        <v>1</v>
      </c>
      <c r="N167" s="152" t="s">
        <v>43</v>
      </c>
      <c r="O167" s="58"/>
      <c r="P167" s="153">
        <f>O167*H167</f>
        <v>0</v>
      </c>
      <c r="Q167" s="153">
        <v>0</v>
      </c>
      <c r="R167" s="153">
        <f>Q167*H167</f>
        <v>0</v>
      </c>
      <c r="S167" s="153">
        <v>0</v>
      </c>
      <c r="T167" s="154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55" t="s">
        <v>138</v>
      </c>
      <c r="AT167" s="155" t="s">
        <v>135</v>
      </c>
      <c r="AU167" s="155" t="s">
        <v>88</v>
      </c>
      <c r="AY167" s="17" t="s">
        <v>134</v>
      </c>
      <c r="BE167" s="156">
        <f>IF(N167="základní",J167,0)</f>
        <v>0</v>
      </c>
      <c r="BF167" s="156">
        <f>IF(N167="snížená",J167,0)</f>
        <v>0</v>
      </c>
      <c r="BG167" s="156">
        <f>IF(N167="zákl. přenesená",J167,0)</f>
        <v>0</v>
      </c>
      <c r="BH167" s="156">
        <f>IF(N167="sníž. přenesená",J167,0)</f>
        <v>0</v>
      </c>
      <c r="BI167" s="156">
        <f>IF(N167="nulová",J167,0)</f>
        <v>0</v>
      </c>
      <c r="BJ167" s="17" t="s">
        <v>86</v>
      </c>
      <c r="BK167" s="156">
        <f>ROUND(I167*H167,2)</f>
        <v>0</v>
      </c>
      <c r="BL167" s="17" t="s">
        <v>138</v>
      </c>
      <c r="BM167" s="155" t="s">
        <v>573</v>
      </c>
    </row>
    <row r="168" spans="1:65" s="13" customFormat="1" ht="10.199999999999999">
      <c r="B168" s="157"/>
      <c r="D168" s="158" t="s">
        <v>140</v>
      </c>
      <c r="E168" s="159" t="s">
        <v>1</v>
      </c>
      <c r="F168" s="160" t="s">
        <v>559</v>
      </c>
      <c r="H168" s="159" t="s">
        <v>1</v>
      </c>
      <c r="I168" s="161"/>
      <c r="L168" s="157"/>
      <c r="M168" s="162"/>
      <c r="N168" s="163"/>
      <c r="O168" s="163"/>
      <c r="P168" s="163"/>
      <c r="Q168" s="163"/>
      <c r="R168" s="163"/>
      <c r="S168" s="163"/>
      <c r="T168" s="164"/>
      <c r="AT168" s="159" t="s">
        <v>140</v>
      </c>
      <c r="AU168" s="159" t="s">
        <v>88</v>
      </c>
      <c r="AV168" s="13" t="s">
        <v>86</v>
      </c>
      <c r="AW168" s="13" t="s">
        <v>33</v>
      </c>
      <c r="AX168" s="13" t="s">
        <v>78</v>
      </c>
      <c r="AY168" s="159" t="s">
        <v>134</v>
      </c>
    </row>
    <row r="169" spans="1:65" s="13" customFormat="1" ht="10.199999999999999">
      <c r="B169" s="157"/>
      <c r="D169" s="158" t="s">
        <v>140</v>
      </c>
      <c r="E169" s="159" t="s">
        <v>1</v>
      </c>
      <c r="F169" s="160" t="s">
        <v>560</v>
      </c>
      <c r="H169" s="159" t="s">
        <v>1</v>
      </c>
      <c r="I169" s="161"/>
      <c r="L169" s="157"/>
      <c r="M169" s="162"/>
      <c r="N169" s="163"/>
      <c r="O169" s="163"/>
      <c r="P169" s="163"/>
      <c r="Q169" s="163"/>
      <c r="R169" s="163"/>
      <c r="S169" s="163"/>
      <c r="T169" s="164"/>
      <c r="AT169" s="159" t="s">
        <v>140</v>
      </c>
      <c r="AU169" s="159" t="s">
        <v>88</v>
      </c>
      <c r="AV169" s="13" t="s">
        <v>86</v>
      </c>
      <c r="AW169" s="13" t="s">
        <v>33</v>
      </c>
      <c r="AX169" s="13" t="s">
        <v>78</v>
      </c>
      <c r="AY169" s="159" t="s">
        <v>134</v>
      </c>
    </row>
    <row r="170" spans="1:65" s="15" customFormat="1" ht="10.199999999999999">
      <c r="B170" s="175"/>
      <c r="D170" s="158" t="s">
        <v>140</v>
      </c>
      <c r="E170" s="176" t="s">
        <v>1</v>
      </c>
      <c r="F170" s="177" t="s">
        <v>574</v>
      </c>
      <c r="H170" s="178">
        <v>121.008</v>
      </c>
      <c r="I170" s="179"/>
      <c r="L170" s="175"/>
      <c r="M170" s="180"/>
      <c r="N170" s="181"/>
      <c r="O170" s="181"/>
      <c r="P170" s="181"/>
      <c r="Q170" s="181"/>
      <c r="R170" s="181"/>
      <c r="S170" s="181"/>
      <c r="T170" s="182"/>
      <c r="AT170" s="176" t="s">
        <v>140</v>
      </c>
      <c r="AU170" s="176" t="s">
        <v>88</v>
      </c>
      <c r="AV170" s="15" t="s">
        <v>88</v>
      </c>
      <c r="AW170" s="15" t="s">
        <v>33</v>
      </c>
      <c r="AX170" s="15" t="s">
        <v>78</v>
      </c>
      <c r="AY170" s="176" t="s">
        <v>134</v>
      </c>
    </row>
    <row r="171" spans="1:65" s="15" customFormat="1" ht="10.199999999999999">
      <c r="B171" s="175"/>
      <c r="D171" s="158" t="s">
        <v>140</v>
      </c>
      <c r="E171" s="176" t="s">
        <v>1</v>
      </c>
      <c r="F171" s="177" t="s">
        <v>575</v>
      </c>
      <c r="H171" s="178">
        <v>159.54900000000001</v>
      </c>
      <c r="I171" s="179"/>
      <c r="L171" s="175"/>
      <c r="M171" s="180"/>
      <c r="N171" s="181"/>
      <c r="O171" s="181"/>
      <c r="P171" s="181"/>
      <c r="Q171" s="181"/>
      <c r="R171" s="181"/>
      <c r="S171" s="181"/>
      <c r="T171" s="182"/>
      <c r="AT171" s="176" t="s">
        <v>140</v>
      </c>
      <c r="AU171" s="176" t="s">
        <v>88</v>
      </c>
      <c r="AV171" s="15" t="s">
        <v>88</v>
      </c>
      <c r="AW171" s="15" t="s">
        <v>33</v>
      </c>
      <c r="AX171" s="15" t="s">
        <v>78</v>
      </c>
      <c r="AY171" s="176" t="s">
        <v>134</v>
      </c>
    </row>
    <row r="172" spans="1:65" s="13" customFormat="1" ht="10.199999999999999">
      <c r="B172" s="157"/>
      <c r="D172" s="158" t="s">
        <v>140</v>
      </c>
      <c r="E172" s="159" t="s">
        <v>1</v>
      </c>
      <c r="F172" s="160" t="s">
        <v>546</v>
      </c>
      <c r="H172" s="159" t="s">
        <v>1</v>
      </c>
      <c r="I172" s="161"/>
      <c r="L172" s="157"/>
      <c r="M172" s="162"/>
      <c r="N172" s="163"/>
      <c r="O172" s="163"/>
      <c r="P172" s="163"/>
      <c r="Q172" s="163"/>
      <c r="R172" s="163"/>
      <c r="S172" s="163"/>
      <c r="T172" s="164"/>
      <c r="AT172" s="159" t="s">
        <v>140</v>
      </c>
      <c r="AU172" s="159" t="s">
        <v>88</v>
      </c>
      <c r="AV172" s="13" t="s">
        <v>86</v>
      </c>
      <c r="AW172" s="13" t="s">
        <v>33</v>
      </c>
      <c r="AX172" s="13" t="s">
        <v>78</v>
      </c>
      <c r="AY172" s="159" t="s">
        <v>134</v>
      </c>
    </row>
    <row r="173" spans="1:65" s="15" customFormat="1" ht="10.199999999999999">
      <c r="B173" s="175"/>
      <c r="D173" s="158" t="s">
        <v>140</v>
      </c>
      <c r="E173" s="176" t="s">
        <v>1</v>
      </c>
      <c r="F173" s="177" t="s">
        <v>576</v>
      </c>
      <c r="H173" s="178">
        <v>10</v>
      </c>
      <c r="I173" s="179"/>
      <c r="L173" s="175"/>
      <c r="M173" s="180"/>
      <c r="N173" s="181"/>
      <c r="O173" s="181"/>
      <c r="P173" s="181"/>
      <c r="Q173" s="181"/>
      <c r="R173" s="181"/>
      <c r="S173" s="181"/>
      <c r="T173" s="182"/>
      <c r="AT173" s="176" t="s">
        <v>140</v>
      </c>
      <c r="AU173" s="176" t="s">
        <v>88</v>
      </c>
      <c r="AV173" s="15" t="s">
        <v>88</v>
      </c>
      <c r="AW173" s="15" t="s">
        <v>33</v>
      </c>
      <c r="AX173" s="15" t="s">
        <v>78</v>
      </c>
      <c r="AY173" s="176" t="s">
        <v>134</v>
      </c>
    </row>
    <row r="174" spans="1:65" s="14" customFormat="1" ht="10.199999999999999">
      <c r="B174" s="165"/>
      <c r="D174" s="158" t="s">
        <v>140</v>
      </c>
      <c r="E174" s="166" t="s">
        <v>1</v>
      </c>
      <c r="F174" s="167" t="s">
        <v>142</v>
      </c>
      <c r="H174" s="168">
        <v>290.55700000000002</v>
      </c>
      <c r="I174" s="169"/>
      <c r="L174" s="165"/>
      <c r="M174" s="170"/>
      <c r="N174" s="171"/>
      <c r="O174" s="171"/>
      <c r="P174" s="171"/>
      <c r="Q174" s="171"/>
      <c r="R174" s="171"/>
      <c r="S174" s="171"/>
      <c r="T174" s="172"/>
      <c r="AT174" s="166" t="s">
        <v>140</v>
      </c>
      <c r="AU174" s="166" t="s">
        <v>88</v>
      </c>
      <c r="AV174" s="14" t="s">
        <v>138</v>
      </c>
      <c r="AW174" s="14" t="s">
        <v>33</v>
      </c>
      <c r="AX174" s="14" t="s">
        <v>86</v>
      </c>
      <c r="AY174" s="166" t="s">
        <v>134</v>
      </c>
    </row>
    <row r="175" spans="1:65" s="2" customFormat="1" ht="14.4" customHeight="1">
      <c r="A175" s="32"/>
      <c r="B175" s="142"/>
      <c r="C175" s="188" t="s">
        <v>263</v>
      </c>
      <c r="D175" s="188" t="s">
        <v>337</v>
      </c>
      <c r="E175" s="189" t="s">
        <v>577</v>
      </c>
      <c r="F175" s="190" t="s">
        <v>578</v>
      </c>
      <c r="G175" s="191" t="s">
        <v>151</v>
      </c>
      <c r="H175" s="192">
        <v>4.077</v>
      </c>
      <c r="I175" s="193"/>
      <c r="J175" s="194">
        <f>ROUND(I175*H175,2)</f>
        <v>0</v>
      </c>
      <c r="K175" s="195"/>
      <c r="L175" s="196"/>
      <c r="M175" s="197" t="s">
        <v>1</v>
      </c>
      <c r="N175" s="198" t="s">
        <v>43</v>
      </c>
      <c r="O175" s="58"/>
      <c r="P175" s="153">
        <f>O175*H175</f>
        <v>0</v>
      </c>
      <c r="Q175" s="153">
        <v>0.5</v>
      </c>
      <c r="R175" s="153">
        <f>Q175*H175</f>
        <v>2.0385</v>
      </c>
      <c r="S175" s="153">
        <v>0</v>
      </c>
      <c r="T175" s="154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55" t="s">
        <v>176</v>
      </c>
      <c r="AT175" s="155" t="s">
        <v>337</v>
      </c>
      <c r="AU175" s="155" t="s">
        <v>88</v>
      </c>
      <c r="AY175" s="17" t="s">
        <v>134</v>
      </c>
      <c r="BE175" s="156">
        <f>IF(N175="základní",J175,0)</f>
        <v>0</v>
      </c>
      <c r="BF175" s="156">
        <f>IF(N175="snížená",J175,0)</f>
        <v>0</v>
      </c>
      <c r="BG175" s="156">
        <f>IF(N175="zákl. přenesená",J175,0)</f>
        <v>0</v>
      </c>
      <c r="BH175" s="156">
        <f>IF(N175="sníž. přenesená",J175,0)</f>
        <v>0</v>
      </c>
      <c r="BI175" s="156">
        <f>IF(N175="nulová",J175,0)</f>
        <v>0</v>
      </c>
      <c r="BJ175" s="17" t="s">
        <v>86</v>
      </c>
      <c r="BK175" s="156">
        <f>ROUND(I175*H175,2)</f>
        <v>0</v>
      </c>
      <c r="BL175" s="17" t="s">
        <v>138</v>
      </c>
      <c r="BM175" s="155" t="s">
        <v>579</v>
      </c>
    </row>
    <row r="176" spans="1:65" s="13" customFormat="1" ht="10.199999999999999">
      <c r="B176" s="157"/>
      <c r="D176" s="158" t="s">
        <v>140</v>
      </c>
      <c r="E176" s="159" t="s">
        <v>1</v>
      </c>
      <c r="F176" s="160" t="s">
        <v>559</v>
      </c>
      <c r="H176" s="159" t="s">
        <v>1</v>
      </c>
      <c r="I176" s="161"/>
      <c r="L176" s="157"/>
      <c r="M176" s="162"/>
      <c r="N176" s="163"/>
      <c r="O176" s="163"/>
      <c r="P176" s="163"/>
      <c r="Q176" s="163"/>
      <c r="R176" s="163"/>
      <c r="S176" s="163"/>
      <c r="T176" s="164"/>
      <c r="AT176" s="159" t="s">
        <v>140</v>
      </c>
      <c r="AU176" s="159" t="s">
        <v>88</v>
      </c>
      <c r="AV176" s="13" t="s">
        <v>86</v>
      </c>
      <c r="AW176" s="13" t="s">
        <v>33</v>
      </c>
      <c r="AX176" s="13" t="s">
        <v>78</v>
      </c>
      <c r="AY176" s="159" t="s">
        <v>134</v>
      </c>
    </row>
    <row r="177" spans="1:65" s="13" customFormat="1" ht="10.199999999999999">
      <c r="B177" s="157"/>
      <c r="D177" s="158" t="s">
        <v>140</v>
      </c>
      <c r="E177" s="159" t="s">
        <v>1</v>
      </c>
      <c r="F177" s="160" t="s">
        <v>560</v>
      </c>
      <c r="H177" s="159" t="s">
        <v>1</v>
      </c>
      <c r="I177" s="161"/>
      <c r="L177" s="157"/>
      <c r="M177" s="162"/>
      <c r="N177" s="163"/>
      <c r="O177" s="163"/>
      <c r="P177" s="163"/>
      <c r="Q177" s="163"/>
      <c r="R177" s="163"/>
      <c r="S177" s="163"/>
      <c r="T177" s="164"/>
      <c r="AT177" s="159" t="s">
        <v>140</v>
      </c>
      <c r="AU177" s="159" t="s">
        <v>88</v>
      </c>
      <c r="AV177" s="13" t="s">
        <v>86</v>
      </c>
      <c r="AW177" s="13" t="s">
        <v>33</v>
      </c>
      <c r="AX177" s="13" t="s">
        <v>78</v>
      </c>
      <c r="AY177" s="159" t="s">
        <v>134</v>
      </c>
    </row>
    <row r="178" spans="1:65" s="15" customFormat="1" ht="10.199999999999999">
      <c r="B178" s="175"/>
      <c r="D178" s="158" t="s">
        <v>140</v>
      </c>
      <c r="E178" s="176" t="s">
        <v>1</v>
      </c>
      <c r="F178" s="177" t="s">
        <v>580</v>
      </c>
      <c r="H178" s="178">
        <v>7.9870000000000001</v>
      </c>
      <c r="I178" s="179"/>
      <c r="L178" s="175"/>
      <c r="M178" s="180"/>
      <c r="N178" s="181"/>
      <c r="O178" s="181"/>
      <c r="P178" s="181"/>
      <c r="Q178" s="181"/>
      <c r="R178" s="181"/>
      <c r="S178" s="181"/>
      <c r="T178" s="182"/>
      <c r="AT178" s="176" t="s">
        <v>140</v>
      </c>
      <c r="AU178" s="176" t="s">
        <v>88</v>
      </c>
      <c r="AV178" s="15" t="s">
        <v>88</v>
      </c>
      <c r="AW178" s="15" t="s">
        <v>33</v>
      </c>
      <c r="AX178" s="15" t="s">
        <v>78</v>
      </c>
      <c r="AY178" s="176" t="s">
        <v>134</v>
      </c>
    </row>
    <row r="179" spans="1:65" s="15" customFormat="1" ht="10.199999999999999">
      <c r="B179" s="175"/>
      <c r="D179" s="158" t="s">
        <v>140</v>
      </c>
      <c r="E179" s="176" t="s">
        <v>1</v>
      </c>
      <c r="F179" s="177" t="s">
        <v>581</v>
      </c>
      <c r="H179" s="178">
        <v>1.6850000000000001</v>
      </c>
      <c r="I179" s="179"/>
      <c r="L179" s="175"/>
      <c r="M179" s="180"/>
      <c r="N179" s="181"/>
      <c r="O179" s="181"/>
      <c r="P179" s="181"/>
      <c r="Q179" s="181"/>
      <c r="R179" s="181"/>
      <c r="S179" s="181"/>
      <c r="T179" s="182"/>
      <c r="AT179" s="176" t="s">
        <v>140</v>
      </c>
      <c r="AU179" s="176" t="s">
        <v>88</v>
      </c>
      <c r="AV179" s="15" t="s">
        <v>88</v>
      </c>
      <c r="AW179" s="15" t="s">
        <v>33</v>
      </c>
      <c r="AX179" s="15" t="s">
        <v>78</v>
      </c>
      <c r="AY179" s="176" t="s">
        <v>134</v>
      </c>
    </row>
    <row r="180" spans="1:65" s="13" customFormat="1" ht="10.199999999999999">
      <c r="B180" s="157"/>
      <c r="D180" s="158" t="s">
        <v>140</v>
      </c>
      <c r="E180" s="159" t="s">
        <v>1</v>
      </c>
      <c r="F180" s="160" t="s">
        <v>546</v>
      </c>
      <c r="H180" s="159" t="s">
        <v>1</v>
      </c>
      <c r="I180" s="161"/>
      <c r="L180" s="157"/>
      <c r="M180" s="162"/>
      <c r="N180" s="163"/>
      <c r="O180" s="163"/>
      <c r="P180" s="163"/>
      <c r="Q180" s="163"/>
      <c r="R180" s="163"/>
      <c r="S180" s="163"/>
      <c r="T180" s="164"/>
      <c r="AT180" s="159" t="s">
        <v>140</v>
      </c>
      <c r="AU180" s="159" t="s">
        <v>88</v>
      </c>
      <c r="AV180" s="13" t="s">
        <v>86</v>
      </c>
      <c r="AW180" s="13" t="s">
        <v>33</v>
      </c>
      <c r="AX180" s="13" t="s">
        <v>78</v>
      </c>
      <c r="AY180" s="159" t="s">
        <v>134</v>
      </c>
    </row>
    <row r="181" spans="1:65" s="15" customFormat="1" ht="10.199999999999999">
      <c r="B181" s="175"/>
      <c r="D181" s="158" t="s">
        <v>140</v>
      </c>
      <c r="E181" s="176" t="s">
        <v>1</v>
      </c>
      <c r="F181" s="177" t="s">
        <v>582</v>
      </c>
      <c r="H181" s="178">
        <v>0.106</v>
      </c>
      <c r="I181" s="179"/>
      <c r="L181" s="175"/>
      <c r="M181" s="180"/>
      <c r="N181" s="181"/>
      <c r="O181" s="181"/>
      <c r="P181" s="181"/>
      <c r="Q181" s="181"/>
      <c r="R181" s="181"/>
      <c r="S181" s="181"/>
      <c r="T181" s="182"/>
      <c r="AT181" s="176" t="s">
        <v>140</v>
      </c>
      <c r="AU181" s="176" t="s">
        <v>88</v>
      </c>
      <c r="AV181" s="15" t="s">
        <v>88</v>
      </c>
      <c r="AW181" s="15" t="s">
        <v>33</v>
      </c>
      <c r="AX181" s="15" t="s">
        <v>78</v>
      </c>
      <c r="AY181" s="176" t="s">
        <v>134</v>
      </c>
    </row>
    <row r="182" spans="1:65" s="14" customFormat="1" ht="10.199999999999999">
      <c r="B182" s="165"/>
      <c r="D182" s="158" t="s">
        <v>140</v>
      </c>
      <c r="E182" s="166" t="s">
        <v>1</v>
      </c>
      <c r="F182" s="167" t="s">
        <v>142</v>
      </c>
      <c r="H182" s="168">
        <v>9.7780000000000005</v>
      </c>
      <c r="I182" s="169"/>
      <c r="L182" s="165"/>
      <c r="M182" s="170"/>
      <c r="N182" s="171"/>
      <c r="O182" s="171"/>
      <c r="P182" s="171"/>
      <c r="Q182" s="171"/>
      <c r="R182" s="171"/>
      <c r="S182" s="171"/>
      <c r="T182" s="172"/>
      <c r="AT182" s="166" t="s">
        <v>140</v>
      </c>
      <c r="AU182" s="166" t="s">
        <v>88</v>
      </c>
      <c r="AV182" s="14" t="s">
        <v>138</v>
      </c>
      <c r="AW182" s="14" t="s">
        <v>33</v>
      </c>
      <c r="AX182" s="14" t="s">
        <v>86</v>
      </c>
      <c r="AY182" s="166" t="s">
        <v>134</v>
      </c>
    </row>
    <row r="183" spans="1:65" s="15" customFormat="1" ht="10.199999999999999">
      <c r="B183" s="175"/>
      <c r="D183" s="158" t="s">
        <v>140</v>
      </c>
      <c r="F183" s="177" t="s">
        <v>583</v>
      </c>
      <c r="H183" s="178">
        <v>4.077</v>
      </c>
      <c r="I183" s="179"/>
      <c r="L183" s="175"/>
      <c r="M183" s="180"/>
      <c r="N183" s="181"/>
      <c r="O183" s="181"/>
      <c r="P183" s="181"/>
      <c r="Q183" s="181"/>
      <c r="R183" s="181"/>
      <c r="S183" s="181"/>
      <c r="T183" s="182"/>
      <c r="AT183" s="176" t="s">
        <v>140</v>
      </c>
      <c r="AU183" s="176" t="s">
        <v>88</v>
      </c>
      <c r="AV183" s="15" t="s">
        <v>88</v>
      </c>
      <c r="AW183" s="15" t="s">
        <v>3</v>
      </c>
      <c r="AX183" s="15" t="s">
        <v>86</v>
      </c>
      <c r="AY183" s="176" t="s">
        <v>134</v>
      </c>
    </row>
    <row r="184" spans="1:65" s="12" customFormat="1" ht="22.8" customHeight="1">
      <c r="B184" s="131"/>
      <c r="D184" s="132" t="s">
        <v>77</v>
      </c>
      <c r="E184" s="173" t="s">
        <v>156</v>
      </c>
      <c r="F184" s="173" t="s">
        <v>584</v>
      </c>
      <c r="I184" s="134"/>
      <c r="J184" s="174">
        <f>BK184</f>
        <v>0</v>
      </c>
      <c r="L184" s="131"/>
      <c r="M184" s="136"/>
      <c r="N184" s="137"/>
      <c r="O184" s="137"/>
      <c r="P184" s="138">
        <f>SUM(P185:P192)</f>
        <v>0</v>
      </c>
      <c r="Q184" s="137"/>
      <c r="R184" s="138">
        <f>SUM(R185:R192)</f>
        <v>0</v>
      </c>
      <c r="S184" s="137"/>
      <c r="T184" s="139">
        <f>SUM(T185:T192)</f>
        <v>0</v>
      </c>
      <c r="AR184" s="132" t="s">
        <v>86</v>
      </c>
      <c r="AT184" s="140" t="s">
        <v>77</v>
      </c>
      <c r="AU184" s="140" t="s">
        <v>86</v>
      </c>
      <c r="AY184" s="132" t="s">
        <v>134</v>
      </c>
      <c r="BK184" s="141">
        <f>SUM(BK185:BK192)</f>
        <v>0</v>
      </c>
    </row>
    <row r="185" spans="1:65" s="2" customFormat="1" ht="14.4" customHeight="1">
      <c r="A185" s="32"/>
      <c r="B185" s="142"/>
      <c r="C185" s="143" t="s">
        <v>268</v>
      </c>
      <c r="D185" s="143" t="s">
        <v>135</v>
      </c>
      <c r="E185" s="144" t="s">
        <v>585</v>
      </c>
      <c r="F185" s="145" t="s">
        <v>586</v>
      </c>
      <c r="G185" s="146" t="s">
        <v>163</v>
      </c>
      <c r="H185" s="147">
        <v>7.8</v>
      </c>
      <c r="I185" s="148"/>
      <c r="J185" s="149">
        <f>ROUND(I185*H185,2)</f>
        <v>0</v>
      </c>
      <c r="K185" s="150"/>
      <c r="L185" s="33"/>
      <c r="M185" s="151" t="s">
        <v>1</v>
      </c>
      <c r="N185" s="152" t="s">
        <v>43</v>
      </c>
      <c r="O185" s="58"/>
      <c r="P185" s="153">
        <f>O185*H185</f>
        <v>0</v>
      </c>
      <c r="Q185" s="153">
        <v>0</v>
      </c>
      <c r="R185" s="153">
        <f>Q185*H185</f>
        <v>0</v>
      </c>
      <c r="S185" s="153">
        <v>0</v>
      </c>
      <c r="T185" s="154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55" t="s">
        <v>138</v>
      </c>
      <c r="AT185" s="155" t="s">
        <v>135</v>
      </c>
      <c r="AU185" s="155" t="s">
        <v>88</v>
      </c>
      <c r="AY185" s="17" t="s">
        <v>134</v>
      </c>
      <c r="BE185" s="156">
        <f>IF(N185="základní",J185,0)</f>
        <v>0</v>
      </c>
      <c r="BF185" s="156">
        <f>IF(N185="snížená",J185,0)</f>
        <v>0</v>
      </c>
      <c r="BG185" s="156">
        <f>IF(N185="zákl. přenesená",J185,0)</f>
        <v>0</v>
      </c>
      <c r="BH185" s="156">
        <f>IF(N185="sníž. přenesená",J185,0)</f>
        <v>0</v>
      </c>
      <c r="BI185" s="156">
        <f>IF(N185="nulová",J185,0)</f>
        <v>0</v>
      </c>
      <c r="BJ185" s="17" t="s">
        <v>86</v>
      </c>
      <c r="BK185" s="156">
        <f>ROUND(I185*H185,2)</f>
        <v>0</v>
      </c>
      <c r="BL185" s="17" t="s">
        <v>138</v>
      </c>
      <c r="BM185" s="155" t="s">
        <v>587</v>
      </c>
    </row>
    <row r="186" spans="1:65" s="13" customFormat="1" ht="10.199999999999999">
      <c r="B186" s="157"/>
      <c r="D186" s="158" t="s">
        <v>140</v>
      </c>
      <c r="E186" s="159" t="s">
        <v>1</v>
      </c>
      <c r="F186" s="160" t="s">
        <v>546</v>
      </c>
      <c r="H186" s="159" t="s">
        <v>1</v>
      </c>
      <c r="I186" s="161"/>
      <c r="L186" s="157"/>
      <c r="M186" s="162"/>
      <c r="N186" s="163"/>
      <c r="O186" s="163"/>
      <c r="P186" s="163"/>
      <c r="Q186" s="163"/>
      <c r="R186" s="163"/>
      <c r="S186" s="163"/>
      <c r="T186" s="164"/>
      <c r="AT186" s="159" t="s">
        <v>140</v>
      </c>
      <c r="AU186" s="159" t="s">
        <v>88</v>
      </c>
      <c r="AV186" s="13" t="s">
        <v>86</v>
      </c>
      <c r="AW186" s="13" t="s">
        <v>33</v>
      </c>
      <c r="AX186" s="13" t="s">
        <v>78</v>
      </c>
      <c r="AY186" s="159" t="s">
        <v>134</v>
      </c>
    </row>
    <row r="187" spans="1:65" s="15" customFormat="1" ht="10.199999999999999">
      <c r="B187" s="175"/>
      <c r="D187" s="158" t="s">
        <v>140</v>
      </c>
      <c r="E187" s="176" t="s">
        <v>1</v>
      </c>
      <c r="F187" s="177" t="s">
        <v>547</v>
      </c>
      <c r="H187" s="178">
        <v>7.8</v>
      </c>
      <c r="I187" s="179"/>
      <c r="L187" s="175"/>
      <c r="M187" s="180"/>
      <c r="N187" s="181"/>
      <c r="O187" s="181"/>
      <c r="P187" s="181"/>
      <c r="Q187" s="181"/>
      <c r="R187" s="181"/>
      <c r="S187" s="181"/>
      <c r="T187" s="182"/>
      <c r="AT187" s="176" t="s">
        <v>140</v>
      </c>
      <c r="AU187" s="176" t="s">
        <v>88</v>
      </c>
      <c r="AV187" s="15" t="s">
        <v>88</v>
      </c>
      <c r="AW187" s="15" t="s">
        <v>33</v>
      </c>
      <c r="AX187" s="15" t="s">
        <v>78</v>
      </c>
      <c r="AY187" s="176" t="s">
        <v>134</v>
      </c>
    </row>
    <row r="188" spans="1:65" s="14" customFormat="1" ht="10.199999999999999">
      <c r="B188" s="165"/>
      <c r="D188" s="158" t="s">
        <v>140</v>
      </c>
      <c r="E188" s="166" t="s">
        <v>1</v>
      </c>
      <c r="F188" s="167" t="s">
        <v>142</v>
      </c>
      <c r="H188" s="168">
        <v>7.8</v>
      </c>
      <c r="I188" s="169"/>
      <c r="L188" s="165"/>
      <c r="M188" s="170"/>
      <c r="N188" s="171"/>
      <c r="O188" s="171"/>
      <c r="P188" s="171"/>
      <c r="Q188" s="171"/>
      <c r="R188" s="171"/>
      <c r="S188" s="171"/>
      <c r="T188" s="172"/>
      <c r="AT188" s="166" t="s">
        <v>140</v>
      </c>
      <c r="AU188" s="166" t="s">
        <v>88</v>
      </c>
      <c r="AV188" s="14" t="s">
        <v>138</v>
      </c>
      <c r="AW188" s="14" t="s">
        <v>33</v>
      </c>
      <c r="AX188" s="14" t="s">
        <v>86</v>
      </c>
      <c r="AY188" s="166" t="s">
        <v>134</v>
      </c>
    </row>
    <row r="189" spans="1:65" s="2" customFormat="1" ht="14.4" customHeight="1">
      <c r="A189" s="32"/>
      <c r="B189" s="142"/>
      <c r="C189" s="143" t="s">
        <v>272</v>
      </c>
      <c r="D189" s="143" t="s">
        <v>135</v>
      </c>
      <c r="E189" s="144" t="s">
        <v>588</v>
      </c>
      <c r="F189" s="145" t="s">
        <v>589</v>
      </c>
      <c r="G189" s="146" t="s">
        <v>163</v>
      </c>
      <c r="H189" s="147">
        <v>9.6</v>
      </c>
      <c r="I189" s="148"/>
      <c r="J189" s="149">
        <f>ROUND(I189*H189,2)</f>
        <v>0</v>
      </c>
      <c r="K189" s="150"/>
      <c r="L189" s="33"/>
      <c r="M189" s="151" t="s">
        <v>1</v>
      </c>
      <c r="N189" s="152" t="s">
        <v>43</v>
      </c>
      <c r="O189" s="58"/>
      <c r="P189" s="153">
        <f>O189*H189</f>
        <v>0</v>
      </c>
      <c r="Q189" s="153">
        <v>0</v>
      </c>
      <c r="R189" s="153">
        <f>Q189*H189</f>
        <v>0</v>
      </c>
      <c r="S189" s="153">
        <v>0</v>
      </c>
      <c r="T189" s="154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55" t="s">
        <v>138</v>
      </c>
      <c r="AT189" s="155" t="s">
        <v>135</v>
      </c>
      <c r="AU189" s="155" t="s">
        <v>88</v>
      </c>
      <c r="AY189" s="17" t="s">
        <v>134</v>
      </c>
      <c r="BE189" s="156">
        <f>IF(N189="základní",J189,0)</f>
        <v>0</v>
      </c>
      <c r="BF189" s="156">
        <f>IF(N189="snížená",J189,0)</f>
        <v>0</v>
      </c>
      <c r="BG189" s="156">
        <f>IF(N189="zákl. přenesená",J189,0)</f>
        <v>0</v>
      </c>
      <c r="BH189" s="156">
        <f>IF(N189="sníž. přenesená",J189,0)</f>
        <v>0</v>
      </c>
      <c r="BI189" s="156">
        <f>IF(N189="nulová",J189,0)</f>
        <v>0</v>
      </c>
      <c r="BJ189" s="17" t="s">
        <v>86</v>
      </c>
      <c r="BK189" s="156">
        <f>ROUND(I189*H189,2)</f>
        <v>0</v>
      </c>
      <c r="BL189" s="17" t="s">
        <v>138</v>
      </c>
      <c r="BM189" s="155" t="s">
        <v>590</v>
      </c>
    </row>
    <row r="190" spans="1:65" s="13" customFormat="1" ht="10.199999999999999">
      <c r="B190" s="157"/>
      <c r="D190" s="158" t="s">
        <v>140</v>
      </c>
      <c r="E190" s="159" t="s">
        <v>1</v>
      </c>
      <c r="F190" s="160" t="s">
        <v>546</v>
      </c>
      <c r="H190" s="159" t="s">
        <v>1</v>
      </c>
      <c r="I190" s="161"/>
      <c r="L190" s="157"/>
      <c r="M190" s="162"/>
      <c r="N190" s="163"/>
      <c r="O190" s="163"/>
      <c r="P190" s="163"/>
      <c r="Q190" s="163"/>
      <c r="R190" s="163"/>
      <c r="S190" s="163"/>
      <c r="T190" s="164"/>
      <c r="AT190" s="159" t="s">
        <v>140</v>
      </c>
      <c r="AU190" s="159" t="s">
        <v>88</v>
      </c>
      <c r="AV190" s="13" t="s">
        <v>86</v>
      </c>
      <c r="AW190" s="13" t="s">
        <v>33</v>
      </c>
      <c r="AX190" s="13" t="s">
        <v>78</v>
      </c>
      <c r="AY190" s="159" t="s">
        <v>134</v>
      </c>
    </row>
    <row r="191" spans="1:65" s="15" customFormat="1" ht="10.199999999999999">
      <c r="B191" s="175"/>
      <c r="D191" s="158" t="s">
        <v>140</v>
      </c>
      <c r="E191" s="176" t="s">
        <v>1</v>
      </c>
      <c r="F191" s="177" t="s">
        <v>548</v>
      </c>
      <c r="H191" s="178">
        <v>9.6</v>
      </c>
      <c r="I191" s="179"/>
      <c r="L191" s="175"/>
      <c r="M191" s="180"/>
      <c r="N191" s="181"/>
      <c r="O191" s="181"/>
      <c r="P191" s="181"/>
      <c r="Q191" s="181"/>
      <c r="R191" s="181"/>
      <c r="S191" s="181"/>
      <c r="T191" s="182"/>
      <c r="AT191" s="176" t="s">
        <v>140</v>
      </c>
      <c r="AU191" s="176" t="s">
        <v>88</v>
      </c>
      <c r="AV191" s="15" t="s">
        <v>88</v>
      </c>
      <c r="AW191" s="15" t="s">
        <v>33</v>
      </c>
      <c r="AX191" s="15" t="s">
        <v>78</v>
      </c>
      <c r="AY191" s="176" t="s">
        <v>134</v>
      </c>
    </row>
    <row r="192" spans="1:65" s="14" customFormat="1" ht="10.199999999999999">
      <c r="B192" s="165"/>
      <c r="D192" s="158" t="s">
        <v>140</v>
      </c>
      <c r="E192" s="166" t="s">
        <v>1</v>
      </c>
      <c r="F192" s="167" t="s">
        <v>142</v>
      </c>
      <c r="H192" s="168">
        <v>9.6</v>
      </c>
      <c r="I192" s="169"/>
      <c r="L192" s="165"/>
      <c r="M192" s="170"/>
      <c r="N192" s="171"/>
      <c r="O192" s="171"/>
      <c r="P192" s="171"/>
      <c r="Q192" s="171"/>
      <c r="R192" s="171"/>
      <c r="S192" s="171"/>
      <c r="T192" s="172"/>
      <c r="AT192" s="166" t="s">
        <v>140</v>
      </c>
      <c r="AU192" s="166" t="s">
        <v>88</v>
      </c>
      <c r="AV192" s="14" t="s">
        <v>138</v>
      </c>
      <c r="AW192" s="14" t="s">
        <v>33</v>
      </c>
      <c r="AX192" s="14" t="s">
        <v>86</v>
      </c>
      <c r="AY192" s="166" t="s">
        <v>134</v>
      </c>
    </row>
    <row r="193" spans="1:65" s="12" customFormat="1" ht="22.8" customHeight="1">
      <c r="B193" s="131"/>
      <c r="D193" s="132" t="s">
        <v>77</v>
      </c>
      <c r="E193" s="173" t="s">
        <v>182</v>
      </c>
      <c r="F193" s="173" t="s">
        <v>374</v>
      </c>
      <c r="I193" s="134"/>
      <c r="J193" s="174">
        <f>BK193</f>
        <v>0</v>
      </c>
      <c r="L193" s="131"/>
      <c r="M193" s="136"/>
      <c r="N193" s="137"/>
      <c r="O193" s="137"/>
      <c r="P193" s="138">
        <f>SUM(P194:P202)</f>
        <v>0</v>
      </c>
      <c r="Q193" s="137"/>
      <c r="R193" s="138">
        <f>SUM(R194:R202)</f>
        <v>0</v>
      </c>
      <c r="S193" s="137"/>
      <c r="T193" s="139">
        <f>SUM(T194:T202)</f>
        <v>18.818859</v>
      </c>
      <c r="AR193" s="132" t="s">
        <v>86</v>
      </c>
      <c r="AT193" s="140" t="s">
        <v>77</v>
      </c>
      <c r="AU193" s="140" t="s">
        <v>86</v>
      </c>
      <c r="AY193" s="132" t="s">
        <v>134</v>
      </c>
      <c r="BK193" s="141">
        <f>SUM(BK194:BK202)</f>
        <v>0</v>
      </c>
    </row>
    <row r="194" spans="1:65" s="2" customFormat="1" ht="14.4" customHeight="1">
      <c r="A194" s="32"/>
      <c r="B194" s="142"/>
      <c r="C194" s="143" t="s">
        <v>277</v>
      </c>
      <c r="D194" s="143" t="s">
        <v>135</v>
      </c>
      <c r="E194" s="144" t="s">
        <v>591</v>
      </c>
      <c r="F194" s="145" t="s">
        <v>592</v>
      </c>
      <c r="G194" s="146" t="s">
        <v>217</v>
      </c>
      <c r="H194" s="147">
        <v>280.55700000000002</v>
      </c>
      <c r="I194" s="148"/>
      <c r="J194" s="149">
        <f>ROUND(I194*H194,2)</f>
        <v>0</v>
      </c>
      <c r="K194" s="150"/>
      <c r="L194" s="33"/>
      <c r="M194" s="151" t="s">
        <v>1</v>
      </c>
      <c r="N194" s="152" t="s">
        <v>43</v>
      </c>
      <c r="O194" s="58"/>
      <c r="P194" s="153">
        <f>O194*H194</f>
        <v>0</v>
      </c>
      <c r="Q194" s="153">
        <v>0</v>
      </c>
      <c r="R194" s="153">
        <f>Q194*H194</f>
        <v>0</v>
      </c>
      <c r="S194" s="153">
        <v>5.5E-2</v>
      </c>
      <c r="T194" s="154">
        <f>S194*H194</f>
        <v>15.430635000000001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55" t="s">
        <v>138</v>
      </c>
      <c r="AT194" s="155" t="s">
        <v>135</v>
      </c>
      <c r="AU194" s="155" t="s">
        <v>88</v>
      </c>
      <c r="AY194" s="17" t="s">
        <v>134</v>
      </c>
      <c r="BE194" s="156">
        <f>IF(N194="základní",J194,0)</f>
        <v>0</v>
      </c>
      <c r="BF194" s="156">
        <f>IF(N194="snížená",J194,0)</f>
        <v>0</v>
      </c>
      <c r="BG194" s="156">
        <f>IF(N194="zákl. přenesená",J194,0)</f>
        <v>0</v>
      </c>
      <c r="BH194" s="156">
        <f>IF(N194="sníž. přenesená",J194,0)</f>
        <v>0</v>
      </c>
      <c r="BI194" s="156">
        <f>IF(N194="nulová",J194,0)</f>
        <v>0</v>
      </c>
      <c r="BJ194" s="17" t="s">
        <v>86</v>
      </c>
      <c r="BK194" s="156">
        <f>ROUND(I194*H194,2)</f>
        <v>0</v>
      </c>
      <c r="BL194" s="17" t="s">
        <v>138</v>
      </c>
      <c r="BM194" s="155" t="s">
        <v>593</v>
      </c>
    </row>
    <row r="195" spans="1:65" s="13" customFormat="1" ht="10.199999999999999">
      <c r="B195" s="157"/>
      <c r="D195" s="158" t="s">
        <v>140</v>
      </c>
      <c r="E195" s="159" t="s">
        <v>1</v>
      </c>
      <c r="F195" s="160" t="s">
        <v>559</v>
      </c>
      <c r="H195" s="159" t="s">
        <v>1</v>
      </c>
      <c r="I195" s="161"/>
      <c r="L195" s="157"/>
      <c r="M195" s="162"/>
      <c r="N195" s="163"/>
      <c r="O195" s="163"/>
      <c r="P195" s="163"/>
      <c r="Q195" s="163"/>
      <c r="R195" s="163"/>
      <c r="S195" s="163"/>
      <c r="T195" s="164"/>
      <c r="AT195" s="159" t="s">
        <v>140</v>
      </c>
      <c r="AU195" s="159" t="s">
        <v>88</v>
      </c>
      <c r="AV195" s="13" t="s">
        <v>86</v>
      </c>
      <c r="AW195" s="13" t="s">
        <v>33</v>
      </c>
      <c r="AX195" s="13" t="s">
        <v>78</v>
      </c>
      <c r="AY195" s="159" t="s">
        <v>134</v>
      </c>
    </row>
    <row r="196" spans="1:65" s="15" customFormat="1" ht="10.199999999999999">
      <c r="B196" s="175"/>
      <c r="D196" s="158" t="s">
        <v>140</v>
      </c>
      <c r="E196" s="176" t="s">
        <v>1</v>
      </c>
      <c r="F196" s="177" t="s">
        <v>574</v>
      </c>
      <c r="H196" s="178">
        <v>121.008</v>
      </c>
      <c r="I196" s="179"/>
      <c r="L196" s="175"/>
      <c r="M196" s="180"/>
      <c r="N196" s="181"/>
      <c r="O196" s="181"/>
      <c r="P196" s="181"/>
      <c r="Q196" s="181"/>
      <c r="R196" s="181"/>
      <c r="S196" s="181"/>
      <c r="T196" s="182"/>
      <c r="AT196" s="176" t="s">
        <v>140</v>
      </c>
      <c r="AU196" s="176" t="s">
        <v>88</v>
      </c>
      <c r="AV196" s="15" t="s">
        <v>88</v>
      </c>
      <c r="AW196" s="15" t="s">
        <v>33</v>
      </c>
      <c r="AX196" s="15" t="s">
        <v>78</v>
      </c>
      <c r="AY196" s="176" t="s">
        <v>134</v>
      </c>
    </row>
    <row r="197" spans="1:65" s="15" customFormat="1" ht="10.199999999999999">
      <c r="B197" s="175"/>
      <c r="D197" s="158" t="s">
        <v>140</v>
      </c>
      <c r="E197" s="176" t="s">
        <v>1</v>
      </c>
      <c r="F197" s="177" t="s">
        <v>575</v>
      </c>
      <c r="H197" s="178">
        <v>159.54900000000001</v>
      </c>
      <c r="I197" s="179"/>
      <c r="L197" s="175"/>
      <c r="M197" s="180"/>
      <c r="N197" s="181"/>
      <c r="O197" s="181"/>
      <c r="P197" s="181"/>
      <c r="Q197" s="181"/>
      <c r="R197" s="181"/>
      <c r="S197" s="181"/>
      <c r="T197" s="182"/>
      <c r="AT197" s="176" t="s">
        <v>140</v>
      </c>
      <c r="AU197" s="176" t="s">
        <v>88</v>
      </c>
      <c r="AV197" s="15" t="s">
        <v>88</v>
      </c>
      <c r="AW197" s="15" t="s">
        <v>33</v>
      </c>
      <c r="AX197" s="15" t="s">
        <v>78</v>
      </c>
      <c r="AY197" s="176" t="s">
        <v>134</v>
      </c>
    </row>
    <row r="198" spans="1:65" s="14" customFormat="1" ht="10.199999999999999">
      <c r="B198" s="165"/>
      <c r="D198" s="158" t="s">
        <v>140</v>
      </c>
      <c r="E198" s="166" t="s">
        <v>1</v>
      </c>
      <c r="F198" s="167" t="s">
        <v>142</v>
      </c>
      <c r="H198" s="168">
        <v>280.55700000000002</v>
      </c>
      <c r="I198" s="169"/>
      <c r="L198" s="165"/>
      <c r="M198" s="170"/>
      <c r="N198" s="171"/>
      <c r="O198" s="171"/>
      <c r="P198" s="171"/>
      <c r="Q198" s="171"/>
      <c r="R198" s="171"/>
      <c r="S198" s="171"/>
      <c r="T198" s="172"/>
      <c r="AT198" s="166" t="s">
        <v>140</v>
      </c>
      <c r="AU198" s="166" t="s">
        <v>88</v>
      </c>
      <c r="AV198" s="14" t="s">
        <v>138</v>
      </c>
      <c r="AW198" s="14" t="s">
        <v>33</v>
      </c>
      <c r="AX198" s="14" t="s">
        <v>86</v>
      </c>
      <c r="AY198" s="166" t="s">
        <v>134</v>
      </c>
    </row>
    <row r="199" spans="1:65" s="2" customFormat="1" ht="14.4" customHeight="1">
      <c r="A199" s="32"/>
      <c r="B199" s="142"/>
      <c r="C199" s="143" t="s">
        <v>283</v>
      </c>
      <c r="D199" s="143" t="s">
        <v>135</v>
      </c>
      <c r="E199" s="144" t="s">
        <v>594</v>
      </c>
      <c r="F199" s="145" t="s">
        <v>595</v>
      </c>
      <c r="G199" s="146" t="s">
        <v>345</v>
      </c>
      <c r="H199" s="147">
        <v>40.335999999999999</v>
      </c>
      <c r="I199" s="148"/>
      <c r="J199" s="149">
        <f>ROUND(I199*H199,2)</f>
        <v>0</v>
      </c>
      <c r="K199" s="150"/>
      <c r="L199" s="33"/>
      <c r="M199" s="151" t="s">
        <v>1</v>
      </c>
      <c r="N199" s="152" t="s">
        <v>43</v>
      </c>
      <c r="O199" s="58"/>
      <c r="P199" s="153">
        <f>O199*H199</f>
        <v>0</v>
      </c>
      <c r="Q199" s="153">
        <v>0</v>
      </c>
      <c r="R199" s="153">
        <f>Q199*H199</f>
        <v>0</v>
      </c>
      <c r="S199" s="153">
        <v>8.4000000000000005E-2</v>
      </c>
      <c r="T199" s="154">
        <f>S199*H199</f>
        <v>3.3882240000000001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55" t="s">
        <v>138</v>
      </c>
      <c r="AT199" s="155" t="s">
        <v>135</v>
      </c>
      <c r="AU199" s="155" t="s">
        <v>88</v>
      </c>
      <c r="AY199" s="17" t="s">
        <v>134</v>
      </c>
      <c r="BE199" s="156">
        <f>IF(N199="základní",J199,0)</f>
        <v>0</v>
      </c>
      <c r="BF199" s="156">
        <f>IF(N199="snížená",J199,0)</f>
        <v>0</v>
      </c>
      <c r="BG199" s="156">
        <f>IF(N199="zákl. přenesená",J199,0)</f>
        <v>0</v>
      </c>
      <c r="BH199" s="156">
        <f>IF(N199="sníž. přenesená",J199,0)</f>
        <v>0</v>
      </c>
      <c r="BI199" s="156">
        <f>IF(N199="nulová",J199,0)</f>
        <v>0</v>
      </c>
      <c r="BJ199" s="17" t="s">
        <v>86</v>
      </c>
      <c r="BK199" s="156">
        <f>ROUND(I199*H199,2)</f>
        <v>0</v>
      </c>
      <c r="BL199" s="17" t="s">
        <v>138</v>
      </c>
      <c r="BM199" s="155" t="s">
        <v>596</v>
      </c>
    </row>
    <row r="200" spans="1:65" s="13" customFormat="1" ht="10.199999999999999">
      <c r="B200" s="157"/>
      <c r="D200" s="158" t="s">
        <v>140</v>
      </c>
      <c r="E200" s="159" t="s">
        <v>1</v>
      </c>
      <c r="F200" s="160" t="s">
        <v>559</v>
      </c>
      <c r="H200" s="159" t="s">
        <v>1</v>
      </c>
      <c r="I200" s="161"/>
      <c r="L200" s="157"/>
      <c r="M200" s="162"/>
      <c r="N200" s="163"/>
      <c r="O200" s="163"/>
      <c r="P200" s="163"/>
      <c r="Q200" s="163"/>
      <c r="R200" s="163"/>
      <c r="S200" s="163"/>
      <c r="T200" s="164"/>
      <c r="AT200" s="159" t="s">
        <v>140</v>
      </c>
      <c r="AU200" s="159" t="s">
        <v>88</v>
      </c>
      <c r="AV200" s="13" t="s">
        <v>86</v>
      </c>
      <c r="AW200" s="13" t="s">
        <v>33</v>
      </c>
      <c r="AX200" s="13" t="s">
        <v>78</v>
      </c>
      <c r="AY200" s="159" t="s">
        <v>134</v>
      </c>
    </row>
    <row r="201" spans="1:65" s="15" customFormat="1" ht="10.199999999999999">
      <c r="B201" s="175"/>
      <c r="D201" s="158" t="s">
        <v>140</v>
      </c>
      <c r="E201" s="176" t="s">
        <v>1</v>
      </c>
      <c r="F201" s="177" t="s">
        <v>561</v>
      </c>
      <c r="H201" s="178">
        <v>40.335999999999999</v>
      </c>
      <c r="I201" s="179"/>
      <c r="L201" s="175"/>
      <c r="M201" s="180"/>
      <c r="N201" s="181"/>
      <c r="O201" s="181"/>
      <c r="P201" s="181"/>
      <c r="Q201" s="181"/>
      <c r="R201" s="181"/>
      <c r="S201" s="181"/>
      <c r="T201" s="182"/>
      <c r="AT201" s="176" t="s">
        <v>140</v>
      </c>
      <c r="AU201" s="176" t="s">
        <v>88</v>
      </c>
      <c r="AV201" s="15" t="s">
        <v>88</v>
      </c>
      <c r="AW201" s="15" t="s">
        <v>33</v>
      </c>
      <c r="AX201" s="15" t="s">
        <v>78</v>
      </c>
      <c r="AY201" s="176" t="s">
        <v>134</v>
      </c>
    </row>
    <row r="202" spans="1:65" s="14" customFormat="1" ht="10.199999999999999">
      <c r="B202" s="165"/>
      <c r="D202" s="158" t="s">
        <v>140</v>
      </c>
      <c r="E202" s="166" t="s">
        <v>1</v>
      </c>
      <c r="F202" s="167" t="s">
        <v>142</v>
      </c>
      <c r="H202" s="168">
        <v>40.335999999999999</v>
      </c>
      <c r="I202" s="169"/>
      <c r="L202" s="165"/>
      <c r="M202" s="170"/>
      <c r="N202" s="171"/>
      <c r="O202" s="171"/>
      <c r="P202" s="171"/>
      <c r="Q202" s="171"/>
      <c r="R202" s="171"/>
      <c r="S202" s="171"/>
      <c r="T202" s="172"/>
      <c r="AT202" s="166" t="s">
        <v>140</v>
      </c>
      <c r="AU202" s="166" t="s">
        <v>88</v>
      </c>
      <c r="AV202" s="14" t="s">
        <v>138</v>
      </c>
      <c r="AW202" s="14" t="s">
        <v>33</v>
      </c>
      <c r="AX202" s="14" t="s">
        <v>86</v>
      </c>
      <c r="AY202" s="166" t="s">
        <v>134</v>
      </c>
    </row>
    <row r="203" spans="1:65" s="12" customFormat="1" ht="22.8" customHeight="1">
      <c r="B203" s="131"/>
      <c r="D203" s="132" t="s">
        <v>77</v>
      </c>
      <c r="E203" s="173" t="s">
        <v>395</v>
      </c>
      <c r="F203" s="173" t="s">
        <v>396</v>
      </c>
      <c r="I203" s="134"/>
      <c r="J203" s="174">
        <f>BK203</f>
        <v>0</v>
      </c>
      <c r="L203" s="131"/>
      <c r="M203" s="136"/>
      <c r="N203" s="137"/>
      <c r="O203" s="137"/>
      <c r="P203" s="138">
        <f>SUM(P204:P208)</f>
        <v>0</v>
      </c>
      <c r="Q203" s="137"/>
      <c r="R203" s="138">
        <f>SUM(R204:R208)</f>
        <v>0</v>
      </c>
      <c r="S203" s="137"/>
      <c r="T203" s="139">
        <f>SUM(T204:T208)</f>
        <v>0</v>
      </c>
      <c r="AR203" s="132" t="s">
        <v>86</v>
      </c>
      <c r="AT203" s="140" t="s">
        <v>77</v>
      </c>
      <c r="AU203" s="140" t="s">
        <v>86</v>
      </c>
      <c r="AY203" s="132" t="s">
        <v>134</v>
      </c>
      <c r="BK203" s="141">
        <f>SUM(BK204:BK208)</f>
        <v>0</v>
      </c>
    </row>
    <row r="204" spans="1:65" s="2" customFormat="1" ht="14.4" customHeight="1">
      <c r="A204" s="32"/>
      <c r="B204" s="142"/>
      <c r="C204" s="143" t="s">
        <v>288</v>
      </c>
      <c r="D204" s="143" t="s">
        <v>135</v>
      </c>
      <c r="E204" s="144" t="s">
        <v>398</v>
      </c>
      <c r="F204" s="145" t="s">
        <v>399</v>
      </c>
      <c r="G204" s="146" t="s">
        <v>193</v>
      </c>
      <c r="H204" s="147">
        <v>19.024000000000001</v>
      </c>
      <c r="I204" s="148"/>
      <c r="J204" s="149">
        <f>ROUND(I204*H204,2)</f>
        <v>0</v>
      </c>
      <c r="K204" s="150"/>
      <c r="L204" s="33"/>
      <c r="M204" s="151" t="s">
        <v>1</v>
      </c>
      <c r="N204" s="152" t="s">
        <v>43</v>
      </c>
      <c r="O204" s="58"/>
      <c r="P204" s="153">
        <f>O204*H204</f>
        <v>0</v>
      </c>
      <c r="Q204" s="153">
        <v>0</v>
      </c>
      <c r="R204" s="153">
        <f>Q204*H204</f>
        <v>0</v>
      </c>
      <c r="S204" s="153">
        <v>0</v>
      </c>
      <c r="T204" s="154">
        <f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55" t="s">
        <v>138</v>
      </c>
      <c r="AT204" s="155" t="s">
        <v>135</v>
      </c>
      <c r="AU204" s="155" t="s">
        <v>88</v>
      </c>
      <c r="AY204" s="17" t="s">
        <v>134</v>
      </c>
      <c r="BE204" s="156">
        <f>IF(N204="základní",J204,0)</f>
        <v>0</v>
      </c>
      <c r="BF204" s="156">
        <f>IF(N204="snížená",J204,0)</f>
        <v>0</v>
      </c>
      <c r="BG204" s="156">
        <f>IF(N204="zákl. přenesená",J204,0)</f>
        <v>0</v>
      </c>
      <c r="BH204" s="156">
        <f>IF(N204="sníž. přenesená",J204,0)</f>
        <v>0</v>
      </c>
      <c r="BI204" s="156">
        <f>IF(N204="nulová",J204,0)</f>
        <v>0</v>
      </c>
      <c r="BJ204" s="17" t="s">
        <v>86</v>
      </c>
      <c r="BK204" s="156">
        <f>ROUND(I204*H204,2)</f>
        <v>0</v>
      </c>
      <c r="BL204" s="17" t="s">
        <v>138</v>
      </c>
      <c r="BM204" s="155" t="s">
        <v>597</v>
      </c>
    </row>
    <row r="205" spans="1:65" s="2" customFormat="1" ht="14.4" customHeight="1">
      <c r="A205" s="32"/>
      <c r="B205" s="142"/>
      <c r="C205" s="143" t="s">
        <v>296</v>
      </c>
      <c r="D205" s="143" t="s">
        <v>135</v>
      </c>
      <c r="E205" s="144" t="s">
        <v>402</v>
      </c>
      <c r="F205" s="145" t="s">
        <v>403</v>
      </c>
      <c r="G205" s="146" t="s">
        <v>193</v>
      </c>
      <c r="H205" s="147">
        <v>19.024000000000001</v>
      </c>
      <c r="I205" s="148"/>
      <c r="J205" s="149">
        <f>ROUND(I205*H205,2)</f>
        <v>0</v>
      </c>
      <c r="K205" s="150"/>
      <c r="L205" s="33"/>
      <c r="M205" s="151" t="s">
        <v>1</v>
      </c>
      <c r="N205" s="152" t="s">
        <v>43</v>
      </c>
      <c r="O205" s="58"/>
      <c r="P205" s="153">
        <f>O205*H205</f>
        <v>0</v>
      </c>
      <c r="Q205" s="153">
        <v>0</v>
      </c>
      <c r="R205" s="153">
        <f>Q205*H205</f>
        <v>0</v>
      </c>
      <c r="S205" s="153">
        <v>0</v>
      </c>
      <c r="T205" s="154">
        <f>S205*H205</f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55" t="s">
        <v>138</v>
      </c>
      <c r="AT205" s="155" t="s">
        <v>135</v>
      </c>
      <c r="AU205" s="155" t="s">
        <v>88</v>
      </c>
      <c r="AY205" s="17" t="s">
        <v>134</v>
      </c>
      <c r="BE205" s="156">
        <f>IF(N205="základní",J205,0)</f>
        <v>0</v>
      </c>
      <c r="BF205" s="156">
        <f>IF(N205="snížená",J205,0)</f>
        <v>0</v>
      </c>
      <c r="BG205" s="156">
        <f>IF(N205="zákl. přenesená",J205,0)</f>
        <v>0</v>
      </c>
      <c r="BH205" s="156">
        <f>IF(N205="sníž. přenesená",J205,0)</f>
        <v>0</v>
      </c>
      <c r="BI205" s="156">
        <f>IF(N205="nulová",J205,0)</f>
        <v>0</v>
      </c>
      <c r="BJ205" s="17" t="s">
        <v>86</v>
      </c>
      <c r="BK205" s="156">
        <f>ROUND(I205*H205,2)</f>
        <v>0</v>
      </c>
      <c r="BL205" s="17" t="s">
        <v>138</v>
      </c>
      <c r="BM205" s="155" t="s">
        <v>598</v>
      </c>
    </row>
    <row r="206" spans="1:65" s="2" customFormat="1" ht="14.4" customHeight="1">
      <c r="A206" s="32"/>
      <c r="B206" s="142"/>
      <c r="C206" s="143" t="s">
        <v>304</v>
      </c>
      <c r="D206" s="143" t="s">
        <v>135</v>
      </c>
      <c r="E206" s="144" t="s">
        <v>406</v>
      </c>
      <c r="F206" s="145" t="s">
        <v>407</v>
      </c>
      <c r="G206" s="146" t="s">
        <v>193</v>
      </c>
      <c r="H206" s="147">
        <v>19.024000000000001</v>
      </c>
      <c r="I206" s="148"/>
      <c r="J206" s="149">
        <f>ROUND(I206*H206,2)</f>
        <v>0</v>
      </c>
      <c r="K206" s="150"/>
      <c r="L206" s="33"/>
      <c r="M206" s="151" t="s">
        <v>1</v>
      </c>
      <c r="N206" s="152" t="s">
        <v>43</v>
      </c>
      <c r="O206" s="58"/>
      <c r="P206" s="153">
        <f>O206*H206</f>
        <v>0</v>
      </c>
      <c r="Q206" s="153">
        <v>0</v>
      </c>
      <c r="R206" s="153">
        <f>Q206*H206</f>
        <v>0</v>
      </c>
      <c r="S206" s="153">
        <v>0</v>
      </c>
      <c r="T206" s="154">
        <f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55" t="s">
        <v>138</v>
      </c>
      <c r="AT206" s="155" t="s">
        <v>135</v>
      </c>
      <c r="AU206" s="155" t="s">
        <v>88</v>
      </c>
      <c r="AY206" s="17" t="s">
        <v>134</v>
      </c>
      <c r="BE206" s="156">
        <f>IF(N206="základní",J206,0)</f>
        <v>0</v>
      </c>
      <c r="BF206" s="156">
        <f>IF(N206="snížená",J206,0)</f>
        <v>0</v>
      </c>
      <c r="BG206" s="156">
        <f>IF(N206="zákl. přenesená",J206,0)</f>
        <v>0</v>
      </c>
      <c r="BH206" s="156">
        <f>IF(N206="sníž. přenesená",J206,0)</f>
        <v>0</v>
      </c>
      <c r="BI206" s="156">
        <f>IF(N206="nulová",J206,0)</f>
        <v>0</v>
      </c>
      <c r="BJ206" s="17" t="s">
        <v>86</v>
      </c>
      <c r="BK206" s="156">
        <f>ROUND(I206*H206,2)</f>
        <v>0</v>
      </c>
      <c r="BL206" s="17" t="s">
        <v>138</v>
      </c>
      <c r="BM206" s="155" t="s">
        <v>599</v>
      </c>
    </row>
    <row r="207" spans="1:65" s="2" customFormat="1" ht="14.4" customHeight="1">
      <c r="A207" s="32"/>
      <c r="B207" s="142"/>
      <c r="C207" s="143" t="s">
        <v>7</v>
      </c>
      <c r="D207" s="143" t="s">
        <v>135</v>
      </c>
      <c r="E207" s="144" t="s">
        <v>410</v>
      </c>
      <c r="F207" s="145" t="s">
        <v>411</v>
      </c>
      <c r="G207" s="146" t="s">
        <v>193</v>
      </c>
      <c r="H207" s="147">
        <v>19.024000000000001</v>
      </c>
      <c r="I207" s="148"/>
      <c r="J207" s="149">
        <f>ROUND(I207*H207,2)</f>
        <v>0</v>
      </c>
      <c r="K207" s="150"/>
      <c r="L207" s="33"/>
      <c r="M207" s="151" t="s">
        <v>1</v>
      </c>
      <c r="N207" s="152" t="s">
        <v>43</v>
      </c>
      <c r="O207" s="58"/>
      <c r="P207" s="153">
        <f>O207*H207</f>
        <v>0</v>
      </c>
      <c r="Q207" s="153">
        <v>0</v>
      </c>
      <c r="R207" s="153">
        <f>Q207*H207</f>
        <v>0</v>
      </c>
      <c r="S207" s="153">
        <v>0</v>
      </c>
      <c r="T207" s="154">
        <f>S207*H207</f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55" t="s">
        <v>138</v>
      </c>
      <c r="AT207" s="155" t="s">
        <v>135</v>
      </c>
      <c r="AU207" s="155" t="s">
        <v>88</v>
      </c>
      <c r="AY207" s="17" t="s">
        <v>134</v>
      </c>
      <c r="BE207" s="156">
        <f>IF(N207="základní",J207,0)</f>
        <v>0</v>
      </c>
      <c r="BF207" s="156">
        <f>IF(N207="snížená",J207,0)</f>
        <v>0</v>
      </c>
      <c r="BG207" s="156">
        <f>IF(N207="zákl. přenesená",J207,0)</f>
        <v>0</v>
      </c>
      <c r="BH207" s="156">
        <f>IF(N207="sníž. přenesená",J207,0)</f>
        <v>0</v>
      </c>
      <c r="BI207" s="156">
        <f>IF(N207="nulová",J207,0)</f>
        <v>0</v>
      </c>
      <c r="BJ207" s="17" t="s">
        <v>86</v>
      </c>
      <c r="BK207" s="156">
        <f>ROUND(I207*H207,2)</f>
        <v>0</v>
      </c>
      <c r="BL207" s="17" t="s">
        <v>138</v>
      </c>
      <c r="BM207" s="155" t="s">
        <v>600</v>
      </c>
    </row>
    <row r="208" spans="1:65" s="2" customFormat="1" ht="14.4" customHeight="1">
      <c r="A208" s="32"/>
      <c r="B208" s="142"/>
      <c r="C208" s="143" t="s">
        <v>315</v>
      </c>
      <c r="D208" s="143" t="s">
        <v>135</v>
      </c>
      <c r="E208" s="144" t="s">
        <v>414</v>
      </c>
      <c r="F208" s="145" t="s">
        <v>415</v>
      </c>
      <c r="G208" s="146" t="s">
        <v>193</v>
      </c>
      <c r="H208" s="147">
        <v>19.024000000000001</v>
      </c>
      <c r="I208" s="148"/>
      <c r="J208" s="149">
        <f>ROUND(I208*H208,2)</f>
        <v>0</v>
      </c>
      <c r="K208" s="150"/>
      <c r="L208" s="33"/>
      <c r="M208" s="151" t="s">
        <v>1</v>
      </c>
      <c r="N208" s="152" t="s">
        <v>43</v>
      </c>
      <c r="O208" s="58"/>
      <c r="P208" s="153">
        <f>O208*H208</f>
        <v>0</v>
      </c>
      <c r="Q208" s="153">
        <v>0</v>
      </c>
      <c r="R208" s="153">
        <f>Q208*H208</f>
        <v>0</v>
      </c>
      <c r="S208" s="153">
        <v>0</v>
      </c>
      <c r="T208" s="154">
        <f>S208*H208</f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55" t="s">
        <v>138</v>
      </c>
      <c r="AT208" s="155" t="s">
        <v>135</v>
      </c>
      <c r="AU208" s="155" t="s">
        <v>88</v>
      </c>
      <c r="AY208" s="17" t="s">
        <v>134</v>
      </c>
      <c r="BE208" s="156">
        <f>IF(N208="základní",J208,0)</f>
        <v>0</v>
      </c>
      <c r="BF208" s="156">
        <f>IF(N208="snížená",J208,0)</f>
        <v>0</v>
      </c>
      <c r="BG208" s="156">
        <f>IF(N208="zákl. přenesená",J208,0)</f>
        <v>0</v>
      </c>
      <c r="BH208" s="156">
        <f>IF(N208="sníž. přenesená",J208,0)</f>
        <v>0</v>
      </c>
      <c r="BI208" s="156">
        <f>IF(N208="nulová",J208,0)</f>
        <v>0</v>
      </c>
      <c r="BJ208" s="17" t="s">
        <v>86</v>
      </c>
      <c r="BK208" s="156">
        <f>ROUND(I208*H208,2)</f>
        <v>0</v>
      </c>
      <c r="BL208" s="17" t="s">
        <v>138</v>
      </c>
      <c r="BM208" s="155" t="s">
        <v>601</v>
      </c>
    </row>
    <row r="209" spans="1:65" s="12" customFormat="1" ht="22.8" customHeight="1">
      <c r="B209" s="131"/>
      <c r="D209" s="132" t="s">
        <v>77</v>
      </c>
      <c r="E209" s="173" t="s">
        <v>188</v>
      </c>
      <c r="F209" s="173" t="s">
        <v>189</v>
      </c>
      <c r="I209" s="134"/>
      <c r="J209" s="174">
        <f>BK209</f>
        <v>0</v>
      </c>
      <c r="L209" s="131"/>
      <c r="M209" s="136"/>
      <c r="N209" s="137"/>
      <c r="O209" s="137"/>
      <c r="P209" s="138">
        <f>P210</f>
        <v>0</v>
      </c>
      <c r="Q209" s="137"/>
      <c r="R209" s="138">
        <f>R210</f>
        <v>0</v>
      </c>
      <c r="S209" s="137"/>
      <c r="T209" s="139">
        <f>T210</f>
        <v>0</v>
      </c>
      <c r="AR209" s="132" t="s">
        <v>86</v>
      </c>
      <c r="AT209" s="140" t="s">
        <v>77</v>
      </c>
      <c r="AU209" s="140" t="s">
        <v>86</v>
      </c>
      <c r="AY209" s="132" t="s">
        <v>134</v>
      </c>
      <c r="BK209" s="141">
        <f>BK210</f>
        <v>0</v>
      </c>
    </row>
    <row r="210" spans="1:65" s="2" customFormat="1" ht="14.4" customHeight="1">
      <c r="A210" s="32"/>
      <c r="B210" s="142"/>
      <c r="C210" s="143" t="s">
        <v>321</v>
      </c>
      <c r="D210" s="143" t="s">
        <v>135</v>
      </c>
      <c r="E210" s="144" t="s">
        <v>191</v>
      </c>
      <c r="F210" s="145" t="s">
        <v>192</v>
      </c>
      <c r="G210" s="146" t="s">
        <v>193</v>
      </c>
      <c r="H210" s="147">
        <v>7.5640000000000001</v>
      </c>
      <c r="I210" s="148"/>
      <c r="J210" s="149">
        <f>ROUND(I210*H210,2)</f>
        <v>0</v>
      </c>
      <c r="K210" s="150"/>
      <c r="L210" s="33"/>
      <c r="M210" s="151" t="s">
        <v>1</v>
      </c>
      <c r="N210" s="152" t="s">
        <v>43</v>
      </c>
      <c r="O210" s="58"/>
      <c r="P210" s="153">
        <f>O210*H210</f>
        <v>0</v>
      </c>
      <c r="Q210" s="153">
        <v>0</v>
      </c>
      <c r="R210" s="153">
        <f>Q210*H210</f>
        <v>0</v>
      </c>
      <c r="S210" s="153">
        <v>0</v>
      </c>
      <c r="T210" s="154">
        <f>S210*H210</f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55" t="s">
        <v>138</v>
      </c>
      <c r="AT210" s="155" t="s">
        <v>135</v>
      </c>
      <c r="AU210" s="155" t="s">
        <v>88</v>
      </c>
      <c r="AY210" s="17" t="s">
        <v>134</v>
      </c>
      <c r="BE210" s="156">
        <f>IF(N210="základní",J210,0)</f>
        <v>0</v>
      </c>
      <c r="BF210" s="156">
        <f>IF(N210="snížená",J210,0)</f>
        <v>0</v>
      </c>
      <c r="BG210" s="156">
        <f>IF(N210="zákl. přenesená",J210,0)</f>
        <v>0</v>
      </c>
      <c r="BH210" s="156">
        <f>IF(N210="sníž. přenesená",J210,0)</f>
        <v>0</v>
      </c>
      <c r="BI210" s="156">
        <f>IF(N210="nulová",J210,0)</f>
        <v>0</v>
      </c>
      <c r="BJ210" s="17" t="s">
        <v>86</v>
      </c>
      <c r="BK210" s="156">
        <f>ROUND(I210*H210,2)</f>
        <v>0</v>
      </c>
      <c r="BL210" s="17" t="s">
        <v>138</v>
      </c>
      <c r="BM210" s="155" t="s">
        <v>194</v>
      </c>
    </row>
    <row r="211" spans="1:65" s="12" customFormat="1" ht="25.95" customHeight="1">
      <c r="B211" s="131"/>
      <c r="D211" s="132" t="s">
        <v>77</v>
      </c>
      <c r="E211" s="133" t="s">
        <v>602</v>
      </c>
      <c r="F211" s="133" t="s">
        <v>603</v>
      </c>
      <c r="I211" s="134"/>
      <c r="J211" s="135">
        <f>BK211</f>
        <v>0</v>
      </c>
      <c r="L211" s="131"/>
      <c r="M211" s="136"/>
      <c r="N211" s="137"/>
      <c r="O211" s="137"/>
      <c r="P211" s="138">
        <f>P212+P293</f>
        <v>0</v>
      </c>
      <c r="Q211" s="137"/>
      <c r="R211" s="138">
        <f>R212+R293</f>
        <v>1.25412539</v>
      </c>
      <c r="S211" s="137"/>
      <c r="T211" s="139">
        <f>T212+T293</f>
        <v>0.20469599999999999</v>
      </c>
      <c r="AR211" s="132" t="s">
        <v>88</v>
      </c>
      <c r="AT211" s="140" t="s">
        <v>77</v>
      </c>
      <c r="AU211" s="140" t="s">
        <v>78</v>
      </c>
      <c r="AY211" s="132" t="s">
        <v>134</v>
      </c>
      <c r="BK211" s="141">
        <f>BK212+BK293</f>
        <v>0</v>
      </c>
    </row>
    <row r="212" spans="1:65" s="12" customFormat="1" ht="22.8" customHeight="1">
      <c r="B212" s="131"/>
      <c r="D212" s="132" t="s">
        <v>77</v>
      </c>
      <c r="E212" s="173" t="s">
        <v>604</v>
      </c>
      <c r="F212" s="173" t="s">
        <v>605</v>
      </c>
      <c r="I212" s="134"/>
      <c r="J212" s="174">
        <f>BK212</f>
        <v>0</v>
      </c>
      <c r="L212" s="131"/>
      <c r="M212" s="136"/>
      <c r="N212" s="137"/>
      <c r="O212" s="137"/>
      <c r="P212" s="138">
        <f>SUM(P213:P292)</f>
        <v>0</v>
      </c>
      <c r="Q212" s="137"/>
      <c r="R212" s="138">
        <f>SUM(R213:R292)</f>
        <v>1.2141931400000001</v>
      </c>
      <c r="S212" s="137"/>
      <c r="T212" s="139">
        <f>SUM(T213:T292)</f>
        <v>0.20469599999999999</v>
      </c>
      <c r="AR212" s="132" t="s">
        <v>88</v>
      </c>
      <c r="AT212" s="140" t="s">
        <v>77</v>
      </c>
      <c r="AU212" s="140" t="s">
        <v>86</v>
      </c>
      <c r="AY212" s="132" t="s">
        <v>134</v>
      </c>
      <c r="BK212" s="141">
        <f>SUM(BK213:BK292)</f>
        <v>0</v>
      </c>
    </row>
    <row r="213" spans="1:65" s="2" customFormat="1" ht="14.4" customHeight="1">
      <c r="A213" s="32"/>
      <c r="B213" s="142"/>
      <c r="C213" s="143" t="s">
        <v>327</v>
      </c>
      <c r="D213" s="143" t="s">
        <v>135</v>
      </c>
      <c r="E213" s="144" t="s">
        <v>606</v>
      </c>
      <c r="F213" s="145" t="s">
        <v>607</v>
      </c>
      <c r="G213" s="146" t="s">
        <v>217</v>
      </c>
      <c r="H213" s="147">
        <v>15.984</v>
      </c>
      <c r="I213" s="148"/>
      <c r="J213" s="149">
        <f>ROUND(I213*H213,2)</f>
        <v>0</v>
      </c>
      <c r="K213" s="150"/>
      <c r="L213" s="33"/>
      <c r="M213" s="151" t="s">
        <v>1</v>
      </c>
      <c r="N213" s="152" t="s">
        <v>43</v>
      </c>
      <c r="O213" s="58"/>
      <c r="P213" s="153">
        <f>O213*H213</f>
        <v>0</v>
      </c>
      <c r="Q213" s="153">
        <v>0</v>
      </c>
      <c r="R213" s="153">
        <f>Q213*H213</f>
        <v>0</v>
      </c>
      <c r="S213" s="153">
        <v>0</v>
      </c>
      <c r="T213" s="154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55" t="s">
        <v>277</v>
      </c>
      <c r="AT213" s="155" t="s">
        <v>135</v>
      </c>
      <c r="AU213" s="155" t="s">
        <v>88</v>
      </c>
      <c r="AY213" s="17" t="s">
        <v>134</v>
      </c>
      <c r="BE213" s="156">
        <f>IF(N213="základní",J213,0)</f>
        <v>0</v>
      </c>
      <c r="BF213" s="156">
        <f>IF(N213="snížená",J213,0)</f>
        <v>0</v>
      </c>
      <c r="BG213" s="156">
        <f>IF(N213="zákl. přenesená",J213,0)</f>
        <v>0</v>
      </c>
      <c r="BH213" s="156">
        <f>IF(N213="sníž. přenesená",J213,0)</f>
        <v>0</v>
      </c>
      <c r="BI213" s="156">
        <f>IF(N213="nulová",J213,0)</f>
        <v>0</v>
      </c>
      <c r="BJ213" s="17" t="s">
        <v>86</v>
      </c>
      <c r="BK213" s="156">
        <f>ROUND(I213*H213,2)</f>
        <v>0</v>
      </c>
      <c r="BL213" s="17" t="s">
        <v>277</v>
      </c>
      <c r="BM213" s="155" t="s">
        <v>608</v>
      </c>
    </row>
    <row r="214" spans="1:65" s="13" customFormat="1" ht="10.199999999999999">
      <c r="B214" s="157"/>
      <c r="D214" s="158" t="s">
        <v>140</v>
      </c>
      <c r="E214" s="159" t="s">
        <v>1</v>
      </c>
      <c r="F214" s="160" t="s">
        <v>609</v>
      </c>
      <c r="H214" s="159" t="s">
        <v>1</v>
      </c>
      <c r="I214" s="161"/>
      <c r="L214" s="157"/>
      <c r="M214" s="162"/>
      <c r="N214" s="163"/>
      <c r="O214" s="163"/>
      <c r="P214" s="163"/>
      <c r="Q214" s="163"/>
      <c r="R214" s="163"/>
      <c r="S214" s="163"/>
      <c r="T214" s="164"/>
      <c r="AT214" s="159" t="s">
        <v>140</v>
      </c>
      <c r="AU214" s="159" t="s">
        <v>88</v>
      </c>
      <c r="AV214" s="13" t="s">
        <v>86</v>
      </c>
      <c r="AW214" s="13" t="s">
        <v>33</v>
      </c>
      <c r="AX214" s="13" t="s">
        <v>78</v>
      </c>
      <c r="AY214" s="159" t="s">
        <v>134</v>
      </c>
    </row>
    <row r="215" spans="1:65" s="15" customFormat="1" ht="10.199999999999999">
      <c r="B215" s="175"/>
      <c r="D215" s="158" t="s">
        <v>140</v>
      </c>
      <c r="E215" s="176" t="s">
        <v>1</v>
      </c>
      <c r="F215" s="177" t="s">
        <v>610</v>
      </c>
      <c r="H215" s="178">
        <v>15.984</v>
      </c>
      <c r="I215" s="179"/>
      <c r="L215" s="175"/>
      <c r="M215" s="180"/>
      <c r="N215" s="181"/>
      <c r="O215" s="181"/>
      <c r="P215" s="181"/>
      <c r="Q215" s="181"/>
      <c r="R215" s="181"/>
      <c r="S215" s="181"/>
      <c r="T215" s="182"/>
      <c r="AT215" s="176" t="s">
        <v>140</v>
      </c>
      <c r="AU215" s="176" t="s">
        <v>88</v>
      </c>
      <c r="AV215" s="15" t="s">
        <v>88</v>
      </c>
      <c r="AW215" s="15" t="s">
        <v>33</v>
      </c>
      <c r="AX215" s="15" t="s">
        <v>78</v>
      </c>
      <c r="AY215" s="176" t="s">
        <v>134</v>
      </c>
    </row>
    <row r="216" spans="1:65" s="14" customFormat="1" ht="10.199999999999999">
      <c r="B216" s="165"/>
      <c r="D216" s="158" t="s">
        <v>140</v>
      </c>
      <c r="E216" s="166" t="s">
        <v>1</v>
      </c>
      <c r="F216" s="167" t="s">
        <v>142</v>
      </c>
      <c r="H216" s="168">
        <v>15.984</v>
      </c>
      <c r="I216" s="169"/>
      <c r="L216" s="165"/>
      <c r="M216" s="170"/>
      <c r="N216" s="171"/>
      <c r="O216" s="171"/>
      <c r="P216" s="171"/>
      <c r="Q216" s="171"/>
      <c r="R216" s="171"/>
      <c r="S216" s="171"/>
      <c r="T216" s="172"/>
      <c r="AT216" s="166" t="s">
        <v>140</v>
      </c>
      <c r="AU216" s="166" t="s">
        <v>88</v>
      </c>
      <c r="AV216" s="14" t="s">
        <v>138</v>
      </c>
      <c r="AW216" s="14" t="s">
        <v>33</v>
      </c>
      <c r="AX216" s="14" t="s">
        <v>86</v>
      </c>
      <c r="AY216" s="166" t="s">
        <v>134</v>
      </c>
    </row>
    <row r="217" spans="1:65" s="2" customFormat="1" ht="14.4" customHeight="1">
      <c r="A217" s="32"/>
      <c r="B217" s="142"/>
      <c r="C217" s="143" t="s">
        <v>331</v>
      </c>
      <c r="D217" s="143" t="s">
        <v>135</v>
      </c>
      <c r="E217" s="144" t="s">
        <v>611</v>
      </c>
      <c r="F217" s="145" t="s">
        <v>612</v>
      </c>
      <c r="G217" s="146" t="s">
        <v>345</v>
      </c>
      <c r="H217" s="147">
        <v>12</v>
      </c>
      <c r="I217" s="148"/>
      <c r="J217" s="149">
        <f>ROUND(I217*H217,2)</f>
        <v>0</v>
      </c>
      <c r="K217" s="150"/>
      <c r="L217" s="33"/>
      <c r="M217" s="151" t="s">
        <v>1</v>
      </c>
      <c r="N217" s="152" t="s">
        <v>43</v>
      </c>
      <c r="O217" s="58"/>
      <c r="P217" s="153">
        <f>O217*H217</f>
        <v>0</v>
      </c>
      <c r="Q217" s="153">
        <v>0</v>
      </c>
      <c r="R217" s="153">
        <f>Q217*H217</f>
        <v>0</v>
      </c>
      <c r="S217" s="153">
        <v>0</v>
      </c>
      <c r="T217" s="154">
        <f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55" t="s">
        <v>277</v>
      </c>
      <c r="AT217" s="155" t="s">
        <v>135</v>
      </c>
      <c r="AU217" s="155" t="s">
        <v>88</v>
      </c>
      <c r="AY217" s="17" t="s">
        <v>134</v>
      </c>
      <c r="BE217" s="156">
        <f>IF(N217="základní",J217,0)</f>
        <v>0</v>
      </c>
      <c r="BF217" s="156">
        <f>IF(N217="snížená",J217,0)</f>
        <v>0</v>
      </c>
      <c r="BG217" s="156">
        <f>IF(N217="zákl. přenesená",J217,0)</f>
        <v>0</v>
      </c>
      <c r="BH217" s="156">
        <f>IF(N217="sníž. přenesená",J217,0)</f>
        <v>0</v>
      </c>
      <c r="BI217" s="156">
        <f>IF(N217="nulová",J217,0)</f>
        <v>0</v>
      </c>
      <c r="BJ217" s="17" t="s">
        <v>86</v>
      </c>
      <c r="BK217" s="156">
        <f>ROUND(I217*H217,2)</f>
        <v>0</v>
      </c>
      <c r="BL217" s="17" t="s">
        <v>277</v>
      </c>
      <c r="BM217" s="155" t="s">
        <v>613</v>
      </c>
    </row>
    <row r="218" spans="1:65" s="13" customFormat="1" ht="10.199999999999999">
      <c r="B218" s="157"/>
      <c r="D218" s="158" t="s">
        <v>140</v>
      </c>
      <c r="E218" s="159" t="s">
        <v>1</v>
      </c>
      <c r="F218" s="160" t="s">
        <v>609</v>
      </c>
      <c r="H218" s="159" t="s">
        <v>1</v>
      </c>
      <c r="I218" s="161"/>
      <c r="L218" s="157"/>
      <c r="M218" s="162"/>
      <c r="N218" s="163"/>
      <c r="O218" s="163"/>
      <c r="P218" s="163"/>
      <c r="Q218" s="163"/>
      <c r="R218" s="163"/>
      <c r="S218" s="163"/>
      <c r="T218" s="164"/>
      <c r="AT218" s="159" t="s">
        <v>140</v>
      </c>
      <c r="AU218" s="159" t="s">
        <v>88</v>
      </c>
      <c r="AV218" s="13" t="s">
        <v>86</v>
      </c>
      <c r="AW218" s="13" t="s">
        <v>33</v>
      </c>
      <c r="AX218" s="13" t="s">
        <v>78</v>
      </c>
      <c r="AY218" s="159" t="s">
        <v>134</v>
      </c>
    </row>
    <row r="219" spans="1:65" s="15" customFormat="1" ht="10.199999999999999">
      <c r="B219" s="175"/>
      <c r="D219" s="158" t="s">
        <v>140</v>
      </c>
      <c r="E219" s="176" t="s">
        <v>1</v>
      </c>
      <c r="F219" s="177" t="s">
        <v>614</v>
      </c>
      <c r="H219" s="178">
        <v>12</v>
      </c>
      <c r="I219" s="179"/>
      <c r="L219" s="175"/>
      <c r="M219" s="180"/>
      <c r="N219" s="181"/>
      <c r="O219" s="181"/>
      <c r="P219" s="181"/>
      <c r="Q219" s="181"/>
      <c r="R219" s="181"/>
      <c r="S219" s="181"/>
      <c r="T219" s="182"/>
      <c r="AT219" s="176" t="s">
        <v>140</v>
      </c>
      <c r="AU219" s="176" t="s">
        <v>88</v>
      </c>
      <c r="AV219" s="15" t="s">
        <v>88</v>
      </c>
      <c r="AW219" s="15" t="s">
        <v>33</v>
      </c>
      <c r="AX219" s="15" t="s">
        <v>78</v>
      </c>
      <c r="AY219" s="176" t="s">
        <v>134</v>
      </c>
    </row>
    <row r="220" spans="1:65" s="14" customFormat="1" ht="10.199999999999999">
      <c r="B220" s="165"/>
      <c r="D220" s="158" t="s">
        <v>140</v>
      </c>
      <c r="E220" s="166" t="s">
        <v>1</v>
      </c>
      <c r="F220" s="167" t="s">
        <v>142</v>
      </c>
      <c r="H220" s="168">
        <v>12</v>
      </c>
      <c r="I220" s="169"/>
      <c r="L220" s="165"/>
      <c r="M220" s="170"/>
      <c r="N220" s="171"/>
      <c r="O220" s="171"/>
      <c r="P220" s="171"/>
      <c r="Q220" s="171"/>
      <c r="R220" s="171"/>
      <c r="S220" s="171"/>
      <c r="T220" s="172"/>
      <c r="AT220" s="166" t="s">
        <v>140</v>
      </c>
      <c r="AU220" s="166" t="s">
        <v>88</v>
      </c>
      <c r="AV220" s="14" t="s">
        <v>138</v>
      </c>
      <c r="AW220" s="14" t="s">
        <v>33</v>
      </c>
      <c r="AX220" s="14" t="s">
        <v>86</v>
      </c>
      <c r="AY220" s="166" t="s">
        <v>134</v>
      </c>
    </row>
    <row r="221" spans="1:65" s="2" customFormat="1" ht="14.4" customHeight="1">
      <c r="A221" s="32"/>
      <c r="B221" s="142"/>
      <c r="C221" s="143" t="s">
        <v>336</v>
      </c>
      <c r="D221" s="143" t="s">
        <v>135</v>
      </c>
      <c r="E221" s="144" t="s">
        <v>615</v>
      </c>
      <c r="F221" s="145" t="s">
        <v>616</v>
      </c>
      <c r="G221" s="146" t="s">
        <v>345</v>
      </c>
      <c r="H221" s="147">
        <v>16</v>
      </c>
      <c r="I221" s="148"/>
      <c r="J221" s="149">
        <f>ROUND(I221*H221,2)</f>
        <v>0</v>
      </c>
      <c r="K221" s="150"/>
      <c r="L221" s="33"/>
      <c r="M221" s="151" t="s">
        <v>1</v>
      </c>
      <c r="N221" s="152" t="s">
        <v>43</v>
      </c>
      <c r="O221" s="58"/>
      <c r="P221" s="153">
        <f>O221*H221</f>
        <v>0</v>
      </c>
      <c r="Q221" s="153">
        <v>2.6700000000000001E-3</v>
      </c>
      <c r="R221" s="153">
        <f>Q221*H221</f>
        <v>4.2720000000000001E-2</v>
      </c>
      <c r="S221" s="153">
        <v>0</v>
      </c>
      <c r="T221" s="154">
        <f>S221*H221</f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55" t="s">
        <v>277</v>
      </c>
      <c r="AT221" s="155" t="s">
        <v>135</v>
      </c>
      <c r="AU221" s="155" t="s">
        <v>88</v>
      </c>
      <c r="AY221" s="17" t="s">
        <v>134</v>
      </c>
      <c r="BE221" s="156">
        <f>IF(N221="základní",J221,0)</f>
        <v>0</v>
      </c>
      <c r="BF221" s="156">
        <f>IF(N221="snížená",J221,0)</f>
        <v>0</v>
      </c>
      <c r="BG221" s="156">
        <f>IF(N221="zákl. přenesená",J221,0)</f>
        <v>0</v>
      </c>
      <c r="BH221" s="156">
        <f>IF(N221="sníž. přenesená",J221,0)</f>
        <v>0</v>
      </c>
      <c r="BI221" s="156">
        <f>IF(N221="nulová",J221,0)</f>
        <v>0</v>
      </c>
      <c r="BJ221" s="17" t="s">
        <v>86</v>
      </c>
      <c r="BK221" s="156">
        <f>ROUND(I221*H221,2)</f>
        <v>0</v>
      </c>
      <c r="BL221" s="17" t="s">
        <v>277</v>
      </c>
      <c r="BM221" s="155" t="s">
        <v>617</v>
      </c>
    </row>
    <row r="222" spans="1:65" s="13" customFormat="1" ht="10.199999999999999">
      <c r="B222" s="157"/>
      <c r="D222" s="158" t="s">
        <v>140</v>
      </c>
      <c r="E222" s="159" t="s">
        <v>1</v>
      </c>
      <c r="F222" s="160" t="s">
        <v>609</v>
      </c>
      <c r="H222" s="159" t="s">
        <v>1</v>
      </c>
      <c r="I222" s="161"/>
      <c r="L222" s="157"/>
      <c r="M222" s="162"/>
      <c r="N222" s="163"/>
      <c r="O222" s="163"/>
      <c r="P222" s="163"/>
      <c r="Q222" s="163"/>
      <c r="R222" s="163"/>
      <c r="S222" s="163"/>
      <c r="T222" s="164"/>
      <c r="AT222" s="159" t="s">
        <v>140</v>
      </c>
      <c r="AU222" s="159" t="s">
        <v>88</v>
      </c>
      <c r="AV222" s="13" t="s">
        <v>86</v>
      </c>
      <c r="AW222" s="13" t="s">
        <v>33</v>
      </c>
      <c r="AX222" s="13" t="s">
        <v>78</v>
      </c>
      <c r="AY222" s="159" t="s">
        <v>134</v>
      </c>
    </row>
    <row r="223" spans="1:65" s="15" customFormat="1" ht="10.199999999999999">
      <c r="B223" s="175"/>
      <c r="D223" s="158" t="s">
        <v>140</v>
      </c>
      <c r="E223" s="176" t="s">
        <v>1</v>
      </c>
      <c r="F223" s="177" t="s">
        <v>614</v>
      </c>
      <c r="H223" s="178">
        <v>12</v>
      </c>
      <c r="I223" s="179"/>
      <c r="L223" s="175"/>
      <c r="M223" s="180"/>
      <c r="N223" s="181"/>
      <c r="O223" s="181"/>
      <c r="P223" s="181"/>
      <c r="Q223" s="181"/>
      <c r="R223" s="181"/>
      <c r="S223" s="181"/>
      <c r="T223" s="182"/>
      <c r="AT223" s="176" t="s">
        <v>140</v>
      </c>
      <c r="AU223" s="176" t="s">
        <v>88</v>
      </c>
      <c r="AV223" s="15" t="s">
        <v>88</v>
      </c>
      <c r="AW223" s="15" t="s">
        <v>33</v>
      </c>
      <c r="AX223" s="15" t="s">
        <v>78</v>
      </c>
      <c r="AY223" s="176" t="s">
        <v>134</v>
      </c>
    </row>
    <row r="224" spans="1:65" s="13" customFormat="1" ht="10.199999999999999">
      <c r="B224" s="157"/>
      <c r="D224" s="158" t="s">
        <v>140</v>
      </c>
      <c r="E224" s="159" t="s">
        <v>1</v>
      </c>
      <c r="F224" s="160" t="s">
        <v>546</v>
      </c>
      <c r="H224" s="159" t="s">
        <v>1</v>
      </c>
      <c r="I224" s="161"/>
      <c r="L224" s="157"/>
      <c r="M224" s="162"/>
      <c r="N224" s="163"/>
      <c r="O224" s="163"/>
      <c r="P224" s="163"/>
      <c r="Q224" s="163"/>
      <c r="R224" s="163"/>
      <c r="S224" s="163"/>
      <c r="T224" s="164"/>
      <c r="AT224" s="159" t="s">
        <v>140</v>
      </c>
      <c r="AU224" s="159" t="s">
        <v>88</v>
      </c>
      <c r="AV224" s="13" t="s">
        <v>86</v>
      </c>
      <c r="AW224" s="13" t="s">
        <v>33</v>
      </c>
      <c r="AX224" s="13" t="s">
        <v>78</v>
      </c>
      <c r="AY224" s="159" t="s">
        <v>134</v>
      </c>
    </row>
    <row r="225" spans="1:65" s="15" customFormat="1" ht="10.199999999999999">
      <c r="B225" s="175"/>
      <c r="D225" s="158" t="s">
        <v>140</v>
      </c>
      <c r="E225" s="176" t="s">
        <v>1</v>
      </c>
      <c r="F225" s="177" t="s">
        <v>138</v>
      </c>
      <c r="H225" s="178">
        <v>4</v>
      </c>
      <c r="I225" s="179"/>
      <c r="L225" s="175"/>
      <c r="M225" s="180"/>
      <c r="N225" s="181"/>
      <c r="O225" s="181"/>
      <c r="P225" s="181"/>
      <c r="Q225" s="181"/>
      <c r="R225" s="181"/>
      <c r="S225" s="181"/>
      <c r="T225" s="182"/>
      <c r="AT225" s="176" t="s">
        <v>140</v>
      </c>
      <c r="AU225" s="176" t="s">
        <v>88</v>
      </c>
      <c r="AV225" s="15" t="s">
        <v>88</v>
      </c>
      <c r="AW225" s="15" t="s">
        <v>33</v>
      </c>
      <c r="AX225" s="15" t="s">
        <v>78</v>
      </c>
      <c r="AY225" s="176" t="s">
        <v>134</v>
      </c>
    </row>
    <row r="226" spans="1:65" s="14" customFormat="1" ht="10.199999999999999">
      <c r="B226" s="165"/>
      <c r="D226" s="158" t="s">
        <v>140</v>
      </c>
      <c r="E226" s="166" t="s">
        <v>1</v>
      </c>
      <c r="F226" s="167" t="s">
        <v>142</v>
      </c>
      <c r="H226" s="168">
        <v>16</v>
      </c>
      <c r="I226" s="169"/>
      <c r="L226" s="165"/>
      <c r="M226" s="170"/>
      <c r="N226" s="171"/>
      <c r="O226" s="171"/>
      <c r="P226" s="171"/>
      <c r="Q226" s="171"/>
      <c r="R226" s="171"/>
      <c r="S226" s="171"/>
      <c r="T226" s="172"/>
      <c r="AT226" s="166" t="s">
        <v>140</v>
      </c>
      <c r="AU226" s="166" t="s">
        <v>88</v>
      </c>
      <c r="AV226" s="14" t="s">
        <v>138</v>
      </c>
      <c r="AW226" s="14" t="s">
        <v>33</v>
      </c>
      <c r="AX226" s="14" t="s">
        <v>86</v>
      </c>
      <c r="AY226" s="166" t="s">
        <v>134</v>
      </c>
    </row>
    <row r="227" spans="1:65" s="2" customFormat="1" ht="14.4" customHeight="1">
      <c r="A227" s="32"/>
      <c r="B227" s="142"/>
      <c r="C227" s="188" t="s">
        <v>342</v>
      </c>
      <c r="D227" s="188" t="s">
        <v>337</v>
      </c>
      <c r="E227" s="189" t="s">
        <v>618</v>
      </c>
      <c r="F227" s="190" t="s">
        <v>619</v>
      </c>
      <c r="G227" s="191" t="s">
        <v>345</v>
      </c>
      <c r="H227" s="192">
        <v>16</v>
      </c>
      <c r="I227" s="193"/>
      <c r="J227" s="194">
        <f>ROUND(I227*H227,2)</f>
        <v>0</v>
      </c>
      <c r="K227" s="195"/>
      <c r="L227" s="196"/>
      <c r="M227" s="197" t="s">
        <v>1</v>
      </c>
      <c r="N227" s="198" t="s">
        <v>43</v>
      </c>
      <c r="O227" s="58"/>
      <c r="P227" s="153">
        <f>O227*H227</f>
        <v>0</v>
      </c>
      <c r="Q227" s="153">
        <v>1.57E-3</v>
      </c>
      <c r="R227" s="153">
        <f>Q227*H227</f>
        <v>2.512E-2</v>
      </c>
      <c r="S227" s="153">
        <v>0</v>
      </c>
      <c r="T227" s="154">
        <f>S227*H227</f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55" t="s">
        <v>365</v>
      </c>
      <c r="AT227" s="155" t="s">
        <v>337</v>
      </c>
      <c r="AU227" s="155" t="s">
        <v>88</v>
      </c>
      <c r="AY227" s="17" t="s">
        <v>134</v>
      </c>
      <c r="BE227" s="156">
        <f>IF(N227="základní",J227,0)</f>
        <v>0</v>
      </c>
      <c r="BF227" s="156">
        <f>IF(N227="snížená",J227,0)</f>
        <v>0</v>
      </c>
      <c r="BG227" s="156">
        <f>IF(N227="zákl. přenesená",J227,0)</f>
        <v>0</v>
      </c>
      <c r="BH227" s="156">
        <f>IF(N227="sníž. přenesená",J227,0)</f>
        <v>0</v>
      </c>
      <c r="BI227" s="156">
        <f>IF(N227="nulová",J227,0)</f>
        <v>0</v>
      </c>
      <c r="BJ227" s="17" t="s">
        <v>86</v>
      </c>
      <c r="BK227" s="156">
        <f>ROUND(I227*H227,2)</f>
        <v>0</v>
      </c>
      <c r="BL227" s="17" t="s">
        <v>277</v>
      </c>
      <c r="BM227" s="155" t="s">
        <v>620</v>
      </c>
    </row>
    <row r="228" spans="1:65" s="2" customFormat="1" ht="14.4" customHeight="1">
      <c r="A228" s="32"/>
      <c r="B228" s="142"/>
      <c r="C228" s="143" t="s">
        <v>347</v>
      </c>
      <c r="D228" s="143" t="s">
        <v>135</v>
      </c>
      <c r="E228" s="144" t="s">
        <v>621</v>
      </c>
      <c r="F228" s="145" t="s">
        <v>622</v>
      </c>
      <c r="G228" s="146" t="s">
        <v>151</v>
      </c>
      <c r="H228" s="147">
        <v>9.9589999999999996</v>
      </c>
      <c r="I228" s="148"/>
      <c r="J228" s="149">
        <f>ROUND(I228*H228,2)</f>
        <v>0</v>
      </c>
      <c r="K228" s="150"/>
      <c r="L228" s="33"/>
      <c r="M228" s="151" t="s">
        <v>1</v>
      </c>
      <c r="N228" s="152" t="s">
        <v>43</v>
      </c>
      <c r="O228" s="58"/>
      <c r="P228" s="153">
        <f>O228*H228</f>
        <v>0</v>
      </c>
      <c r="Q228" s="153">
        <v>1.2540000000000001E-2</v>
      </c>
      <c r="R228" s="153">
        <f>Q228*H228</f>
        <v>0.12488586</v>
      </c>
      <c r="S228" s="153">
        <v>0</v>
      </c>
      <c r="T228" s="154">
        <f>S228*H228</f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55" t="s">
        <v>277</v>
      </c>
      <c r="AT228" s="155" t="s">
        <v>135</v>
      </c>
      <c r="AU228" s="155" t="s">
        <v>88</v>
      </c>
      <c r="AY228" s="17" t="s">
        <v>134</v>
      </c>
      <c r="BE228" s="156">
        <f>IF(N228="základní",J228,0)</f>
        <v>0</v>
      </c>
      <c r="BF228" s="156">
        <f>IF(N228="snížená",J228,0)</f>
        <v>0</v>
      </c>
      <c r="BG228" s="156">
        <f>IF(N228="zákl. přenesená",J228,0)</f>
        <v>0</v>
      </c>
      <c r="BH228" s="156">
        <f>IF(N228="sníž. přenesená",J228,0)</f>
        <v>0</v>
      </c>
      <c r="BI228" s="156">
        <f>IF(N228="nulová",J228,0)</f>
        <v>0</v>
      </c>
      <c r="BJ228" s="17" t="s">
        <v>86</v>
      </c>
      <c r="BK228" s="156">
        <f>ROUND(I228*H228,2)</f>
        <v>0</v>
      </c>
      <c r="BL228" s="17" t="s">
        <v>277</v>
      </c>
      <c r="BM228" s="155" t="s">
        <v>623</v>
      </c>
    </row>
    <row r="229" spans="1:65" s="15" customFormat="1" ht="10.199999999999999">
      <c r="B229" s="175"/>
      <c r="D229" s="158" t="s">
        <v>140</v>
      </c>
      <c r="E229" s="176" t="s">
        <v>1</v>
      </c>
      <c r="F229" s="177" t="s">
        <v>624</v>
      </c>
      <c r="H229" s="178">
        <v>0.98699999999999999</v>
      </c>
      <c r="I229" s="179"/>
      <c r="L229" s="175"/>
      <c r="M229" s="180"/>
      <c r="N229" s="181"/>
      <c r="O229" s="181"/>
      <c r="P229" s="181"/>
      <c r="Q229" s="181"/>
      <c r="R229" s="181"/>
      <c r="S229" s="181"/>
      <c r="T229" s="182"/>
      <c r="AT229" s="176" t="s">
        <v>140</v>
      </c>
      <c r="AU229" s="176" t="s">
        <v>88</v>
      </c>
      <c r="AV229" s="15" t="s">
        <v>88</v>
      </c>
      <c r="AW229" s="15" t="s">
        <v>33</v>
      </c>
      <c r="AX229" s="15" t="s">
        <v>78</v>
      </c>
      <c r="AY229" s="176" t="s">
        <v>134</v>
      </c>
    </row>
    <row r="230" spans="1:65" s="13" customFormat="1" ht="10.199999999999999">
      <c r="B230" s="157"/>
      <c r="D230" s="158" t="s">
        <v>140</v>
      </c>
      <c r="E230" s="159" t="s">
        <v>1</v>
      </c>
      <c r="F230" s="160" t="s">
        <v>559</v>
      </c>
      <c r="H230" s="159" t="s">
        <v>1</v>
      </c>
      <c r="I230" s="161"/>
      <c r="L230" s="157"/>
      <c r="M230" s="162"/>
      <c r="N230" s="163"/>
      <c r="O230" s="163"/>
      <c r="P230" s="163"/>
      <c r="Q230" s="163"/>
      <c r="R230" s="163"/>
      <c r="S230" s="163"/>
      <c r="T230" s="164"/>
      <c r="AT230" s="159" t="s">
        <v>140</v>
      </c>
      <c r="AU230" s="159" t="s">
        <v>88</v>
      </c>
      <c r="AV230" s="13" t="s">
        <v>86</v>
      </c>
      <c r="AW230" s="13" t="s">
        <v>33</v>
      </c>
      <c r="AX230" s="13" t="s">
        <v>78</v>
      </c>
      <c r="AY230" s="159" t="s">
        <v>134</v>
      </c>
    </row>
    <row r="231" spans="1:65" s="15" customFormat="1" ht="10.199999999999999">
      <c r="B231" s="175"/>
      <c r="D231" s="158" t="s">
        <v>140</v>
      </c>
      <c r="E231" s="176" t="s">
        <v>1</v>
      </c>
      <c r="F231" s="177" t="s">
        <v>625</v>
      </c>
      <c r="H231" s="178">
        <v>7.26</v>
      </c>
      <c r="I231" s="179"/>
      <c r="L231" s="175"/>
      <c r="M231" s="180"/>
      <c r="N231" s="181"/>
      <c r="O231" s="181"/>
      <c r="P231" s="181"/>
      <c r="Q231" s="181"/>
      <c r="R231" s="181"/>
      <c r="S231" s="181"/>
      <c r="T231" s="182"/>
      <c r="AT231" s="176" t="s">
        <v>140</v>
      </c>
      <c r="AU231" s="176" t="s">
        <v>88</v>
      </c>
      <c r="AV231" s="15" t="s">
        <v>88</v>
      </c>
      <c r="AW231" s="15" t="s">
        <v>33</v>
      </c>
      <c r="AX231" s="15" t="s">
        <v>78</v>
      </c>
      <c r="AY231" s="176" t="s">
        <v>134</v>
      </c>
    </row>
    <row r="232" spans="1:65" s="15" customFormat="1" ht="10.199999999999999">
      <c r="B232" s="175"/>
      <c r="D232" s="158" t="s">
        <v>140</v>
      </c>
      <c r="E232" s="176" t="s">
        <v>1</v>
      </c>
      <c r="F232" s="177" t="s">
        <v>626</v>
      </c>
      <c r="H232" s="178">
        <v>1.532</v>
      </c>
      <c r="I232" s="179"/>
      <c r="L232" s="175"/>
      <c r="M232" s="180"/>
      <c r="N232" s="181"/>
      <c r="O232" s="181"/>
      <c r="P232" s="181"/>
      <c r="Q232" s="181"/>
      <c r="R232" s="181"/>
      <c r="S232" s="181"/>
      <c r="T232" s="182"/>
      <c r="AT232" s="176" t="s">
        <v>140</v>
      </c>
      <c r="AU232" s="176" t="s">
        <v>88</v>
      </c>
      <c r="AV232" s="15" t="s">
        <v>88</v>
      </c>
      <c r="AW232" s="15" t="s">
        <v>33</v>
      </c>
      <c r="AX232" s="15" t="s">
        <v>78</v>
      </c>
      <c r="AY232" s="176" t="s">
        <v>134</v>
      </c>
    </row>
    <row r="233" spans="1:65" s="13" customFormat="1" ht="10.199999999999999">
      <c r="B233" s="157"/>
      <c r="D233" s="158" t="s">
        <v>140</v>
      </c>
      <c r="E233" s="159" t="s">
        <v>1</v>
      </c>
      <c r="F233" s="160" t="s">
        <v>546</v>
      </c>
      <c r="H233" s="159" t="s">
        <v>1</v>
      </c>
      <c r="I233" s="161"/>
      <c r="L233" s="157"/>
      <c r="M233" s="162"/>
      <c r="N233" s="163"/>
      <c r="O233" s="163"/>
      <c r="P233" s="163"/>
      <c r="Q233" s="163"/>
      <c r="R233" s="163"/>
      <c r="S233" s="163"/>
      <c r="T233" s="164"/>
      <c r="AT233" s="159" t="s">
        <v>140</v>
      </c>
      <c r="AU233" s="159" t="s">
        <v>88</v>
      </c>
      <c r="AV233" s="13" t="s">
        <v>86</v>
      </c>
      <c r="AW233" s="13" t="s">
        <v>33</v>
      </c>
      <c r="AX233" s="13" t="s">
        <v>78</v>
      </c>
      <c r="AY233" s="159" t="s">
        <v>134</v>
      </c>
    </row>
    <row r="234" spans="1:65" s="15" customFormat="1" ht="10.199999999999999">
      <c r="B234" s="175"/>
      <c r="D234" s="158" t="s">
        <v>140</v>
      </c>
      <c r="E234" s="176" t="s">
        <v>1</v>
      </c>
      <c r="F234" s="177" t="s">
        <v>627</v>
      </c>
      <c r="H234" s="178">
        <v>8.4000000000000005E-2</v>
      </c>
      <c r="I234" s="179"/>
      <c r="L234" s="175"/>
      <c r="M234" s="180"/>
      <c r="N234" s="181"/>
      <c r="O234" s="181"/>
      <c r="P234" s="181"/>
      <c r="Q234" s="181"/>
      <c r="R234" s="181"/>
      <c r="S234" s="181"/>
      <c r="T234" s="182"/>
      <c r="AT234" s="176" t="s">
        <v>140</v>
      </c>
      <c r="AU234" s="176" t="s">
        <v>88</v>
      </c>
      <c r="AV234" s="15" t="s">
        <v>88</v>
      </c>
      <c r="AW234" s="15" t="s">
        <v>33</v>
      </c>
      <c r="AX234" s="15" t="s">
        <v>78</v>
      </c>
      <c r="AY234" s="176" t="s">
        <v>134</v>
      </c>
    </row>
    <row r="235" spans="1:65" s="15" customFormat="1" ht="10.199999999999999">
      <c r="B235" s="175"/>
      <c r="D235" s="158" t="s">
        <v>140</v>
      </c>
      <c r="E235" s="176" t="s">
        <v>1</v>
      </c>
      <c r="F235" s="177" t="s">
        <v>628</v>
      </c>
      <c r="H235" s="178">
        <v>9.6000000000000002E-2</v>
      </c>
      <c r="I235" s="179"/>
      <c r="L235" s="175"/>
      <c r="M235" s="180"/>
      <c r="N235" s="181"/>
      <c r="O235" s="181"/>
      <c r="P235" s="181"/>
      <c r="Q235" s="181"/>
      <c r="R235" s="181"/>
      <c r="S235" s="181"/>
      <c r="T235" s="182"/>
      <c r="AT235" s="176" t="s">
        <v>140</v>
      </c>
      <c r="AU235" s="176" t="s">
        <v>88</v>
      </c>
      <c r="AV235" s="15" t="s">
        <v>88</v>
      </c>
      <c r="AW235" s="15" t="s">
        <v>33</v>
      </c>
      <c r="AX235" s="15" t="s">
        <v>78</v>
      </c>
      <c r="AY235" s="176" t="s">
        <v>134</v>
      </c>
    </row>
    <row r="236" spans="1:65" s="14" customFormat="1" ht="10.199999999999999">
      <c r="B236" s="165"/>
      <c r="D236" s="158" t="s">
        <v>140</v>
      </c>
      <c r="E236" s="166" t="s">
        <v>1</v>
      </c>
      <c r="F236" s="167" t="s">
        <v>142</v>
      </c>
      <c r="H236" s="168">
        <v>9.9589999999999996</v>
      </c>
      <c r="I236" s="169"/>
      <c r="L236" s="165"/>
      <c r="M236" s="170"/>
      <c r="N236" s="171"/>
      <c r="O236" s="171"/>
      <c r="P236" s="171"/>
      <c r="Q236" s="171"/>
      <c r="R236" s="171"/>
      <c r="S236" s="171"/>
      <c r="T236" s="172"/>
      <c r="AT236" s="166" t="s">
        <v>140</v>
      </c>
      <c r="AU236" s="166" t="s">
        <v>88</v>
      </c>
      <c r="AV236" s="14" t="s">
        <v>138</v>
      </c>
      <c r="AW236" s="14" t="s">
        <v>33</v>
      </c>
      <c r="AX236" s="14" t="s">
        <v>86</v>
      </c>
      <c r="AY236" s="166" t="s">
        <v>134</v>
      </c>
    </row>
    <row r="237" spans="1:65" s="2" customFormat="1" ht="14.4" customHeight="1">
      <c r="A237" s="32"/>
      <c r="B237" s="142"/>
      <c r="C237" s="143" t="s">
        <v>351</v>
      </c>
      <c r="D237" s="143" t="s">
        <v>135</v>
      </c>
      <c r="E237" s="144" t="s">
        <v>629</v>
      </c>
      <c r="F237" s="145" t="s">
        <v>630</v>
      </c>
      <c r="G237" s="146" t="s">
        <v>163</v>
      </c>
      <c r="H237" s="147">
        <v>20.74</v>
      </c>
      <c r="I237" s="148"/>
      <c r="J237" s="149">
        <f>ROUND(I237*H237,2)</f>
        <v>0</v>
      </c>
      <c r="K237" s="150"/>
      <c r="L237" s="33"/>
      <c r="M237" s="151" t="s">
        <v>1</v>
      </c>
      <c r="N237" s="152" t="s">
        <v>43</v>
      </c>
      <c r="O237" s="58"/>
      <c r="P237" s="153">
        <f>O237*H237</f>
        <v>0</v>
      </c>
      <c r="Q237" s="153">
        <v>0</v>
      </c>
      <c r="R237" s="153">
        <f>Q237*H237</f>
        <v>0</v>
      </c>
      <c r="S237" s="153">
        <v>0</v>
      </c>
      <c r="T237" s="154">
        <f>S237*H237</f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55" t="s">
        <v>277</v>
      </c>
      <c r="AT237" s="155" t="s">
        <v>135</v>
      </c>
      <c r="AU237" s="155" t="s">
        <v>88</v>
      </c>
      <c r="AY237" s="17" t="s">
        <v>134</v>
      </c>
      <c r="BE237" s="156">
        <f>IF(N237="základní",J237,0)</f>
        <v>0</v>
      </c>
      <c r="BF237" s="156">
        <f>IF(N237="snížená",J237,0)</f>
        <v>0</v>
      </c>
      <c r="BG237" s="156">
        <f>IF(N237="zákl. přenesená",J237,0)</f>
        <v>0</v>
      </c>
      <c r="BH237" s="156">
        <f>IF(N237="sníž. přenesená",J237,0)</f>
        <v>0</v>
      </c>
      <c r="BI237" s="156">
        <f>IF(N237="nulová",J237,0)</f>
        <v>0</v>
      </c>
      <c r="BJ237" s="17" t="s">
        <v>86</v>
      </c>
      <c r="BK237" s="156">
        <f>ROUND(I237*H237,2)</f>
        <v>0</v>
      </c>
      <c r="BL237" s="17" t="s">
        <v>277</v>
      </c>
      <c r="BM237" s="155" t="s">
        <v>631</v>
      </c>
    </row>
    <row r="238" spans="1:65" s="13" customFormat="1" ht="10.199999999999999">
      <c r="B238" s="157"/>
      <c r="D238" s="158" t="s">
        <v>140</v>
      </c>
      <c r="E238" s="159" t="s">
        <v>1</v>
      </c>
      <c r="F238" s="160" t="s">
        <v>609</v>
      </c>
      <c r="H238" s="159" t="s">
        <v>1</v>
      </c>
      <c r="I238" s="161"/>
      <c r="L238" s="157"/>
      <c r="M238" s="162"/>
      <c r="N238" s="163"/>
      <c r="O238" s="163"/>
      <c r="P238" s="163"/>
      <c r="Q238" s="163"/>
      <c r="R238" s="163"/>
      <c r="S238" s="163"/>
      <c r="T238" s="164"/>
      <c r="AT238" s="159" t="s">
        <v>140</v>
      </c>
      <c r="AU238" s="159" t="s">
        <v>88</v>
      </c>
      <c r="AV238" s="13" t="s">
        <v>86</v>
      </c>
      <c r="AW238" s="13" t="s">
        <v>33</v>
      </c>
      <c r="AX238" s="13" t="s">
        <v>78</v>
      </c>
      <c r="AY238" s="159" t="s">
        <v>134</v>
      </c>
    </row>
    <row r="239" spans="1:65" s="15" customFormat="1" ht="10.199999999999999">
      <c r="B239" s="175"/>
      <c r="D239" s="158" t="s">
        <v>140</v>
      </c>
      <c r="E239" s="176" t="s">
        <v>1</v>
      </c>
      <c r="F239" s="177" t="s">
        <v>632</v>
      </c>
      <c r="H239" s="178">
        <v>8.24</v>
      </c>
      <c r="I239" s="179"/>
      <c r="L239" s="175"/>
      <c r="M239" s="180"/>
      <c r="N239" s="181"/>
      <c r="O239" s="181"/>
      <c r="P239" s="181"/>
      <c r="Q239" s="181"/>
      <c r="R239" s="181"/>
      <c r="S239" s="181"/>
      <c r="T239" s="182"/>
      <c r="AT239" s="176" t="s">
        <v>140</v>
      </c>
      <c r="AU239" s="176" t="s">
        <v>88</v>
      </c>
      <c r="AV239" s="15" t="s">
        <v>88</v>
      </c>
      <c r="AW239" s="15" t="s">
        <v>33</v>
      </c>
      <c r="AX239" s="15" t="s">
        <v>78</v>
      </c>
      <c r="AY239" s="176" t="s">
        <v>134</v>
      </c>
    </row>
    <row r="240" spans="1:65" s="13" customFormat="1" ht="10.199999999999999">
      <c r="B240" s="157"/>
      <c r="D240" s="158" t="s">
        <v>140</v>
      </c>
      <c r="E240" s="159" t="s">
        <v>1</v>
      </c>
      <c r="F240" s="160" t="s">
        <v>546</v>
      </c>
      <c r="H240" s="159" t="s">
        <v>1</v>
      </c>
      <c r="I240" s="161"/>
      <c r="L240" s="157"/>
      <c r="M240" s="162"/>
      <c r="N240" s="163"/>
      <c r="O240" s="163"/>
      <c r="P240" s="163"/>
      <c r="Q240" s="163"/>
      <c r="R240" s="163"/>
      <c r="S240" s="163"/>
      <c r="T240" s="164"/>
      <c r="AT240" s="159" t="s">
        <v>140</v>
      </c>
      <c r="AU240" s="159" t="s">
        <v>88</v>
      </c>
      <c r="AV240" s="13" t="s">
        <v>86</v>
      </c>
      <c r="AW240" s="13" t="s">
        <v>33</v>
      </c>
      <c r="AX240" s="13" t="s">
        <v>78</v>
      </c>
      <c r="AY240" s="159" t="s">
        <v>134</v>
      </c>
    </row>
    <row r="241" spans="1:65" s="15" customFormat="1" ht="10.199999999999999">
      <c r="B241" s="175"/>
      <c r="D241" s="158" t="s">
        <v>140</v>
      </c>
      <c r="E241" s="176" t="s">
        <v>1</v>
      </c>
      <c r="F241" s="177" t="s">
        <v>633</v>
      </c>
      <c r="H241" s="178">
        <v>12.5</v>
      </c>
      <c r="I241" s="179"/>
      <c r="L241" s="175"/>
      <c r="M241" s="180"/>
      <c r="N241" s="181"/>
      <c r="O241" s="181"/>
      <c r="P241" s="181"/>
      <c r="Q241" s="181"/>
      <c r="R241" s="181"/>
      <c r="S241" s="181"/>
      <c r="T241" s="182"/>
      <c r="AT241" s="176" t="s">
        <v>140</v>
      </c>
      <c r="AU241" s="176" t="s">
        <v>88</v>
      </c>
      <c r="AV241" s="15" t="s">
        <v>88</v>
      </c>
      <c r="AW241" s="15" t="s">
        <v>33</v>
      </c>
      <c r="AX241" s="15" t="s">
        <v>78</v>
      </c>
      <c r="AY241" s="176" t="s">
        <v>134</v>
      </c>
    </row>
    <row r="242" spans="1:65" s="14" customFormat="1" ht="10.199999999999999">
      <c r="B242" s="165"/>
      <c r="D242" s="158" t="s">
        <v>140</v>
      </c>
      <c r="E242" s="166" t="s">
        <v>1</v>
      </c>
      <c r="F242" s="167" t="s">
        <v>142</v>
      </c>
      <c r="H242" s="168">
        <v>20.740000000000002</v>
      </c>
      <c r="I242" s="169"/>
      <c r="L242" s="165"/>
      <c r="M242" s="170"/>
      <c r="N242" s="171"/>
      <c r="O242" s="171"/>
      <c r="P242" s="171"/>
      <c r="Q242" s="171"/>
      <c r="R242" s="171"/>
      <c r="S242" s="171"/>
      <c r="T242" s="172"/>
      <c r="AT242" s="166" t="s">
        <v>140</v>
      </c>
      <c r="AU242" s="166" t="s">
        <v>88</v>
      </c>
      <c r="AV242" s="14" t="s">
        <v>138</v>
      </c>
      <c r="AW242" s="14" t="s">
        <v>33</v>
      </c>
      <c r="AX242" s="14" t="s">
        <v>86</v>
      </c>
      <c r="AY242" s="166" t="s">
        <v>134</v>
      </c>
    </row>
    <row r="243" spans="1:65" s="2" customFormat="1" ht="14.4" customHeight="1">
      <c r="A243" s="32"/>
      <c r="B243" s="142"/>
      <c r="C243" s="188" t="s">
        <v>355</v>
      </c>
      <c r="D243" s="188" t="s">
        <v>337</v>
      </c>
      <c r="E243" s="189" t="s">
        <v>634</v>
      </c>
      <c r="F243" s="190" t="s">
        <v>635</v>
      </c>
      <c r="G243" s="191" t="s">
        <v>151</v>
      </c>
      <c r="H243" s="192">
        <v>0.45300000000000001</v>
      </c>
      <c r="I243" s="193"/>
      <c r="J243" s="194">
        <f>ROUND(I243*H243,2)</f>
        <v>0</v>
      </c>
      <c r="K243" s="195"/>
      <c r="L243" s="196"/>
      <c r="M243" s="197" t="s">
        <v>1</v>
      </c>
      <c r="N243" s="198" t="s">
        <v>43</v>
      </c>
      <c r="O243" s="58"/>
      <c r="P243" s="153">
        <f>O243*H243</f>
        <v>0</v>
      </c>
      <c r="Q243" s="153">
        <v>0.55000000000000004</v>
      </c>
      <c r="R243" s="153">
        <f>Q243*H243</f>
        <v>0.24915000000000004</v>
      </c>
      <c r="S243" s="153">
        <v>0</v>
      </c>
      <c r="T243" s="154">
        <f>S243*H243</f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55" t="s">
        <v>365</v>
      </c>
      <c r="AT243" s="155" t="s">
        <v>337</v>
      </c>
      <c r="AU243" s="155" t="s">
        <v>88</v>
      </c>
      <c r="AY243" s="17" t="s">
        <v>134</v>
      </c>
      <c r="BE243" s="156">
        <f>IF(N243="základní",J243,0)</f>
        <v>0</v>
      </c>
      <c r="BF243" s="156">
        <f>IF(N243="snížená",J243,0)</f>
        <v>0</v>
      </c>
      <c r="BG243" s="156">
        <f>IF(N243="zákl. přenesená",J243,0)</f>
        <v>0</v>
      </c>
      <c r="BH243" s="156">
        <f>IF(N243="sníž. přenesená",J243,0)</f>
        <v>0</v>
      </c>
      <c r="BI243" s="156">
        <f>IF(N243="nulová",J243,0)</f>
        <v>0</v>
      </c>
      <c r="BJ243" s="17" t="s">
        <v>86</v>
      </c>
      <c r="BK243" s="156">
        <f>ROUND(I243*H243,2)</f>
        <v>0</v>
      </c>
      <c r="BL243" s="17" t="s">
        <v>277</v>
      </c>
      <c r="BM243" s="155" t="s">
        <v>636</v>
      </c>
    </row>
    <row r="244" spans="1:65" s="13" customFormat="1" ht="10.199999999999999">
      <c r="B244" s="157"/>
      <c r="D244" s="158" t="s">
        <v>140</v>
      </c>
      <c r="E244" s="159" t="s">
        <v>1</v>
      </c>
      <c r="F244" s="160" t="s">
        <v>609</v>
      </c>
      <c r="H244" s="159" t="s">
        <v>1</v>
      </c>
      <c r="I244" s="161"/>
      <c r="L244" s="157"/>
      <c r="M244" s="162"/>
      <c r="N244" s="163"/>
      <c r="O244" s="163"/>
      <c r="P244" s="163"/>
      <c r="Q244" s="163"/>
      <c r="R244" s="163"/>
      <c r="S244" s="163"/>
      <c r="T244" s="164"/>
      <c r="AT244" s="159" t="s">
        <v>140</v>
      </c>
      <c r="AU244" s="159" t="s">
        <v>88</v>
      </c>
      <c r="AV244" s="13" t="s">
        <v>86</v>
      </c>
      <c r="AW244" s="13" t="s">
        <v>33</v>
      </c>
      <c r="AX244" s="13" t="s">
        <v>78</v>
      </c>
      <c r="AY244" s="159" t="s">
        <v>134</v>
      </c>
    </row>
    <row r="245" spans="1:65" s="15" customFormat="1" ht="10.199999999999999">
      <c r="B245" s="175"/>
      <c r="D245" s="158" t="s">
        <v>140</v>
      </c>
      <c r="E245" s="176" t="s">
        <v>1</v>
      </c>
      <c r="F245" s="177" t="s">
        <v>637</v>
      </c>
      <c r="H245" s="178">
        <v>0.45300000000000001</v>
      </c>
      <c r="I245" s="179"/>
      <c r="L245" s="175"/>
      <c r="M245" s="180"/>
      <c r="N245" s="181"/>
      <c r="O245" s="181"/>
      <c r="P245" s="181"/>
      <c r="Q245" s="181"/>
      <c r="R245" s="181"/>
      <c r="S245" s="181"/>
      <c r="T245" s="182"/>
      <c r="AT245" s="176" t="s">
        <v>140</v>
      </c>
      <c r="AU245" s="176" t="s">
        <v>88</v>
      </c>
      <c r="AV245" s="15" t="s">
        <v>88</v>
      </c>
      <c r="AW245" s="15" t="s">
        <v>33</v>
      </c>
      <c r="AX245" s="15" t="s">
        <v>78</v>
      </c>
      <c r="AY245" s="176" t="s">
        <v>134</v>
      </c>
    </row>
    <row r="246" spans="1:65" s="14" customFormat="1" ht="10.199999999999999">
      <c r="B246" s="165"/>
      <c r="D246" s="158" t="s">
        <v>140</v>
      </c>
      <c r="E246" s="166" t="s">
        <v>1</v>
      </c>
      <c r="F246" s="167" t="s">
        <v>142</v>
      </c>
      <c r="H246" s="168">
        <v>0.45300000000000001</v>
      </c>
      <c r="I246" s="169"/>
      <c r="L246" s="165"/>
      <c r="M246" s="170"/>
      <c r="N246" s="171"/>
      <c r="O246" s="171"/>
      <c r="P246" s="171"/>
      <c r="Q246" s="171"/>
      <c r="R246" s="171"/>
      <c r="S246" s="171"/>
      <c r="T246" s="172"/>
      <c r="AT246" s="166" t="s">
        <v>140</v>
      </c>
      <c r="AU246" s="166" t="s">
        <v>88</v>
      </c>
      <c r="AV246" s="14" t="s">
        <v>138</v>
      </c>
      <c r="AW246" s="14" t="s">
        <v>33</v>
      </c>
      <c r="AX246" s="14" t="s">
        <v>86</v>
      </c>
      <c r="AY246" s="166" t="s">
        <v>134</v>
      </c>
    </row>
    <row r="247" spans="1:65" s="2" customFormat="1" ht="14.4" customHeight="1">
      <c r="A247" s="32"/>
      <c r="B247" s="142"/>
      <c r="C247" s="188" t="s">
        <v>360</v>
      </c>
      <c r="D247" s="188" t="s">
        <v>337</v>
      </c>
      <c r="E247" s="189" t="s">
        <v>638</v>
      </c>
      <c r="F247" s="190" t="s">
        <v>639</v>
      </c>
      <c r="G247" s="191" t="s">
        <v>151</v>
      </c>
      <c r="H247" s="192">
        <v>0.41299999999999998</v>
      </c>
      <c r="I247" s="193"/>
      <c r="J247" s="194">
        <f>ROUND(I247*H247,2)</f>
        <v>0</v>
      </c>
      <c r="K247" s="195"/>
      <c r="L247" s="196"/>
      <c r="M247" s="197" t="s">
        <v>1</v>
      </c>
      <c r="N247" s="198" t="s">
        <v>43</v>
      </c>
      <c r="O247" s="58"/>
      <c r="P247" s="153">
        <f>O247*H247</f>
        <v>0</v>
      </c>
      <c r="Q247" s="153">
        <v>0.75</v>
      </c>
      <c r="R247" s="153">
        <f>Q247*H247</f>
        <v>0.30974999999999997</v>
      </c>
      <c r="S247" s="153">
        <v>0</v>
      </c>
      <c r="T247" s="154">
        <f>S247*H247</f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55" t="s">
        <v>365</v>
      </c>
      <c r="AT247" s="155" t="s">
        <v>337</v>
      </c>
      <c r="AU247" s="155" t="s">
        <v>88</v>
      </c>
      <c r="AY247" s="17" t="s">
        <v>134</v>
      </c>
      <c r="BE247" s="156">
        <f>IF(N247="základní",J247,0)</f>
        <v>0</v>
      </c>
      <c r="BF247" s="156">
        <f>IF(N247="snížená",J247,0)</f>
        <v>0</v>
      </c>
      <c r="BG247" s="156">
        <f>IF(N247="zákl. přenesená",J247,0)</f>
        <v>0</v>
      </c>
      <c r="BH247" s="156">
        <f>IF(N247="sníž. přenesená",J247,0)</f>
        <v>0</v>
      </c>
      <c r="BI247" s="156">
        <f>IF(N247="nulová",J247,0)</f>
        <v>0</v>
      </c>
      <c r="BJ247" s="17" t="s">
        <v>86</v>
      </c>
      <c r="BK247" s="156">
        <f>ROUND(I247*H247,2)</f>
        <v>0</v>
      </c>
      <c r="BL247" s="17" t="s">
        <v>277</v>
      </c>
      <c r="BM247" s="155" t="s">
        <v>640</v>
      </c>
    </row>
    <row r="248" spans="1:65" s="13" customFormat="1" ht="10.199999999999999">
      <c r="B248" s="157"/>
      <c r="D248" s="158" t="s">
        <v>140</v>
      </c>
      <c r="E248" s="159" t="s">
        <v>1</v>
      </c>
      <c r="F248" s="160" t="s">
        <v>546</v>
      </c>
      <c r="H248" s="159" t="s">
        <v>1</v>
      </c>
      <c r="I248" s="161"/>
      <c r="L248" s="157"/>
      <c r="M248" s="162"/>
      <c r="N248" s="163"/>
      <c r="O248" s="163"/>
      <c r="P248" s="163"/>
      <c r="Q248" s="163"/>
      <c r="R248" s="163"/>
      <c r="S248" s="163"/>
      <c r="T248" s="164"/>
      <c r="AT248" s="159" t="s">
        <v>140</v>
      </c>
      <c r="AU248" s="159" t="s">
        <v>88</v>
      </c>
      <c r="AV248" s="13" t="s">
        <v>86</v>
      </c>
      <c r="AW248" s="13" t="s">
        <v>33</v>
      </c>
      <c r="AX248" s="13" t="s">
        <v>78</v>
      </c>
      <c r="AY248" s="159" t="s">
        <v>134</v>
      </c>
    </row>
    <row r="249" spans="1:65" s="15" customFormat="1" ht="10.199999999999999">
      <c r="B249" s="175"/>
      <c r="D249" s="158" t="s">
        <v>140</v>
      </c>
      <c r="E249" s="176" t="s">
        <v>1</v>
      </c>
      <c r="F249" s="177" t="s">
        <v>641</v>
      </c>
      <c r="H249" s="178">
        <v>0.41299999999999998</v>
      </c>
      <c r="I249" s="179"/>
      <c r="L249" s="175"/>
      <c r="M249" s="180"/>
      <c r="N249" s="181"/>
      <c r="O249" s="181"/>
      <c r="P249" s="181"/>
      <c r="Q249" s="181"/>
      <c r="R249" s="181"/>
      <c r="S249" s="181"/>
      <c r="T249" s="182"/>
      <c r="AT249" s="176" t="s">
        <v>140</v>
      </c>
      <c r="AU249" s="176" t="s">
        <v>88</v>
      </c>
      <c r="AV249" s="15" t="s">
        <v>88</v>
      </c>
      <c r="AW249" s="15" t="s">
        <v>33</v>
      </c>
      <c r="AX249" s="15" t="s">
        <v>78</v>
      </c>
      <c r="AY249" s="176" t="s">
        <v>134</v>
      </c>
    </row>
    <row r="250" spans="1:65" s="14" customFormat="1" ht="10.199999999999999">
      <c r="B250" s="165"/>
      <c r="D250" s="158" t="s">
        <v>140</v>
      </c>
      <c r="E250" s="166" t="s">
        <v>1</v>
      </c>
      <c r="F250" s="167" t="s">
        <v>142</v>
      </c>
      <c r="H250" s="168">
        <v>0.41299999999999998</v>
      </c>
      <c r="I250" s="169"/>
      <c r="L250" s="165"/>
      <c r="M250" s="170"/>
      <c r="N250" s="171"/>
      <c r="O250" s="171"/>
      <c r="P250" s="171"/>
      <c r="Q250" s="171"/>
      <c r="R250" s="171"/>
      <c r="S250" s="171"/>
      <c r="T250" s="172"/>
      <c r="AT250" s="166" t="s">
        <v>140</v>
      </c>
      <c r="AU250" s="166" t="s">
        <v>88</v>
      </c>
      <c r="AV250" s="14" t="s">
        <v>138</v>
      </c>
      <c r="AW250" s="14" t="s">
        <v>33</v>
      </c>
      <c r="AX250" s="14" t="s">
        <v>86</v>
      </c>
      <c r="AY250" s="166" t="s">
        <v>134</v>
      </c>
    </row>
    <row r="251" spans="1:65" s="2" customFormat="1" ht="14.4" customHeight="1">
      <c r="A251" s="32"/>
      <c r="B251" s="142"/>
      <c r="C251" s="143" t="s">
        <v>365</v>
      </c>
      <c r="D251" s="143" t="s">
        <v>135</v>
      </c>
      <c r="E251" s="144" t="s">
        <v>642</v>
      </c>
      <c r="F251" s="145" t="s">
        <v>643</v>
      </c>
      <c r="G251" s="146" t="s">
        <v>163</v>
      </c>
      <c r="H251" s="147">
        <v>8.5289999999999999</v>
      </c>
      <c r="I251" s="148"/>
      <c r="J251" s="149">
        <f>ROUND(I251*H251,2)</f>
        <v>0</v>
      </c>
      <c r="K251" s="150"/>
      <c r="L251" s="33"/>
      <c r="M251" s="151" t="s">
        <v>1</v>
      </c>
      <c r="N251" s="152" t="s">
        <v>43</v>
      </c>
      <c r="O251" s="58"/>
      <c r="P251" s="153">
        <f>O251*H251</f>
        <v>0</v>
      </c>
      <c r="Q251" s="153">
        <v>0</v>
      </c>
      <c r="R251" s="153">
        <f>Q251*H251</f>
        <v>0</v>
      </c>
      <c r="S251" s="153">
        <v>2.4E-2</v>
      </c>
      <c r="T251" s="154">
        <f>S251*H251</f>
        <v>0.20469599999999999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55" t="s">
        <v>277</v>
      </c>
      <c r="AT251" s="155" t="s">
        <v>135</v>
      </c>
      <c r="AU251" s="155" t="s">
        <v>88</v>
      </c>
      <c r="AY251" s="17" t="s">
        <v>134</v>
      </c>
      <c r="BE251" s="156">
        <f>IF(N251="základní",J251,0)</f>
        <v>0</v>
      </c>
      <c r="BF251" s="156">
        <f>IF(N251="snížená",J251,0)</f>
        <v>0</v>
      </c>
      <c r="BG251" s="156">
        <f>IF(N251="zákl. přenesená",J251,0)</f>
        <v>0</v>
      </c>
      <c r="BH251" s="156">
        <f>IF(N251="sníž. přenesená",J251,0)</f>
        <v>0</v>
      </c>
      <c r="BI251" s="156">
        <f>IF(N251="nulová",J251,0)</f>
        <v>0</v>
      </c>
      <c r="BJ251" s="17" t="s">
        <v>86</v>
      </c>
      <c r="BK251" s="156">
        <f>ROUND(I251*H251,2)</f>
        <v>0</v>
      </c>
      <c r="BL251" s="17" t="s">
        <v>277</v>
      </c>
      <c r="BM251" s="155" t="s">
        <v>644</v>
      </c>
    </row>
    <row r="252" spans="1:65" s="13" customFormat="1" ht="10.199999999999999">
      <c r="B252" s="157"/>
      <c r="D252" s="158" t="s">
        <v>140</v>
      </c>
      <c r="E252" s="159" t="s">
        <v>1</v>
      </c>
      <c r="F252" s="160" t="s">
        <v>609</v>
      </c>
      <c r="H252" s="159" t="s">
        <v>1</v>
      </c>
      <c r="I252" s="161"/>
      <c r="L252" s="157"/>
      <c r="M252" s="162"/>
      <c r="N252" s="163"/>
      <c r="O252" s="163"/>
      <c r="P252" s="163"/>
      <c r="Q252" s="163"/>
      <c r="R252" s="163"/>
      <c r="S252" s="163"/>
      <c r="T252" s="164"/>
      <c r="AT252" s="159" t="s">
        <v>140</v>
      </c>
      <c r="AU252" s="159" t="s">
        <v>88</v>
      </c>
      <c r="AV252" s="13" t="s">
        <v>86</v>
      </c>
      <c r="AW252" s="13" t="s">
        <v>33</v>
      </c>
      <c r="AX252" s="13" t="s">
        <v>78</v>
      </c>
      <c r="AY252" s="159" t="s">
        <v>134</v>
      </c>
    </row>
    <row r="253" spans="1:65" s="15" customFormat="1" ht="10.199999999999999">
      <c r="B253" s="175"/>
      <c r="D253" s="158" t="s">
        <v>140</v>
      </c>
      <c r="E253" s="176" t="s">
        <v>1</v>
      </c>
      <c r="F253" s="177" t="s">
        <v>645</v>
      </c>
      <c r="H253" s="178">
        <v>8.5289999999999999</v>
      </c>
      <c r="I253" s="179"/>
      <c r="L253" s="175"/>
      <c r="M253" s="180"/>
      <c r="N253" s="181"/>
      <c r="O253" s="181"/>
      <c r="P253" s="181"/>
      <c r="Q253" s="181"/>
      <c r="R253" s="181"/>
      <c r="S253" s="181"/>
      <c r="T253" s="182"/>
      <c r="AT253" s="176" t="s">
        <v>140</v>
      </c>
      <c r="AU253" s="176" t="s">
        <v>88</v>
      </c>
      <c r="AV253" s="15" t="s">
        <v>88</v>
      </c>
      <c r="AW253" s="15" t="s">
        <v>33</v>
      </c>
      <c r="AX253" s="15" t="s">
        <v>78</v>
      </c>
      <c r="AY253" s="176" t="s">
        <v>134</v>
      </c>
    </row>
    <row r="254" spans="1:65" s="14" customFormat="1" ht="10.199999999999999">
      <c r="B254" s="165"/>
      <c r="D254" s="158" t="s">
        <v>140</v>
      </c>
      <c r="E254" s="166" t="s">
        <v>1</v>
      </c>
      <c r="F254" s="167" t="s">
        <v>142</v>
      </c>
      <c r="H254" s="168">
        <v>8.5289999999999999</v>
      </c>
      <c r="I254" s="169"/>
      <c r="L254" s="165"/>
      <c r="M254" s="170"/>
      <c r="N254" s="171"/>
      <c r="O254" s="171"/>
      <c r="P254" s="171"/>
      <c r="Q254" s="171"/>
      <c r="R254" s="171"/>
      <c r="S254" s="171"/>
      <c r="T254" s="172"/>
      <c r="AT254" s="166" t="s">
        <v>140</v>
      </c>
      <c r="AU254" s="166" t="s">
        <v>88</v>
      </c>
      <c r="AV254" s="14" t="s">
        <v>138</v>
      </c>
      <c r="AW254" s="14" t="s">
        <v>33</v>
      </c>
      <c r="AX254" s="14" t="s">
        <v>86</v>
      </c>
      <c r="AY254" s="166" t="s">
        <v>134</v>
      </c>
    </row>
    <row r="255" spans="1:65" s="2" customFormat="1" ht="14.4" customHeight="1">
      <c r="A255" s="32"/>
      <c r="B255" s="142"/>
      <c r="C255" s="143" t="s">
        <v>369</v>
      </c>
      <c r="D255" s="143" t="s">
        <v>135</v>
      </c>
      <c r="E255" s="144" t="s">
        <v>646</v>
      </c>
      <c r="F255" s="145" t="s">
        <v>647</v>
      </c>
      <c r="G255" s="146" t="s">
        <v>163</v>
      </c>
      <c r="H255" s="147">
        <v>20.74</v>
      </c>
      <c r="I255" s="148"/>
      <c r="J255" s="149">
        <f>ROUND(I255*H255,2)</f>
        <v>0</v>
      </c>
      <c r="K255" s="150"/>
      <c r="L255" s="33"/>
      <c r="M255" s="151" t="s">
        <v>1</v>
      </c>
      <c r="N255" s="152" t="s">
        <v>43</v>
      </c>
      <c r="O255" s="58"/>
      <c r="P255" s="153">
        <f>O255*H255</f>
        <v>0</v>
      </c>
      <c r="Q255" s="153">
        <v>1.8000000000000001E-4</v>
      </c>
      <c r="R255" s="153">
        <f>Q255*H255</f>
        <v>3.7331999999999999E-3</v>
      </c>
      <c r="S255" s="153">
        <v>0</v>
      </c>
      <c r="T255" s="154">
        <f>S255*H255</f>
        <v>0</v>
      </c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R255" s="155" t="s">
        <v>277</v>
      </c>
      <c r="AT255" s="155" t="s">
        <v>135</v>
      </c>
      <c r="AU255" s="155" t="s">
        <v>88</v>
      </c>
      <c r="AY255" s="17" t="s">
        <v>134</v>
      </c>
      <c r="BE255" s="156">
        <f>IF(N255="základní",J255,0)</f>
        <v>0</v>
      </c>
      <c r="BF255" s="156">
        <f>IF(N255="snížená",J255,0)</f>
        <v>0</v>
      </c>
      <c r="BG255" s="156">
        <f>IF(N255="zákl. přenesená",J255,0)</f>
        <v>0</v>
      </c>
      <c r="BH255" s="156">
        <f>IF(N255="sníž. přenesená",J255,0)</f>
        <v>0</v>
      </c>
      <c r="BI255" s="156">
        <f>IF(N255="nulová",J255,0)</f>
        <v>0</v>
      </c>
      <c r="BJ255" s="17" t="s">
        <v>86</v>
      </c>
      <c r="BK255" s="156">
        <f>ROUND(I255*H255,2)</f>
        <v>0</v>
      </c>
      <c r="BL255" s="17" t="s">
        <v>277</v>
      </c>
      <c r="BM255" s="155" t="s">
        <v>648</v>
      </c>
    </row>
    <row r="256" spans="1:65" s="13" customFormat="1" ht="10.199999999999999">
      <c r="B256" s="157"/>
      <c r="D256" s="158" t="s">
        <v>140</v>
      </c>
      <c r="E256" s="159" t="s">
        <v>1</v>
      </c>
      <c r="F256" s="160" t="s">
        <v>609</v>
      </c>
      <c r="H256" s="159" t="s">
        <v>1</v>
      </c>
      <c r="I256" s="161"/>
      <c r="L256" s="157"/>
      <c r="M256" s="162"/>
      <c r="N256" s="163"/>
      <c r="O256" s="163"/>
      <c r="P256" s="163"/>
      <c r="Q256" s="163"/>
      <c r="R256" s="163"/>
      <c r="S256" s="163"/>
      <c r="T256" s="164"/>
      <c r="AT256" s="159" t="s">
        <v>140</v>
      </c>
      <c r="AU256" s="159" t="s">
        <v>88</v>
      </c>
      <c r="AV256" s="13" t="s">
        <v>86</v>
      </c>
      <c r="AW256" s="13" t="s">
        <v>33</v>
      </c>
      <c r="AX256" s="13" t="s">
        <v>78</v>
      </c>
      <c r="AY256" s="159" t="s">
        <v>134</v>
      </c>
    </row>
    <row r="257" spans="1:65" s="15" customFormat="1" ht="10.199999999999999">
      <c r="B257" s="175"/>
      <c r="D257" s="158" t="s">
        <v>140</v>
      </c>
      <c r="E257" s="176" t="s">
        <v>1</v>
      </c>
      <c r="F257" s="177" t="s">
        <v>632</v>
      </c>
      <c r="H257" s="178">
        <v>8.24</v>
      </c>
      <c r="I257" s="179"/>
      <c r="L257" s="175"/>
      <c r="M257" s="180"/>
      <c r="N257" s="181"/>
      <c r="O257" s="181"/>
      <c r="P257" s="181"/>
      <c r="Q257" s="181"/>
      <c r="R257" s="181"/>
      <c r="S257" s="181"/>
      <c r="T257" s="182"/>
      <c r="AT257" s="176" t="s">
        <v>140</v>
      </c>
      <c r="AU257" s="176" t="s">
        <v>88</v>
      </c>
      <c r="AV257" s="15" t="s">
        <v>88</v>
      </c>
      <c r="AW257" s="15" t="s">
        <v>33</v>
      </c>
      <c r="AX257" s="15" t="s">
        <v>78</v>
      </c>
      <c r="AY257" s="176" t="s">
        <v>134</v>
      </c>
    </row>
    <row r="258" spans="1:65" s="13" customFormat="1" ht="10.199999999999999">
      <c r="B258" s="157"/>
      <c r="D258" s="158" t="s">
        <v>140</v>
      </c>
      <c r="E258" s="159" t="s">
        <v>1</v>
      </c>
      <c r="F258" s="160" t="s">
        <v>546</v>
      </c>
      <c r="H258" s="159" t="s">
        <v>1</v>
      </c>
      <c r="I258" s="161"/>
      <c r="L258" s="157"/>
      <c r="M258" s="162"/>
      <c r="N258" s="163"/>
      <c r="O258" s="163"/>
      <c r="P258" s="163"/>
      <c r="Q258" s="163"/>
      <c r="R258" s="163"/>
      <c r="S258" s="163"/>
      <c r="T258" s="164"/>
      <c r="AT258" s="159" t="s">
        <v>140</v>
      </c>
      <c r="AU258" s="159" t="s">
        <v>88</v>
      </c>
      <c r="AV258" s="13" t="s">
        <v>86</v>
      </c>
      <c r="AW258" s="13" t="s">
        <v>33</v>
      </c>
      <c r="AX258" s="13" t="s">
        <v>78</v>
      </c>
      <c r="AY258" s="159" t="s">
        <v>134</v>
      </c>
    </row>
    <row r="259" spans="1:65" s="15" customFormat="1" ht="10.199999999999999">
      <c r="B259" s="175"/>
      <c r="D259" s="158" t="s">
        <v>140</v>
      </c>
      <c r="E259" s="176" t="s">
        <v>1</v>
      </c>
      <c r="F259" s="177" t="s">
        <v>633</v>
      </c>
      <c r="H259" s="178">
        <v>12.5</v>
      </c>
      <c r="I259" s="179"/>
      <c r="L259" s="175"/>
      <c r="M259" s="180"/>
      <c r="N259" s="181"/>
      <c r="O259" s="181"/>
      <c r="P259" s="181"/>
      <c r="Q259" s="181"/>
      <c r="R259" s="181"/>
      <c r="S259" s="181"/>
      <c r="T259" s="182"/>
      <c r="AT259" s="176" t="s">
        <v>140</v>
      </c>
      <c r="AU259" s="176" t="s">
        <v>88</v>
      </c>
      <c r="AV259" s="15" t="s">
        <v>88</v>
      </c>
      <c r="AW259" s="15" t="s">
        <v>33</v>
      </c>
      <c r="AX259" s="15" t="s">
        <v>78</v>
      </c>
      <c r="AY259" s="176" t="s">
        <v>134</v>
      </c>
    </row>
    <row r="260" spans="1:65" s="14" customFormat="1" ht="10.199999999999999">
      <c r="B260" s="165"/>
      <c r="D260" s="158" t="s">
        <v>140</v>
      </c>
      <c r="E260" s="166" t="s">
        <v>1</v>
      </c>
      <c r="F260" s="167" t="s">
        <v>142</v>
      </c>
      <c r="H260" s="168">
        <v>20.740000000000002</v>
      </c>
      <c r="I260" s="169"/>
      <c r="L260" s="165"/>
      <c r="M260" s="170"/>
      <c r="N260" s="171"/>
      <c r="O260" s="171"/>
      <c r="P260" s="171"/>
      <c r="Q260" s="171"/>
      <c r="R260" s="171"/>
      <c r="S260" s="171"/>
      <c r="T260" s="172"/>
      <c r="AT260" s="166" t="s">
        <v>140</v>
      </c>
      <c r="AU260" s="166" t="s">
        <v>88</v>
      </c>
      <c r="AV260" s="14" t="s">
        <v>138</v>
      </c>
      <c r="AW260" s="14" t="s">
        <v>33</v>
      </c>
      <c r="AX260" s="14" t="s">
        <v>86</v>
      </c>
      <c r="AY260" s="166" t="s">
        <v>134</v>
      </c>
    </row>
    <row r="261" spans="1:65" s="2" customFormat="1" ht="19.8" customHeight="1">
      <c r="A261" s="32"/>
      <c r="B261" s="142"/>
      <c r="C261" s="143" t="s">
        <v>375</v>
      </c>
      <c r="D261" s="143" t="s">
        <v>135</v>
      </c>
      <c r="E261" s="144" t="s">
        <v>649</v>
      </c>
      <c r="F261" s="145" t="s">
        <v>650</v>
      </c>
      <c r="G261" s="146" t="s">
        <v>217</v>
      </c>
      <c r="H261" s="147">
        <v>187.06800000000001</v>
      </c>
      <c r="I261" s="148"/>
      <c r="J261" s="149">
        <f>ROUND(I261*H261,2)</f>
        <v>0</v>
      </c>
      <c r="K261" s="150"/>
      <c r="L261" s="33"/>
      <c r="M261" s="151" t="s">
        <v>1</v>
      </c>
      <c r="N261" s="152" t="s">
        <v>43</v>
      </c>
      <c r="O261" s="58"/>
      <c r="P261" s="153">
        <f>O261*H261</f>
        <v>0</v>
      </c>
      <c r="Q261" s="153">
        <v>0</v>
      </c>
      <c r="R261" s="153">
        <f>Q261*H261</f>
        <v>0</v>
      </c>
      <c r="S261" s="153">
        <v>0</v>
      </c>
      <c r="T261" s="154">
        <f>S261*H261</f>
        <v>0</v>
      </c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R261" s="155" t="s">
        <v>277</v>
      </c>
      <c r="AT261" s="155" t="s">
        <v>135</v>
      </c>
      <c r="AU261" s="155" t="s">
        <v>88</v>
      </c>
      <c r="AY261" s="17" t="s">
        <v>134</v>
      </c>
      <c r="BE261" s="156">
        <f>IF(N261="základní",J261,0)</f>
        <v>0</v>
      </c>
      <c r="BF261" s="156">
        <f>IF(N261="snížená",J261,0)</f>
        <v>0</v>
      </c>
      <c r="BG261" s="156">
        <f>IF(N261="zákl. přenesená",J261,0)</f>
        <v>0</v>
      </c>
      <c r="BH261" s="156">
        <f>IF(N261="sníž. přenesená",J261,0)</f>
        <v>0</v>
      </c>
      <c r="BI261" s="156">
        <f>IF(N261="nulová",J261,0)</f>
        <v>0</v>
      </c>
      <c r="BJ261" s="17" t="s">
        <v>86</v>
      </c>
      <c r="BK261" s="156">
        <f>ROUND(I261*H261,2)</f>
        <v>0</v>
      </c>
      <c r="BL261" s="17" t="s">
        <v>277</v>
      </c>
      <c r="BM261" s="155" t="s">
        <v>651</v>
      </c>
    </row>
    <row r="262" spans="1:65" s="13" customFormat="1" ht="10.199999999999999">
      <c r="B262" s="157"/>
      <c r="D262" s="158" t="s">
        <v>140</v>
      </c>
      <c r="E262" s="159" t="s">
        <v>1</v>
      </c>
      <c r="F262" s="160" t="s">
        <v>609</v>
      </c>
      <c r="H262" s="159" t="s">
        <v>1</v>
      </c>
      <c r="I262" s="161"/>
      <c r="L262" s="157"/>
      <c r="M262" s="162"/>
      <c r="N262" s="163"/>
      <c r="O262" s="163"/>
      <c r="P262" s="163"/>
      <c r="Q262" s="163"/>
      <c r="R262" s="163"/>
      <c r="S262" s="163"/>
      <c r="T262" s="164"/>
      <c r="AT262" s="159" t="s">
        <v>140</v>
      </c>
      <c r="AU262" s="159" t="s">
        <v>88</v>
      </c>
      <c r="AV262" s="13" t="s">
        <v>86</v>
      </c>
      <c r="AW262" s="13" t="s">
        <v>33</v>
      </c>
      <c r="AX262" s="13" t="s">
        <v>78</v>
      </c>
      <c r="AY262" s="159" t="s">
        <v>134</v>
      </c>
    </row>
    <row r="263" spans="1:65" s="15" customFormat="1" ht="10.199999999999999">
      <c r="B263" s="175"/>
      <c r="D263" s="158" t="s">
        <v>140</v>
      </c>
      <c r="E263" s="176" t="s">
        <v>1</v>
      </c>
      <c r="F263" s="177" t="s">
        <v>652</v>
      </c>
      <c r="H263" s="178">
        <v>12.6</v>
      </c>
      <c r="I263" s="179"/>
      <c r="L263" s="175"/>
      <c r="M263" s="180"/>
      <c r="N263" s="181"/>
      <c r="O263" s="181"/>
      <c r="P263" s="181"/>
      <c r="Q263" s="181"/>
      <c r="R263" s="181"/>
      <c r="S263" s="181"/>
      <c r="T263" s="182"/>
      <c r="AT263" s="176" t="s">
        <v>140</v>
      </c>
      <c r="AU263" s="176" t="s">
        <v>88</v>
      </c>
      <c r="AV263" s="15" t="s">
        <v>88</v>
      </c>
      <c r="AW263" s="15" t="s">
        <v>33</v>
      </c>
      <c r="AX263" s="15" t="s">
        <v>78</v>
      </c>
      <c r="AY263" s="176" t="s">
        <v>134</v>
      </c>
    </row>
    <row r="264" spans="1:65" s="15" customFormat="1" ht="10.199999999999999">
      <c r="B264" s="175"/>
      <c r="D264" s="158" t="s">
        <v>140</v>
      </c>
      <c r="E264" s="176" t="s">
        <v>1</v>
      </c>
      <c r="F264" s="177" t="s">
        <v>653</v>
      </c>
      <c r="H264" s="178">
        <v>31.968</v>
      </c>
      <c r="I264" s="179"/>
      <c r="L264" s="175"/>
      <c r="M264" s="180"/>
      <c r="N264" s="181"/>
      <c r="O264" s="181"/>
      <c r="P264" s="181"/>
      <c r="Q264" s="181"/>
      <c r="R264" s="181"/>
      <c r="S264" s="181"/>
      <c r="T264" s="182"/>
      <c r="AT264" s="176" t="s">
        <v>140</v>
      </c>
      <c r="AU264" s="176" t="s">
        <v>88</v>
      </c>
      <c r="AV264" s="15" t="s">
        <v>88</v>
      </c>
      <c r="AW264" s="15" t="s">
        <v>33</v>
      </c>
      <c r="AX264" s="15" t="s">
        <v>78</v>
      </c>
      <c r="AY264" s="176" t="s">
        <v>134</v>
      </c>
    </row>
    <row r="265" spans="1:65" s="15" customFormat="1" ht="10.199999999999999">
      <c r="B265" s="175"/>
      <c r="D265" s="158" t="s">
        <v>140</v>
      </c>
      <c r="E265" s="176" t="s">
        <v>1</v>
      </c>
      <c r="F265" s="177" t="s">
        <v>654</v>
      </c>
      <c r="H265" s="178">
        <v>120</v>
      </c>
      <c r="I265" s="179"/>
      <c r="L265" s="175"/>
      <c r="M265" s="180"/>
      <c r="N265" s="181"/>
      <c r="O265" s="181"/>
      <c r="P265" s="181"/>
      <c r="Q265" s="181"/>
      <c r="R265" s="181"/>
      <c r="S265" s="181"/>
      <c r="T265" s="182"/>
      <c r="AT265" s="176" t="s">
        <v>140</v>
      </c>
      <c r="AU265" s="176" t="s">
        <v>88</v>
      </c>
      <c r="AV265" s="15" t="s">
        <v>88</v>
      </c>
      <c r="AW265" s="15" t="s">
        <v>33</v>
      </c>
      <c r="AX265" s="15" t="s">
        <v>78</v>
      </c>
      <c r="AY265" s="176" t="s">
        <v>134</v>
      </c>
    </row>
    <row r="266" spans="1:65" s="13" customFormat="1" ht="10.199999999999999">
      <c r="B266" s="157"/>
      <c r="D266" s="158" t="s">
        <v>140</v>
      </c>
      <c r="E266" s="159" t="s">
        <v>1</v>
      </c>
      <c r="F266" s="160" t="s">
        <v>546</v>
      </c>
      <c r="H266" s="159" t="s">
        <v>1</v>
      </c>
      <c r="I266" s="161"/>
      <c r="L266" s="157"/>
      <c r="M266" s="162"/>
      <c r="N266" s="163"/>
      <c r="O266" s="163"/>
      <c r="P266" s="163"/>
      <c r="Q266" s="163"/>
      <c r="R266" s="163"/>
      <c r="S266" s="163"/>
      <c r="T266" s="164"/>
      <c r="AT266" s="159" t="s">
        <v>140</v>
      </c>
      <c r="AU266" s="159" t="s">
        <v>88</v>
      </c>
      <c r="AV266" s="13" t="s">
        <v>86</v>
      </c>
      <c r="AW266" s="13" t="s">
        <v>33</v>
      </c>
      <c r="AX266" s="13" t="s">
        <v>78</v>
      </c>
      <c r="AY266" s="159" t="s">
        <v>134</v>
      </c>
    </row>
    <row r="267" spans="1:65" s="15" customFormat="1" ht="10.199999999999999">
      <c r="B267" s="175"/>
      <c r="D267" s="158" t="s">
        <v>140</v>
      </c>
      <c r="E267" s="176" t="s">
        <v>1</v>
      </c>
      <c r="F267" s="177" t="s">
        <v>655</v>
      </c>
      <c r="H267" s="178">
        <v>22.5</v>
      </c>
      <c r="I267" s="179"/>
      <c r="L267" s="175"/>
      <c r="M267" s="180"/>
      <c r="N267" s="181"/>
      <c r="O267" s="181"/>
      <c r="P267" s="181"/>
      <c r="Q267" s="181"/>
      <c r="R267" s="181"/>
      <c r="S267" s="181"/>
      <c r="T267" s="182"/>
      <c r="AT267" s="176" t="s">
        <v>140</v>
      </c>
      <c r="AU267" s="176" t="s">
        <v>88</v>
      </c>
      <c r="AV267" s="15" t="s">
        <v>88</v>
      </c>
      <c r="AW267" s="15" t="s">
        <v>33</v>
      </c>
      <c r="AX267" s="15" t="s">
        <v>78</v>
      </c>
      <c r="AY267" s="176" t="s">
        <v>134</v>
      </c>
    </row>
    <row r="268" spans="1:65" s="14" customFormat="1" ht="10.199999999999999">
      <c r="B268" s="165"/>
      <c r="D268" s="158" t="s">
        <v>140</v>
      </c>
      <c r="E268" s="166" t="s">
        <v>1</v>
      </c>
      <c r="F268" s="167" t="s">
        <v>142</v>
      </c>
      <c r="H268" s="168">
        <v>187.06799999999998</v>
      </c>
      <c r="I268" s="169"/>
      <c r="L268" s="165"/>
      <c r="M268" s="170"/>
      <c r="N268" s="171"/>
      <c r="O268" s="171"/>
      <c r="P268" s="171"/>
      <c r="Q268" s="171"/>
      <c r="R268" s="171"/>
      <c r="S268" s="171"/>
      <c r="T268" s="172"/>
      <c r="AT268" s="166" t="s">
        <v>140</v>
      </c>
      <c r="AU268" s="166" t="s">
        <v>88</v>
      </c>
      <c r="AV268" s="14" t="s">
        <v>138</v>
      </c>
      <c r="AW268" s="14" t="s">
        <v>33</v>
      </c>
      <c r="AX268" s="14" t="s">
        <v>86</v>
      </c>
      <c r="AY268" s="166" t="s">
        <v>134</v>
      </c>
    </row>
    <row r="269" spans="1:65" s="2" customFormat="1" ht="14.4" customHeight="1">
      <c r="A269" s="32"/>
      <c r="B269" s="142"/>
      <c r="C269" s="188" t="s">
        <v>379</v>
      </c>
      <c r="D269" s="188" t="s">
        <v>337</v>
      </c>
      <c r="E269" s="189" t="s">
        <v>563</v>
      </c>
      <c r="F269" s="190" t="s">
        <v>564</v>
      </c>
      <c r="G269" s="191" t="s">
        <v>151</v>
      </c>
      <c r="H269" s="192">
        <v>0.309</v>
      </c>
      <c r="I269" s="193"/>
      <c r="J269" s="194">
        <f>ROUND(I269*H269,2)</f>
        <v>0</v>
      </c>
      <c r="K269" s="195"/>
      <c r="L269" s="196"/>
      <c r="M269" s="197" t="s">
        <v>1</v>
      </c>
      <c r="N269" s="198" t="s">
        <v>43</v>
      </c>
      <c r="O269" s="58"/>
      <c r="P269" s="153">
        <f>O269*H269</f>
        <v>0</v>
      </c>
      <c r="Q269" s="153">
        <v>0.55000000000000004</v>
      </c>
      <c r="R269" s="153">
        <f>Q269*H269</f>
        <v>0.16995000000000002</v>
      </c>
      <c r="S269" s="153">
        <v>0</v>
      </c>
      <c r="T269" s="154">
        <f>S269*H269</f>
        <v>0</v>
      </c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R269" s="155" t="s">
        <v>365</v>
      </c>
      <c r="AT269" s="155" t="s">
        <v>337</v>
      </c>
      <c r="AU269" s="155" t="s">
        <v>88</v>
      </c>
      <c r="AY269" s="17" t="s">
        <v>134</v>
      </c>
      <c r="BE269" s="156">
        <f>IF(N269="základní",J269,0)</f>
        <v>0</v>
      </c>
      <c r="BF269" s="156">
        <f>IF(N269="snížená",J269,0)</f>
        <v>0</v>
      </c>
      <c r="BG269" s="156">
        <f>IF(N269="zákl. přenesená",J269,0)</f>
        <v>0</v>
      </c>
      <c r="BH269" s="156">
        <f>IF(N269="sníž. přenesená",J269,0)</f>
        <v>0</v>
      </c>
      <c r="BI269" s="156">
        <f>IF(N269="nulová",J269,0)</f>
        <v>0</v>
      </c>
      <c r="BJ269" s="17" t="s">
        <v>86</v>
      </c>
      <c r="BK269" s="156">
        <f>ROUND(I269*H269,2)</f>
        <v>0</v>
      </c>
      <c r="BL269" s="17" t="s">
        <v>277</v>
      </c>
      <c r="BM269" s="155" t="s">
        <v>656</v>
      </c>
    </row>
    <row r="270" spans="1:65" s="13" customFormat="1" ht="10.199999999999999">
      <c r="B270" s="157"/>
      <c r="D270" s="158" t="s">
        <v>140</v>
      </c>
      <c r="E270" s="159" t="s">
        <v>1</v>
      </c>
      <c r="F270" s="160" t="s">
        <v>609</v>
      </c>
      <c r="H270" s="159" t="s">
        <v>1</v>
      </c>
      <c r="I270" s="161"/>
      <c r="L270" s="157"/>
      <c r="M270" s="162"/>
      <c r="N270" s="163"/>
      <c r="O270" s="163"/>
      <c r="P270" s="163"/>
      <c r="Q270" s="163"/>
      <c r="R270" s="163"/>
      <c r="S270" s="163"/>
      <c r="T270" s="164"/>
      <c r="AT270" s="159" t="s">
        <v>140</v>
      </c>
      <c r="AU270" s="159" t="s">
        <v>88</v>
      </c>
      <c r="AV270" s="13" t="s">
        <v>86</v>
      </c>
      <c r="AW270" s="13" t="s">
        <v>33</v>
      </c>
      <c r="AX270" s="13" t="s">
        <v>78</v>
      </c>
      <c r="AY270" s="159" t="s">
        <v>134</v>
      </c>
    </row>
    <row r="271" spans="1:65" s="15" customFormat="1" ht="10.199999999999999">
      <c r="B271" s="175"/>
      <c r="D271" s="158" t="s">
        <v>140</v>
      </c>
      <c r="E271" s="176" t="s">
        <v>1</v>
      </c>
      <c r="F271" s="177" t="s">
        <v>657</v>
      </c>
      <c r="H271" s="178">
        <v>0.13200000000000001</v>
      </c>
      <c r="I271" s="179"/>
      <c r="L271" s="175"/>
      <c r="M271" s="180"/>
      <c r="N271" s="181"/>
      <c r="O271" s="181"/>
      <c r="P271" s="181"/>
      <c r="Q271" s="181"/>
      <c r="R271" s="181"/>
      <c r="S271" s="181"/>
      <c r="T271" s="182"/>
      <c r="AT271" s="176" t="s">
        <v>140</v>
      </c>
      <c r="AU271" s="176" t="s">
        <v>88</v>
      </c>
      <c r="AV271" s="15" t="s">
        <v>88</v>
      </c>
      <c r="AW271" s="15" t="s">
        <v>33</v>
      </c>
      <c r="AX271" s="15" t="s">
        <v>78</v>
      </c>
      <c r="AY271" s="176" t="s">
        <v>134</v>
      </c>
    </row>
    <row r="272" spans="1:65" s="15" customFormat="1" ht="10.199999999999999">
      <c r="B272" s="175"/>
      <c r="D272" s="158" t="s">
        <v>140</v>
      </c>
      <c r="E272" s="176" t="s">
        <v>1</v>
      </c>
      <c r="F272" s="177" t="s">
        <v>658</v>
      </c>
      <c r="H272" s="178">
        <v>0.17699999999999999</v>
      </c>
      <c r="I272" s="179"/>
      <c r="L272" s="175"/>
      <c r="M272" s="180"/>
      <c r="N272" s="181"/>
      <c r="O272" s="181"/>
      <c r="P272" s="181"/>
      <c r="Q272" s="181"/>
      <c r="R272" s="181"/>
      <c r="S272" s="181"/>
      <c r="T272" s="182"/>
      <c r="AT272" s="176" t="s">
        <v>140</v>
      </c>
      <c r="AU272" s="176" t="s">
        <v>88</v>
      </c>
      <c r="AV272" s="15" t="s">
        <v>88</v>
      </c>
      <c r="AW272" s="15" t="s">
        <v>33</v>
      </c>
      <c r="AX272" s="15" t="s">
        <v>78</v>
      </c>
      <c r="AY272" s="176" t="s">
        <v>134</v>
      </c>
    </row>
    <row r="273" spans="1:65" s="14" customFormat="1" ht="10.199999999999999">
      <c r="B273" s="165"/>
      <c r="D273" s="158" t="s">
        <v>140</v>
      </c>
      <c r="E273" s="166" t="s">
        <v>1</v>
      </c>
      <c r="F273" s="167" t="s">
        <v>142</v>
      </c>
      <c r="H273" s="168">
        <v>0.309</v>
      </c>
      <c r="I273" s="169"/>
      <c r="L273" s="165"/>
      <c r="M273" s="170"/>
      <c r="N273" s="171"/>
      <c r="O273" s="171"/>
      <c r="P273" s="171"/>
      <c r="Q273" s="171"/>
      <c r="R273" s="171"/>
      <c r="S273" s="171"/>
      <c r="T273" s="172"/>
      <c r="AT273" s="166" t="s">
        <v>140</v>
      </c>
      <c r="AU273" s="166" t="s">
        <v>88</v>
      </c>
      <c r="AV273" s="14" t="s">
        <v>138</v>
      </c>
      <c r="AW273" s="14" t="s">
        <v>33</v>
      </c>
      <c r="AX273" s="14" t="s">
        <v>86</v>
      </c>
      <c r="AY273" s="166" t="s">
        <v>134</v>
      </c>
    </row>
    <row r="274" spans="1:65" s="2" customFormat="1" ht="14.4" customHeight="1">
      <c r="A274" s="32"/>
      <c r="B274" s="142"/>
      <c r="C274" s="188" t="s">
        <v>383</v>
      </c>
      <c r="D274" s="188" t="s">
        <v>337</v>
      </c>
      <c r="E274" s="189" t="s">
        <v>659</v>
      </c>
      <c r="F274" s="190" t="s">
        <v>660</v>
      </c>
      <c r="G274" s="191" t="s">
        <v>151</v>
      </c>
      <c r="H274" s="192">
        <v>0.17599999999999999</v>
      </c>
      <c r="I274" s="193"/>
      <c r="J274" s="194">
        <f>ROUND(I274*H274,2)</f>
        <v>0</v>
      </c>
      <c r="K274" s="195"/>
      <c r="L274" s="196"/>
      <c r="M274" s="197" t="s">
        <v>1</v>
      </c>
      <c r="N274" s="198" t="s">
        <v>43</v>
      </c>
      <c r="O274" s="58"/>
      <c r="P274" s="153">
        <f>O274*H274</f>
        <v>0</v>
      </c>
      <c r="Q274" s="153">
        <v>0.55000000000000004</v>
      </c>
      <c r="R274" s="153">
        <f>Q274*H274</f>
        <v>9.6799999999999997E-2</v>
      </c>
      <c r="S274" s="153">
        <v>0</v>
      </c>
      <c r="T274" s="154">
        <f>S274*H274</f>
        <v>0</v>
      </c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R274" s="155" t="s">
        <v>365</v>
      </c>
      <c r="AT274" s="155" t="s">
        <v>337</v>
      </c>
      <c r="AU274" s="155" t="s">
        <v>88</v>
      </c>
      <c r="AY274" s="17" t="s">
        <v>134</v>
      </c>
      <c r="BE274" s="156">
        <f>IF(N274="základní",J274,0)</f>
        <v>0</v>
      </c>
      <c r="BF274" s="156">
        <f>IF(N274="snížená",J274,0)</f>
        <v>0</v>
      </c>
      <c r="BG274" s="156">
        <f>IF(N274="zákl. přenesená",J274,0)</f>
        <v>0</v>
      </c>
      <c r="BH274" s="156">
        <f>IF(N274="sníž. přenesená",J274,0)</f>
        <v>0</v>
      </c>
      <c r="BI274" s="156">
        <f>IF(N274="nulová",J274,0)</f>
        <v>0</v>
      </c>
      <c r="BJ274" s="17" t="s">
        <v>86</v>
      </c>
      <c r="BK274" s="156">
        <f>ROUND(I274*H274,2)</f>
        <v>0</v>
      </c>
      <c r="BL274" s="17" t="s">
        <v>277</v>
      </c>
      <c r="BM274" s="155" t="s">
        <v>661</v>
      </c>
    </row>
    <row r="275" spans="1:65" s="13" customFormat="1" ht="10.199999999999999">
      <c r="B275" s="157"/>
      <c r="D275" s="158" t="s">
        <v>140</v>
      </c>
      <c r="E275" s="159" t="s">
        <v>1</v>
      </c>
      <c r="F275" s="160" t="s">
        <v>609</v>
      </c>
      <c r="H275" s="159" t="s">
        <v>1</v>
      </c>
      <c r="I275" s="161"/>
      <c r="L275" s="157"/>
      <c r="M275" s="162"/>
      <c r="N275" s="163"/>
      <c r="O275" s="163"/>
      <c r="P275" s="163"/>
      <c r="Q275" s="163"/>
      <c r="R275" s="163"/>
      <c r="S275" s="163"/>
      <c r="T275" s="164"/>
      <c r="AT275" s="159" t="s">
        <v>140</v>
      </c>
      <c r="AU275" s="159" t="s">
        <v>88</v>
      </c>
      <c r="AV275" s="13" t="s">
        <v>86</v>
      </c>
      <c r="AW275" s="13" t="s">
        <v>33</v>
      </c>
      <c r="AX275" s="13" t="s">
        <v>78</v>
      </c>
      <c r="AY275" s="159" t="s">
        <v>134</v>
      </c>
    </row>
    <row r="276" spans="1:65" s="15" customFormat="1" ht="10.199999999999999">
      <c r="B276" s="175"/>
      <c r="D276" s="158" t="s">
        <v>140</v>
      </c>
      <c r="E276" s="176" t="s">
        <v>1</v>
      </c>
      <c r="F276" s="177" t="s">
        <v>662</v>
      </c>
      <c r="H276" s="178">
        <v>7.0000000000000007E-2</v>
      </c>
      <c r="I276" s="179"/>
      <c r="L276" s="175"/>
      <c r="M276" s="180"/>
      <c r="N276" s="181"/>
      <c r="O276" s="181"/>
      <c r="P276" s="181"/>
      <c r="Q276" s="181"/>
      <c r="R276" s="181"/>
      <c r="S276" s="181"/>
      <c r="T276" s="182"/>
      <c r="AT276" s="176" t="s">
        <v>140</v>
      </c>
      <c r="AU276" s="176" t="s">
        <v>88</v>
      </c>
      <c r="AV276" s="15" t="s">
        <v>88</v>
      </c>
      <c r="AW276" s="15" t="s">
        <v>33</v>
      </c>
      <c r="AX276" s="15" t="s">
        <v>78</v>
      </c>
      <c r="AY276" s="176" t="s">
        <v>134</v>
      </c>
    </row>
    <row r="277" spans="1:65" s="15" customFormat="1" ht="10.199999999999999">
      <c r="B277" s="175"/>
      <c r="D277" s="158" t="s">
        <v>140</v>
      </c>
      <c r="E277" s="176" t="s">
        <v>1</v>
      </c>
      <c r="F277" s="177" t="s">
        <v>663</v>
      </c>
      <c r="H277" s="178">
        <v>0.106</v>
      </c>
      <c r="I277" s="179"/>
      <c r="L277" s="175"/>
      <c r="M277" s="180"/>
      <c r="N277" s="181"/>
      <c r="O277" s="181"/>
      <c r="P277" s="181"/>
      <c r="Q277" s="181"/>
      <c r="R277" s="181"/>
      <c r="S277" s="181"/>
      <c r="T277" s="182"/>
      <c r="AT277" s="176" t="s">
        <v>140</v>
      </c>
      <c r="AU277" s="176" t="s">
        <v>88</v>
      </c>
      <c r="AV277" s="15" t="s">
        <v>88</v>
      </c>
      <c r="AW277" s="15" t="s">
        <v>33</v>
      </c>
      <c r="AX277" s="15" t="s">
        <v>78</v>
      </c>
      <c r="AY277" s="176" t="s">
        <v>134</v>
      </c>
    </row>
    <row r="278" spans="1:65" s="14" customFormat="1" ht="10.199999999999999">
      <c r="B278" s="165"/>
      <c r="D278" s="158" t="s">
        <v>140</v>
      </c>
      <c r="E278" s="166" t="s">
        <v>1</v>
      </c>
      <c r="F278" s="167" t="s">
        <v>142</v>
      </c>
      <c r="H278" s="168">
        <v>0.17599999999999999</v>
      </c>
      <c r="I278" s="169"/>
      <c r="L278" s="165"/>
      <c r="M278" s="170"/>
      <c r="N278" s="171"/>
      <c r="O278" s="171"/>
      <c r="P278" s="171"/>
      <c r="Q278" s="171"/>
      <c r="R278" s="171"/>
      <c r="S278" s="171"/>
      <c r="T278" s="172"/>
      <c r="AT278" s="166" t="s">
        <v>140</v>
      </c>
      <c r="AU278" s="166" t="s">
        <v>88</v>
      </c>
      <c r="AV278" s="14" t="s">
        <v>138</v>
      </c>
      <c r="AW278" s="14" t="s">
        <v>33</v>
      </c>
      <c r="AX278" s="14" t="s">
        <v>86</v>
      </c>
      <c r="AY278" s="166" t="s">
        <v>134</v>
      </c>
    </row>
    <row r="279" spans="1:65" s="2" customFormat="1" ht="14.4" customHeight="1">
      <c r="A279" s="32"/>
      <c r="B279" s="142"/>
      <c r="C279" s="188" t="s">
        <v>387</v>
      </c>
      <c r="D279" s="188" t="s">
        <v>337</v>
      </c>
      <c r="E279" s="189" t="s">
        <v>664</v>
      </c>
      <c r="F279" s="190" t="s">
        <v>665</v>
      </c>
      <c r="G279" s="191" t="s">
        <v>151</v>
      </c>
      <c r="H279" s="192">
        <v>0.23599999999999999</v>
      </c>
      <c r="I279" s="193"/>
      <c r="J279" s="194">
        <f>ROUND(I279*H279,2)</f>
        <v>0</v>
      </c>
      <c r="K279" s="195"/>
      <c r="L279" s="196"/>
      <c r="M279" s="197" t="s">
        <v>1</v>
      </c>
      <c r="N279" s="198" t="s">
        <v>43</v>
      </c>
      <c r="O279" s="58"/>
      <c r="P279" s="153">
        <f>O279*H279</f>
        <v>0</v>
      </c>
      <c r="Q279" s="153">
        <v>0.75</v>
      </c>
      <c r="R279" s="153">
        <f>Q279*H279</f>
        <v>0.17699999999999999</v>
      </c>
      <c r="S279" s="153">
        <v>0</v>
      </c>
      <c r="T279" s="154">
        <f>S279*H279</f>
        <v>0</v>
      </c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R279" s="155" t="s">
        <v>365</v>
      </c>
      <c r="AT279" s="155" t="s">
        <v>337</v>
      </c>
      <c r="AU279" s="155" t="s">
        <v>88</v>
      </c>
      <c r="AY279" s="17" t="s">
        <v>134</v>
      </c>
      <c r="BE279" s="156">
        <f>IF(N279="základní",J279,0)</f>
        <v>0</v>
      </c>
      <c r="BF279" s="156">
        <f>IF(N279="snížená",J279,0)</f>
        <v>0</v>
      </c>
      <c r="BG279" s="156">
        <f>IF(N279="zákl. přenesená",J279,0)</f>
        <v>0</v>
      </c>
      <c r="BH279" s="156">
        <f>IF(N279="sníž. přenesená",J279,0)</f>
        <v>0</v>
      </c>
      <c r="BI279" s="156">
        <f>IF(N279="nulová",J279,0)</f>
        <v>0</v>
      </c>
      <c r="BJ279" s="17" t="s">
        <v>86</v>
      </c>
      <c r="BK279" s="156">
        <f>ROUND(I279*H279,2)</f>
        <v>0</v>
      </c>
      <c r="BL279" s="17" t="s">
        <v>277</v>
      </c>
      <c r="BM279" s="155" t="s">
        <v>666</v>
      </c>
    </row>
    <row r="280" spans="1:65" s="13" customFormat="1" ht="10.199999999999999">
      <c r="B280" s="157"/>
      <c r="D280" s="158" t="s">
        <v>140</v>
      </c>
      <c r="E280" s="159" t="s">
        <v>1</v>
      </c>
      <c r="F280" s="160" t="s">
        <v>546</v>
      </c>
      <c r="H280" s="159" t="s">
        <v>1</v>
      </c>
      <c r="I280" s="161"/>
      <c r="L280" s="157"/>
      <c r="M280" s="162"/>
      <c r="N280" s="163"/>
      <c r="O280" s="163"/>
      <c r="P280" s="163"/>
      <c r="Q280" s="163"/>
      <c r="R280" s="163"/>
      <c r="S280" s="163"/>
      <c r="T280" s="164"/>
      <c r="AT280" s="159" t="s">
        <v>140</v>
      </c>
      <c r="AU280" s="159" t="s">
        <v>88</v>
      </c>
      <c r="AV280" s="13" t="s">
        <v>86</v>
      </c>
      <c r="AW280" s="13" t="s">
        <v>33</v>
      </c>
      <c r="AX280" s="13" t="s">
        <v>78</v>
      </c>
      <c r="AY280" s="159" t="s">
        <v>134</v>
      </c>
    </row>
    <row r="281" spans="1:65" s="15" customFormat="1" ht="10.199999999999999">
      <c r="B281" s="175"/>
      <c r="D281" s="158" t="s">
        <v>140</v>
      </c>
      <c r="E281" s="176" t="s">
        <v>1</v>
      </c>
      <c r="F281" s="177" t="s">
        <v>667</v>
      </c>
      <c r="H281" s="178">
        <v>0.23599999999999999</v>
      </c>
      <c r="I281" s="179"/>
      <c r="L281" s="175"/>
      <c r="M281" s="180"/>
      <c r="N281" s="181"/>
      <c r="O281" s="181"/>
      <c r="P281" s="181"/>
      <c r="Q281" s="181"/>
      <c r="R281" s="181"/>
      <c r="S281" s="181"/>
      <c r="T281" s="182"/>
      <c r="AT281" s="176" t="s">
        <v>140</v>
      </c>
      <c r="AU281" s="176" t="s">
        <v>88</v>
      </c>
      <c r="AV281" s="15" t="s">
        <v>88</v>
      </c>
      <c r="AW281" s="15" t="s">
        <v>33</v>
      </c>
      <c r="AX281" s="15" t="s">
        <v>78</v>
      </c>
      <c r="AY281" s="176" t="s">
        <v>134</v>
      </c>
    </row>
    <row r="282" spans="1:65" s="14" customFormat="1" ht="10.199999999999999">
      <c r="B282" s="165"/>
      <c r="D282" s="158" t="s">
        <v>140</v>
      </c>
      <c r="E282" s="166" t="s">
        <v>1</v>
      </c>
      <c r="F282" s="167" t="s">
        <v>142</v>
      </c>
      <c r="H282" s="168">
        <v>0.23599999999999999</v>
      </c>
      <c r="I282" s="169"/>
      <c r="L282" s="165"/>
      <c r="M282" s="170"/>
      <c r="N282" s="171"/>
      <c r="O282" s="171"/>
      <c r="P282" s="171"/>
      <c r="Q282" s="171"/>
      <c r="R282" s="171"/>
      <c r="S282" s="171"/>
      <c r="T282" s="172"/>
      <c r="AT282" s="166" t="s">
        <v>140</v>
      </c>
      <c r="AU282" s="166" t="s">
        <v>88</v>
      </c>
      <c r="AV282" s="14" t="s">
        <v>138</v>
      </c>
      <c r="AW282" s="14" t="s">
        <v>33</v>
      </c>
      <c r="AX282" s="14" t="s">
        <v>86</v>
      </c>
      <c r="AY282" s="166" t="s">
        <v>134</v>
      </c>
    </row>
    <row r="283" spans="1:65" s="2" customFormat="1" ht="14.4" customHeight="1">
      <c r="A283" s="32"/>
      <c r="B283" s="142"/>
      <c r="C283" s="143" t="s">
        <v>391</v>
      </c>
      <c r="D283" s="143" t="s">
        <v>135</v>
      </c>
      <c r="E283" s="144" t="s">
        <v>668</v>
      </c>
      <c r="F283" s="145" t="s">
        <v>669</v>
      </c>
      <c r="G283" s="146" t="s">
        <v>151</v>
      </c>
      <c r="H283" s="147">
        <v>0.67100000000000004</v>
      </c>
      <c r="I283" s="148"/>
      <c r="J283" s="149">
        <f>ROUND(I283*H283,2)</f>
        <v>0</v>
      </c>
      <c r="K283" s="150"/>
      <c r="L283" s="33"/>
      <c r="M283" s="151" t="s">
        <v>1</v>
      </c>
      <c r="N283" s="152" t="s">
        <v>43</v>
      </c>
      <c r="O283" s="58"/>
      <c r="P283" s="153">
        <f>O283*H283</f>
        <v>0</v>
      </c>
      <c r="Q283" s="153">
        <v>2.248E-2</v>
      </c>
      <c r="R283" s="153">
        <f>Q283*H283</f>
        <v>1.5084080000000001E-2</v>
      </c>
      <c r="S283" s="153">
        <v>0</v>
      </c>
      <c r="T283" s="154">
        <f>S283*H283</f>
        <v>0</v>
      </c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R283" s="155" t="s">
        <v>277</v>
      </c>
      <c r="AT283" s="155" t="s">
        <v>135</v>
      </c>
      <c r="AU283" s="155" t="s">
        <v>88</v>
      </c>
      <c r="AY283" s="17" t="s">
        <v>134</v>
      </c>
      <c r="BE283" s="156">
        <f>IF(N283="základní",J283,0)</f>
        <v>0</v>
      </c>
      <c r="BF283" s="156">
        <f>IF(N283="snížená",J283,0)</f>
        <v>0</v>
      </c>
      <c r="BG283" s="156">
        <f>IF(N283="zákl. přenesená",J283,0)</f>
        <v>0</v>
      </c>
      <c r="BH283" s="156">
        <f>IF(N283="sníž. přenesená",J283,0)</f>
        <v>0</v>
      </c>
      <c r="BI283" s="156">
        <f>IF(N283="nulová",J283,0)</f>
        <v>0</v>
      </c>
      <c r="BJ283" s="17" t="s">
        <v>86</v>
      </c>
      <c r="BK283" s="156">
        <f>ROUND(I283*H283,2)</f>
        <v>0</v>
      </c>
      <c r="BL283" s="17" t="s">
        <v>277</v>
      </c>
      <c r="BM283" s="155" t="s">
        <v>670</v>
      </c>
    </row>
    <row r="284" spans="1:65" s="13" customFormat="1" ht="10.199999999999999">
      <c r="B284" s="157"/>
      <c r="D284" s="158" t="s">
        <v>140</v>
      </c>
      <c r="E284" s="159" t="s">
        <v>1</v>
      </c>
      <c r="F284" s="160" t="s">
        <v>609</v>
      </c>
      <c r="H284" s="159" t="s">
        <v>1</v>
      </c>
      <c r="I284" s="161"/>
      <c r="L284" s="157"/>
      <c r="M284" s="162"/>
      <c r="N284" s="163"/>
      <c r="O284" s="163"/>
      <c r="P284" s="163"/>
      <c r="Q284" s="163"/>
      <c r="R284" s="163"/>
      <c r="S284" s="163"/>
      <c r="T284" s="164"/>
      <c r="AT284" s="159" t="s">
        <v>140</v>
      </c>
      <c r="AU284" s="159" t="s">
        <v>88</v>
      </c>
      <c r="AV284" s="13" t="s">
        <v>86</v>
      </c>
      <c r="AW284" s="13" t="s">
        <v>33</v>
      </c>
      <c r="AX284" s="13" t="s">
        <v>78</v>
      </c>
      <c r="AY284" s="159" t="s">
        <v>134</v>
      </c>
    </row>
    <row r="285" spans="1:65" s="15" customFormat="1" ht="10.199999999999999">
      <c r="B285" s="175"/>
      <c r="D285" s="158" t="s">
        <v>140</v>
      </c>
      <c r="E285" s="176" t="s">
        <v>1</v>
      </c>
      <c r="F285" s="177" t="s">
        <v>671</v>
      </c>
      <c r="H285" s="178">
        <v>0.126</v>
      </c>
      <c r="I285" s="179"/>
      <c r="L285" s="175"/>
      <c r="M285" s="180"/>
      <c r="N285" s="181"/>
      <c r="O285" s="181"/>
      <c r="P285" s="181"/>
      <c r="Q285" s="181"/>
      <c r="R285" s="181"/>
      <c r="S285" s="181"/>
      <c r="T285" s="182"/>
      <c r="AT285" s="176" t="s">
        <v>140</v>
      </c>
      <c r="AU285" s="176" t="s">
        <v>88</v>
      </c>
      <c r="AV285" s="15" t="s">
        <v>88</v>
      </c>
      <c r="AW285" s="15" t="s">
        <v>33</v>
      </c>
      <c r="AX285" s="15" t="s">
        <v>78</v>
      </c>
      <c r="AY285" s="176" t="s">
        <v>134</v>
      </c>
    </row>
    <row r="286" spans="1:65" s="15" customFormat="1" ht="10.199999999999999">
      <c r="B286" s="175"/>
      <c r="D286" s="158" t="s">
        <v>140</v>
      </c>
      <c r="E286" s="176" t="s">
        <v>1</v>
      </c>
      <c r="F286" s="177" t="s">
        <v>672</v>
      </c>
      <c r="H286" s="178">
        <v>0.161</v>
      </c>
      <c r="I286" s="179"/>
      <c r="L286" s="175"/>
      <c r="M286" s="180"/>
      <c r="N286" s="181"/>
      <c r="O286" s="181"/>
      <c r="P286" s="181"/>
      <c r="Q286" s="181"/>
      <c r="R286" s="181"/>
      <c r="S286" s="181"/>
      <c r="T286" s="182"/>
      <c r="AT286" s="176" t="s">
        <v>140</v>
      </c>
      <c r="AU286" s="176" t="s">
        <v>88</v>
      </c>
      <c r="AV286" s="15" t="s">
        <v>88</v>
      </c>
      <c r="AW286" s="15" t="s">
        <v>33</v>
      </c>
      <c r="AX286" s="15" t="s">
        <v>78</v>
      </c>
      <c r="AY286" s="176" t="s">
        <v>134</v>
      </c>
    </row>
    <row r="287" spans="1:65" s="15" customFormat="1" ht="10.199999999999999">
      <c r="B287" s="175"/>
      <c r="D287" s="158" t="s">
        <v>140</v>
      </c>
      <c r="E287" s="176" t="s">
        <v>1</v>
      </c>
      <c r="F287" s="177" t="s">
        <v>673</v>
      </c>
      <c r="H287" s="178">
        <v>6.3E-2</v>
      </c>
      <c r="I287" s="179"/>
      <c r="L287" s="175"/>
      <c r="M287" s="180"/>
      <c r="N287" s="181"/>
      <c r="O287" s="181"/>
      <c r="P287" s="181"/>
      <c r="Q287" s="181"/>
      <c r="R287" s="181"/>
      <c r="S287" s="181"/>
      <c r="T287" s="182"/>
      <c r="AT287" s="176" t="s">
        <v>140</v>
      </c>
      <c r="AU287" s="176" t="s">
        <v>88</v>
      </c>
      <c r="AV287" s="15" t="s">
        <v>88</v>
      </c>
      <c r="AW287" s="15" t="s">
        <v>33</v>
      </c>
      <c r="AX287" s="15" t="s">
        <v>78</v>
      </c>
      <c r="AY287" s="176" t="s">
        <v>134</v>
      </c>
    </row>
    <row r="288" spans="1:65" s="15" customFormat="1" ht="10.199999999999999">
      <c r="B288" s="175"/>
      <c r="D288" s="158" t="s">
        <v>140</v>
      </c>
      <c r="E288" s="176" t="s">
        <v>1</v>
      </c>
      <c r="F288" s="177" t="s">
        <v>674</v>
      </c>
      <c r="H288" s="178">
        <v>9.6000000000000002E-2</v>
      </c>
      <c r="I288" s="179"/>
      <c r="L288" s="175"/>
      <c r="M288" s="180"/>
      <c r="N288" s="181"/>
      <c r="O288" s="181"/>
      <c r="P288" s="181"/>
      <c r="Q288" s="181"/>
      <c r="R288" s="181"/>
      <c r="S288" s="181"/>
      <c r="T288" s="182"/>
      <c r="AT288" s="176" t="s">
        <v>140</v>
      </c>
      <c r="AU288" s="176" t="s">
        <v>88</v>
      </c>
      <c r="AV288" s="15" t="s">
        <v>88</v>
      </c>
      <c r="AW288" s="15" t="s">
        <v>33</v>
      </c>
      <c r="AX288" s="15" t="s">
        <v>78</v>
      </c>
      <c r="AY288" s="176" t="s">
        <v>134</v>
      </c>
    </row>
    <row r="289" spans="1:65" s="13" customFormat="1" ht="10.199999999999999">
      <c r="B289" s="157"/>
      <c r="D289" s="158" t="s">
        <v>140</v>
      </c>
      <c r="E289" s="159" t="s">
        <v>1</v>
      </c>
      <c r="F289" s="160" t="s">
        <v>546</v>
      </c>
      <c r="H289" s="159" t="s">
        <v>1</v>
      </c>
      <c r="I289" s="161"/>
      <c r="L289" s="157"/>
      <c r="M289" s="162"/>
      <c r="N289" s="163"/>
      <c r="O289" s="163"/>
      <c r="P289" s="163"/>
      <c r="Q289" s="163"/>
      <c r="R289" s="163"/>
      <c r="S289" s="163"/>
      <c r="T289" s="164"/>
      <c r="AT289" s="159" t="s">
        <v>140</v>
      </c>
      <c r="AU289" s="159" t="s">
        <v>88</v>
      </c>
      <c r="AV289" s="13" t="s">
        <v>86</v>
      </c>
      <c r="AW289" s="13" t="s">
        <v>33</v>
      </c>
      <c r="AX289" s="13" t="s">
        <v>78</v>
      </c>
      <c r="AY289" s="159" t="s">
        <v>134</v>
      </c>
    </row>
    <row r="290" spans="1:65" s="15" customFormat="1" ht="10.199999999999999">
      <c r="B290" s="175"/>
      <c r="D290" s="158" t="s">
        <v>140</v>
      </c>
      <c r="E290" s="176" t="s">
        <v>1</v>
      </c>
      <c r="F290" s="177" t="s">
        <v>675</v>
      </c>
      <c r="H290" s="178">
        <v>0.22500000000000001</v>
      </c>
      <c r="I290" s="179"/>
      <c r="L290" s="175"/>
      <c r="M290" s="180"/>
      <c r="N290" s="181"/>
      <c r="O290" s="181"/>
      <c r="P290" s="181"/>
      <c r="Q290" s="181"/>
      <c r="R290" s="181"/>
      <c r="S290" s="181"/>
      <c r="T290" s="182"/>
      <c r="AT290" s="176" t="s">
        <v>140</v>
      </c>
      <c r="AU290" s="176" t="s">
        <v>88</v>
      </c>
      <c r="AV290" s="15" t="s">
        <v>88</v>
      </c>
      <c r="AW290" s="15" t="s">
        <v>33</v>
      </c>
      <c r="AX290" s="15" t="s">
        <v>78</v>
      </c>
      <c r="AY290" s="176" t="s">
        <v>134</v>
      </c>
    </row>
    <row r="291" spans="1:65" s="14" customFormat="1" ht="10.199999999999999">
      <c r="B291" s="165"/>
      <c r="D291" s="158" t="s">
        <v>140</v>
      </c>
      <c r="E291" s="166" t="s">
        <v>1</v>
      </c>
      <c r="F291" s="167" t="s">
        <v>142</v>
      </c>
      <c r="H291" s="168">
        <v>0.67100000000000004</v>
      </c>
      <c r="I291" s="169"/>
      <c r="L291" s="165"/>
      <c r="M291" s="170"/>
      <c r="N291" s="171"/>
      <c r="O291" s="171"/>
      <c r="P291" s="171"/>
      <c r="Q291" s="171"/>
      <c r="R291" s="171"/>
      <c r="S291" s="171"/>
      <c r="T291" s="172"/>
      <c r="AT291" s="166" t="s">
        <v>140</v>
      </c>
      <c r="AU291" s="166" t="s">
        <v>88</v>
      </c>
      <c r="AV291" s="14" t="s">
        <v>138</v>
      </c>
      <c r="AW291" s="14" t="s">
        <v>33</v>
      </c>
      <c r="AX291" s="14" t="s">
        <v>86</v>
      </c>
      <c r="AY291" s="166" t="s">
        <v>134</v>
      </c>
    </row>
    <row r="292" spans="1:65" s="2" customFormat="1" ht="14.4" customHeight="1">
      <c r="A292" s="32"/>
      <c r="B292" s="142"/>
      <c r="C292" s="143" t="s">
        <v>397</v>
      </c>
      <c r="D292" s="143" t="s">
        <v>135</v>
      </c>
      <c r="E292" s="144" t="s">
        <v>676</v>
      </c>
      <c r="F292" s="145" t="s">
        <v>677</v>
      </c>
      <c r="G292" s="146" t="s">
        <v>678</v>
      </c>
      <c r="H292" s="199"/>
      <c r="I292" s="148"/>
      <c r="J292" s="149">
        <f>ROUND(I292*H292,2)</f>
        <v>0</v>
      </c>
      <c r="K292" s="150"/>
      <c r="L292" s="33"/>
      <c r="M292" s="151" t="s">
        <v>1</v>
      </c>
      <c r="N292" s="152" t="s">
        <v>43</v>
      </c>
      <c r="O292" s="58"/>
      <c r="P292" s="153">
        <f>O292*H292</f>
        <v>0</v>
      </c>
      <c r="Q292" s="153">
        <v>0</v>
      </c>
      <c r="R292" s="153">
        <f>Q292*H292</f>
        <v>0</v>
      </c>
      <c r="S292" s="153">
        <v>0</v>
      </c>
      <c r="T292" s="154">
        <f>S292*H292</f>
        <v>0</v>
      </c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R292" s="155" t="s">
        <v>277</v>
      </c>
      <c r="AT292" s="155" t="s">
        <v>135</v>
      </c>
      <c r="AU292" s="155" t="s">
        <v>88</v>
      </c>
      <c r="AY292" s="17" t="s">
        <v>134</v>
      </c>
      <c r="BE292" s="156">
        <f>IF(N292="základní",J292,0)</f>
        <v>0</v>
      </c>
      <c r="BF292" s="156">
        <f>IF(N292="snížená",J292,0)</f>
        <v>0</v>
      </c>
      <c r="BG292" s="156">
        <f>IF(N292="zákl. přenesená",J292,0)</f>
        <v>0</v>
      </c>
      <c r="BH292" s="156">
        <f>IF(N292="sníž. přenesená",J292,0)</f>
        <v>0</v>
      </c>
      <c r="BI292" s="156">
        <f>IF(N292="nulová",J292,0)</f>
        <v>0</v>
      </c>
      <c r="BJ292" s="17" t="s">
        <v>86</v>
      </c>
      <c r="BK292" s="156">
        <f>ROUND(I292*H292,2)</f>
        <v>0</v>
      </c>
      <c r="BL292" s="17" t="s">
        <v>277</v>
      </c>
      <c r="BM292" s="155" t="s">
        <v>679</v>
      </c>
    </row>
    <row r="293" spans="1:65" s="12" customFormat="1" ht="22.8" customHeight="1">
      <c r="B293" s="131"/>
      <c r="D293" s="132" t="s">
        <v>77</v>
      </c>
      <c r="E293" s="173" t="s">
        <v>680</v>
      </c>
      <c r="F293" s="173" t="s">
        <v>681</v>
      </c>
      <c r="I293" s="134"/>
      <c r="J293" s="174">
        <f>BK293</f>
        <v>0</v>
      </c>
      <c r="L293" s="131"/>
      <c r="M293" s="136"/>
      <c r="N293" s="137"/>
      <c r="O293" s="137"/>
      <c r="P293" s="138">
        <f>SUM(P294:P308)</f>
        <v>0</v>
      </c>
      <c r="Q293" s="137"/>
      <c r="R293" s="138">
        <f>SUM(R294:R308)</f>
        <v>3.9932249999999996E-2</v>
      </c>
      <c r="S293" s="137"/>
      <c r="T293" s="139">
        <f>SUM(T294:T308)</f>
        <v>0</v>
      </c>
      <c r="AR293" s="132" t="s">
        <v>88</v>
      </c>
      <c r="AT293" s="140" t="s">
        <v>77</v>
      </c>
      <c r="AU293" s="140" t="s">
        <v>86</v>
      </c>
      <c r="AY293" s="132" t="s">
        <v>134</v>
      </c>
      <c r="BK293" s="141">
        <f>SUM(BK294:BK308)</f>
        <v>0</v>
      </c>
    </row>
    <row r="294" spans="1:65" s="2" customFormat="1" ht="14.4" customHeight="1">
      <c r="A294" s="32"/>
      <c r="B294" s="142"/>
      <c r="C294" s="143" t="s">
        <v>401</v>
      </c>
      <c r="D294" s="143" t="s">
        <v>135</v>
      </c>
      <c r="E294" s="144" t="s">
        <v>682</v>
      </c>
      <c r="F294" s="145" t="s">
        <v>683</v>
      </c>
      <c r="G294" s="146" t="s">
        <v>163</v>
      </c>
      <c r="H294" s="147">
        <v>266.21499999999997</v>
      </c>
      <c r="I294" s="148"/>
      <c r="J294" s="149">
        <f>ROUND(I294*H294,2)</f>
        <v>0</v>
      </c>
      <c r="K294" s="150"/>
      <c r="L294" s="33"/>
      <c r="M294" s="151" t="s">
        <v>1</v>
      </c>
      <c r="N294" s="152" t="s">
        <v>43</v>
      </c>
      <c r="O294" s="58"/>
      <c r="P294" s="153">
        <f>O294*H294</f>
        <v>0</v>
      </c>
      <c r="Q294" s="153">
        <v>1.4999999999999999E-4</v>
      </c>
      <c r="R294" s="153">
        <f>Q294*H294</f>
        <v>3.9932249999999996E-2</v>
      </c>
      <c r="S294" s="153">
        <v>0</v>
      </c>
      <c r="T294" s="154">
        <f>S294*H294</f>
        <v>0</v>
      </c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R294" s="155" t="s">
        <v>277</v>
      </c>
      <c r="AT294" s="155" t="s">
        <v>135</v>
      </c>
      <c r="AU294" s="155" t="s">
        <v>88</v>
      </c>
      <c r="AY294" s="17" t="s">
        <v>134</v>
      </c>
      <c r="BE294" s="156">
        <f>IF(N294="základní",J294,0)</f>
        <v>0</v>
      </c>
      <c r="BF294" s="156">
        <f>IF(N294="snížená",J294,0)</f>
        <v>0</v>
      </c>
      <c r="BG294" s="156">
        <f>IF(N294="zákl. přenesená",J294,0)</f>
        <v>0</v>
      </c>
      <c r="BH294" s="156">
        <f>IF(N294="sníž. přenesená",J294,0)</f>
        <v>0</v>
      </c>
      <c r="BI294" s="156">
        <f>IF(N294="nulová",J294,0)</f>
        <v>0</v>
      </c>
      <c r="BJ294" s="17" t="s">
        <v>86</v>
      </c>
      <c r="BK294" s="156">
        <f>ROUND(I294*H294,2)</f>
        <v>0</v>
      </c>
      <c r="BL294" s="17" t="s">
        <v>277</v>
      </c>
      <c r="BM294" s="155" t="s">
        <v>684</v>
      </c>
    </row>
    <row r="295" spans="1:65" s="13" customFormat="1" ht="10.199999999999999">
      <c r="B295" s="157"/>
      <c r="D295" s="158" t="s">
        <v>140</v>
      </c>
      <c r="E295" s="159" t="s">
        <v>1</v>
      </c>
      <c r="F295" s="160" t="s">
        <v>560</v>
      </c>
      <c r="H295" s="159" t="s">
        <v>1</v>
      </c>
      <c r="I295" s="161"/>
      <c r="L295" s="157"/>
      <c r="M295" s="162"/>
      <c r="N295" s="163"/>
      <c r="O295" s="163"/>
      <c r="P295" s="163"/>
      <c r="Q295" s="163"/>
      <c r="R295" s="163"/>
      <c r="S295" s="163"/>
      <c r="T295" s="164"/>
      <c r="AT295" s="159" t="s">
        <v>140</v>
      </c>
      <c r="AU295" s="159" t="s">
        <v>88</v>
      </c>
      <c r="AV295" s="13" t="s">
        <v>86</v>
      </c>
      <c r="AW295" s="13" t="s">
        <v>33</v>
      </c>
      <c r="AX295" s="13" t="s">
        <v>78</v>
      </c>
      <c r="AY295" s="159" t="s">
        <v>134</v>
      </c>
    </row>
    <row r="296" spans="1:65" s="15" customFormat="1" ht="10.199999999999999">
      <c r="B296" s="175"/>
      <c r="D296" s="158" t="s">
        <v>140</v>
      </c>
      <c r="E296" s="176" t="s">
        <v>1</v>
      </c>
      <c r="F296" s="177" t="s">
        <v>685</v>
      </c>
      <c r="H296" s="178">
        <v>39.479999999999997</v>
      </c>
      <c r="I296" s="179"/>
      <c r="L296" s="175"/>
      <c r="M296" s="180"/>
      <c r="N296" s="181"/>
      <c r="O296" s="181"/>
      <c r="P296" s="181"/>
      <c r="Q296" s="181"/>
      <c r="R296" s="181"/>
      <c r="S296" s="181"/>
      <c r="T296" s="182"/>
      <c r="AT296" s="176" t="s">
        <v>140</v>
      </c>
      <c r="AU296" s="176" t="s">
        <v>88</v>
      </c>
      <c r="AV296" s="15" t="s">
        <v>88</v>
      </c>
      <c r="AW296" s="15" t="s">
        <v>33</v>
      </c>
      <c r="AX296" s="15" t="s">
        <v>78</v>
      </c>
      <c r="AY296" s="176" t="s">
        <v>134</v>
      </c>
    </row>
    <row r="297" spans="1:65" s="15" customFormat="1" ht="10.199999999999999">
      <c r="B297" s="175"/>
      <c r="D297" s="158" t="s">
        <v>140</v>
      </c>
      <c r="E297" s="176" t="s">
        <v>1</v>
      </c>
      <c r="F297" s="177" t="s">
        <v>686</v>
      </c>
      <c r="H297" s="178">
        <v>134.667</v>
      </c>
      <c r="I297" s="179"/>
      <c r="L297" s="175"/>
      <c r="M297" s="180"/>
      <c r="N297" s="181"/>
      <c r="O297" s="181"/>
      <c r="P297" s="181"/>
      <c r="Q297" s="181"/>
      <c r="R297" s="181"/>
      <c r="S297" s="181"/>
      <c r="T297" s="182"/>
      <c r="AT297" s="176" t="s">
        <v>140</v>
      </c>
      <c r="AU297" s="176" t="s">
        <v>88</v>
      </c>
      <c r="AV297" s="15" t="s">
        <v>88</v>
      </c>
      <c r="AW297" s="15" t="s">
        <v>33</v>
      </c>
      <c r="AX297" s="15" t="s">
        <v>78</v>
      </c>
      <c r="AY297" s="176" t="s">
        <v>134</v>
      </c>
    </row>
    <row r="298" spans="1:65" s="13" customFormat="1" ht="10.199999999999999">
      <c r="B298" s="157"/>
      <c r="D298" s="158" t="s">
        <v>140</v>
      </c>
      <c r="E298" s="159" t="s">
        <v>1</v>
      </c>
      <c r="F298" s="160" t="s">
        <v>609</v>
      </c>
      <c r="H298" s="159" t="s">
        <v>1</v>
      </c>
      <c r="I298" s="161"/>
      <c r="L298" s="157"/>
      <c r="M298" s="162"/>
      <c r="N298" s="163"/>
      <c r="O298" s="163"/>
      <c r="P298" s="163"/>
      <c r="Q298" s="163"/>
      <c r="R298" s="163"/>
      <c r="S298" s="163"/>
      <c r="T298" s="164"/>
      <c r="AT298" s="159" t="s">
        <v>140</v>
      </c>
      <c r="AU298" s="159" t="s">
        <v>88</v>
      </c>
      <c r="AV298" s="13" t="s">
        <v>86</v>
      </c>
      <c r="AW298" s="13" t="s">
        <v>33</v>
      </c>
      <c r="AX298" s="13" t="s">
        <v>78</v>
      </c>
      <c r="AY298" s="159" t="s">
        <v>134</v>
      </c>
    </row>
    <row r="299" spans="1:65" s="15" customFormat="1" ht="10.199999999999999">
      <c r="B299" s="175"/>
      <c r="D299" s="158" t="s">
        <v>140</v>
      </c>
      <c r="E299" s="176" t="s">
        <v>1</v>
      </c>
      <c r="F299" s="177" t="s">
        <v>687</v>
      </c>
      <c r="H299" s="178">
        <v>16.481000000000002</v>
      </c>
      <c r="I299" s="179"/>
      <c r="L299" s="175"/>
      <c r="M299" s="180"/>
      <c r="N299" s="181"/>
      <c r="O299" s="181"/>
      <c r="P299" s="181"/>
      <c r="Q299" s="181"/>
      <c r="R299" s="181"/>
      <c r="S299" s="181"/>
      <c r="T299" s="182"/>
      <c r="AT299" s="176" t="s">
        <v>140</v>
      </c>
      <c r="AU299" s="176" t="s">
        <v>88</v>
      </c>
      <c r="AV299" s="15" t="s">
        <v>88</v>
      </c>
      <c r="AW299" s="15" t="s">
        <v>33</v>
      </c>
      <c r="AX299" s="15" t="s">
        <v>78</v>
      </c>
      <c r="AY299" s="176" t="s">
        <v>134</v>
      </c>
    </row>
    <row r="300" spans="1:65" s="15" customFormat="1" ht="10.199999999999999">
      <c r="B300" s="175"/>
      <c r="D300" s="158" t="s">
        <v>140</v>
      </c>
      <c r="E300" s="176" t="s">
        <v>1</v>
      </c>
      <c r="F300" s="177" t="s">
        <v>688</v>
      </c>
      <c r="H300" s="178">
        <v>5.04</v>
      </c>
      <c r="I300" s="179"/>
      <c r="L300" s="175"/>
      <c r="M300" s="180"/>
      <c r="N300" s="181"/>
      <c r="O300" s="181"/>
      <c r="P300" s="181"/>
      <c r="Q300" s="181"/>
      <c r="R300" s="181"/>
      <c r="S300" s="181"/>
      <c r="T300" s="182"/>
      <c r="AT300" s="176" t="s">
        <v>140</v>
      </c>
      <c r="AU300" s="176" t="s">
        <v>88</v>
      </c>
      <c r="AV300" s="15" t="s">
        <v>88</v>
      </c>
      <c r="AW300" s="15" t="s">
        <v>33</v>
      </c>
      <c r="AX300" s="15" t="s">
        <v>78</v>
      </c>
      <c r="AY300" s="176" t="s">
        <v>134</v>
      </c>
    </row>
    <row r="301" spans="1:65" s="15" customFormat="1" ht="10.199999999999999">
      <c r="B301" s="175"/>
      <c r="D301" s="158" t="s">
        <v>140</v>
      </c>
      <c r="E301" s="176" t="s">
        <v>1</v>
      </c>
      <c r="F301" s="177" t="s">
        <v>689</v>
      </c>
      <c r="H301" s="178">
        <v>12.787000000000001</v>
      </c>
      <c r="I301" s="179"/>
      <c r="L301" s="175"/>
      <c r="M301" s="180"/>
      <c r="N301" s="181"/>
      <c r="O301" s="181"/>
      <c r="P301" s="181"/>
      <c r="Q301" s="181"/>
      <c r="R301" s="181"/>
      <c r="S301" s="181"/>
      <c r="T301" s="182"/>
      <c r="AT301" s="176" t="s">
        <v>140</v>
      </c>
      <c r="AU301" s="176" t="s">
        <v>88</v>
      </c>
      <c r="AV301" s="15" t="s">
        <v>88</v>
      </c>
      <c r="AW301" s="15" t="s">
        <v>33</v>
      </c>
      <c r="AX301" s="15" t="s">
        <v>78</v>
      </c>
      <c r="AY301" s="176" t="s">
        <v>134</v>
      </c>
    </row>
    <row r="302" spans="1:65" s="15" customFormat="1" ht="10.199999999999999">
      <c r="B302" s="175"/>
      <c r="D302" s="158" t="s">
        <v>140</v>
      </c>
      <c r="E302" s="176" t="s">
        <v>1</v>
      </c>
      <c r="F302" s="177" t="s">
        <v>690</v>
      </c>
      <c r="H302" s="178">
        <v>15.6</v>
      </c>
      <c r="I302" s="179"/>
      <c r="L302" s="175"/>
      <c r="M302" s="180"/>
      <c r="N302" s="181"/>
      <c r="O302" s="181"/>
      <c r="P302" s="181"/>
      <c r="Q302" s="181"/>
      <c r="R302" s="181"/>
      <c r="S302" s="181"/>
      <c r="T302" s="182"/>
      <c r="AT302" s="176" t="s">
        <v>140</v>
      </c>
      <c r="AU302" s="176" t="s">
        <v>88</v>
      </c>
      <c r="AV302" s="15" t="s">
        <v>88</v>
      </c>
      <c r="AW302" s="15" t="s">
        <v>33</v>
      </c>
      <c r="AX302" s="15" t="s">
        <v>78</v>
      </c>
      <c r="AY302" s="176" t="s">
        <v>134</v>
      </c>
    </row>
    <row r="303" spans="1:65" s="13" customFormat="1" ht="10.199999999999999">
      <c r="B303" s="157"/>
      <c r="D303" s="158" t="s">
        <v>140</v>
      </c>
      <c r="E303" s="159" t="s">
        <v>1</v>
      </c>
      <c r="F303" s="160" t="s">
        <v>546</v>
      </c>
      <c r="H303" s="159" t="s">
        <v>1</v>
      </c>
      <c r="I303" s="161"/>
      <c r="L303" s="157"/>
      <c r="M303" s="162"/>
      <c r="N303" s="163"/>
      <c r="O303" s="163"/>
      <c r="P303" s="163"/>
      <c r="Q303" s="163"/>
      <c r="R303" s="163"/>
      <c r="S303" s="163"/>
      <c r="T303" s="164"/>
      <c r="AT303" s="159" t="s">
        <v>140</v>
      </c>
      <c r="AU303" s="159" t="s">
        <v>88</v>
      </c>
      <c r="AV303" s="13" t="s">
        <v>86</v>
      </c>
      <c r="AW303" s="13" t="s">
        <v>33</v>
      </c>
      <c r="AX303" s="13" t="s">
        <v>78</v>
      </c>
      <c r="AY303" s="159" t="s">
        <v>134</v>
      </c>
    </row>
    <row r="304" spans="1:65" s="15" customFormat="1" ht="10.199999999999999">
      <c r="B304" s="175"/>
      <c r="D304" s="158" t="s">
        <v>140</v>
      </c>
      <c r="E304" s="176" t="s">
        <v>1</v>
      </c>
      <c r="F304" s="177" t="s">
        <v>691</v>
      </c>
      <c r="H304" s="178">
        <v>25</v>
      </c>
      <c r="I304" s="179"/>
      <c r="L304" s="175"/>
      <c r="M304" s="180"/>
      <c r="N304" s="181"/>
      <c r="O304" s="181"/>
      <c r="P304" s="181"/>
      <c r="Q304" s="181"/>
      <c r="R304" s="181"/>
      <c r="S304" s="181"/>
      <c r="T304" s="182"/>
      <c r="AT304" s="176" t="s">
        <v>140</v>
      </c>
      <c r="AU304" s="176" t="s">
        <v>88</v>
      </c>
      <c r="AV304" s="15" t="s">
        <v>88</v>
      </c>
      <c r="AW304" s="15" t="s">
        <v>33</v>
      </c>
      <c r="AX304" s="15" t="s">
        <v>78</v>
      </c>
      <c r="AY304" s="176" t="s">
        <v>134</v>
      </c>
    </row>
    <row r="305" spans="1:65" s="15" customFormat="1" ht="10.199999999999999">
      <c r="B305" s="175"/>
      <c r="D305" s="158" t="s">
        <v>140</v>
      </c>
      <c r="E305" s="176" t="s">
        <v>1</v>
      </c>
      <c r="F305" s="177" t="s">
        <v>692</v>
      </c>
      <c r="H305" s="178">
        <v>3.36</v>
      </c>
      <c r="I305" s="179"/>
      <c r="L305" s="175"/>
      <c r="M305" s="180"/>
      <c r="N305" s="181"/>
      <c r="O305" s="181"/>
      <c r="P305" s="181"/>
      <c r="Q305" s="181"/>
      <c r="R305" s="181"/>
      <c r="S305" s="181"/>
      <c r="T305" s="182"/>
      <c r="AT305" s="176" t="s">
        <v>140</v>
      </c>
      <c r="AU305" s="176" t="s">
        <v>88</v>
      </c>
      <c r="AV305" s="15" t="s">
        <v>88</v>
      </c>
      <c r="AW305" s="15" t="s">
        <v>33</v>
      </c>
      <c r="AX305" s="15" t="s">
        <v>78</v>
      </c>
      <c r="AY305" s="176" t="s">
        <v>134</v>
      </c>
    </row>
    <row r="306" spans="1:65" s="15" customFormat="1" ht="10.199999999999999">
      <c r="B306" s="175"/>
      <c r="D306" s="158" t="s">
        <v>140</v>
      </c>
      <c r="E306" s="176" t="s">
        <v>1</v>
      </c>
      <c r="F306" s="177" t="s">
        <v>693</v>
      </c>
      <c r="H306" s="178">
        <v>4.8</v>
      </c>
      <c r="I306" s="179"/>
      <c r="L306" s="175"/>
      <c r="M306" s="180"/>
      <c r="N306" s="181"/>
      <c r="O306" s="181"/>
      <c r="P306" s="181"/>
      <c r="Q306" s="181"/>
      <c r="R306" s="181"/>
      <c r="S306" s="181"/>
      <c r="T306" s="182"/>
      <c r="AT306" s="176" t="s">
        <v>140</v>
      </c>
      <c r="AU306" s="176" t="s">
        <v>88</v>
      </c>
      <c r="AV306" s="15" t="s">
        <v>88</v>
      </c>
      <c r="AW306" s="15" t="s">
        <v>33</v>
      </c>
      <c r="AX306" s="15" t="s">
        <v>78</v>
      </c>
      <c r="AY306" s="176" t="s">
        <v>134</v>
      </c>
    </row>
    <row r="307" spans="1:65" s="15" customFormat="1" ht="10.199999999999999">
      <c r="B307" s="175"/>
      <c r="D307" s="158" t="s">
        <v>140</v>
      </c>
      <c r="E307" s="176" t="s">
        <v>1</v>
      </c>
      <c r="F307" s="177" t="s">
        <v>694</v>
      </c>
      <c r="H307" s="178">
        <v>9</v>
      </c>
      <c r="I307" s="179"/>
      <c r="L307" s="175"/>
      <c r="M307" s="180"/>
      <c r="N307" s="181"/>
      <c r="O307" s="181"/>
      <c r="P307" s="181"/>
      <c r="Q307" s="181"/>
      <c r="R307" s="181"/>
      <c r="S307" s="181"/>
      <c r="T307" s="182"/>
      <c r="AT307" s="176" t="s">
        <v>140</v>
      </c>
      <c r="AU307" s="176" t="s">
        <v>88</v>
      </c>
      <c r="AV307" s="15" t="s">
        <v>88</v>
      </c>
      <c r="AW307" s="15" t="s">
        <v>33</v>
      </c>
      <c r="AX307" s="15" t="s">
        <v>78</v>
      </c>
      <c r="AY307" s="176" t="s">
        <v>134</v>
      </c>
    </row>
    <row r="308" spans="1:65" s="14" customFormat="1" ht="10.199999999999999">
      <c r="B308" s="165"/>
      <c r="D308" s="158" t="s">
        <v>140</v>
      </c>
      <c r="E308" s="166" t="s">
        <v>1</v>
      </c>
      <c r="F308" s="167" t="s">
        <v>142</v>
      </c>
      <c r="H308" s="168">
        <v>266.21499999999997</v>
      </c>
      <c r="I308" s="169"/>
      <c r="L308" s="165"/>
      <c r="M308" s="170"/>
      <c r="N308" s="171"/>
      <c r="O308" s="171"/>
      <c r="P308" s="171"/>
      <c r="Q308" s="171"/>
      <c r="R308" s="171"/>
      <c r="S308" s="171"/>
      <c r="T308" s="172"/>
      <c r="AT308" s="166" t="s">
        <v>140</v>
      </c>
      <c r="AU308" s="166" t="s">
        <v>88</v>
      </c>
      <c r="AV308" s="14" t="s">
        <v>138</v>
      </c>
      <c r="AW308" s="14" t="s">
        <v>33</v>
      </c>
      <c r="AX308" s="14" t="s">
        <v>86</v>
      </c>
      <c r="AY308" s="166" t="s">
        <v>134</v>
      </c>
    </row>
    <row r="309" spans="1:65" s="12" customFormat="1" ht="25.95" customHeight="1">
      <c r="B309" s="131"/>
      <c r="D309" s="132" t="s">
        <v>77</v>
      </c>
      <c r="E309" s="133" t="s">
        <v>195</v>
      </c>
      <c r="F309" s="133" t="s">
        <v>196</v>
      </c>
      <c r="I309" s="134"/>
      <c r="J309" s="135">
        <f>BK309</f>
        <v>0</v>
      </c>
      <c r="L309" s="131"/>
      <c r="M309" s="136"/>
      <c r="N309" s="137"/>
      <c r="O309" s="137"/>
      <c r="P309" s="138">
        <f>P310+P312</f>
        <v>0</v>
      </c>
      <c r="Q309" s="137"/>
      <c r="R309" s="138">
        <f>R310+R312</f>
        <v>0</v>
      </c>
      <c r="S309" s="137"/>
      <c r="T309" s="139">
        <f>T310+T312</f>
        <v>0</v>
      </c>
      <c r="AR309" s="132" t="s">
        <v>156</v>
      </c>
      <c r="AT309" s="140" t="s">
        <v>77</v>
      </c>
      <c r="AU309" s="140" t="s">
        <v>78</v>
      </c>
      <c r="AY309" s="132" t="s">
        <v>134</v>
      </c>
      <c r="BK309" s="141">
        <f>BK310+BK312</f>
        <v>0</v>
      </c>
    </row>
    <row r="310" spans="1:65" s="12" customFormat="1" ht="22.8" customHeight="1">
      <c r="B310" s="131"/>
      <c r="D310" s="132" t="s">
        <v>77</v>
      </c>
      <c r="E310" s="173" t="s">
        <v>197</v>
      </c>
      <c r="F310" s="173" t="s">
        <v>198</v>
      </c>
      <c r="I310" s="134"/>
      <c r="J310" s="174">
        <f>BK310</f>
        <v>0</v>
      </c>
      <c r="L310" s="131"/>
      <c r="M310" s="136"/>
      <c r="N310" s="137"/>
      <c r="O310" s="137"/>
      <c r="P310" s="138">
        <f>P311</f>
        <v>0</v>
      </c>
      <c r="Q310" s="137"/>
      <c r="R310" s="138">
        <f>R311</f>
        <v>0</v>
      </c>
      <c r="S310" s="137"/>
      <c r="T310" s="139">
        <f>T311</f>
        <v>0</v>
      </c>
      <c r="AR310" s="132" t="s">
        <v>156</v>
      </c>
      <c r="AT310" s="140" t="s">
        <v>77</v>
      </c>
      <c r="AU310" s="140" t="s">
        <v>86</v>
      </c>
      <c r="AY310" s="132" t="s">
        <v>134</v>
      </c>
      <c r="BK310" s="141">
        <f>BK311</f>
        <v>0</v>
      </c>
    </row>
    <row r="311" spans="1:65" s="2" customFormat="1" ht="14.4" customHeight="1">
      <c r="A311" s="32"/>
      <c r="B311" s="142"/>
      <c r="C311" s="143" t="s">
        <v>405</v>
      </c>
      <c r="D311" s="143" t="s">
        <v>135</v>
      </c>
      <c r="E311" s="144" t="s">
        <v>200</v>
      </c>
      <c r="F311" s="145" t="s">
        <v>198</v>
      </c>
      <c r="G311" s="146" t="s">
        <v>201</v>
      </c>
      <c r="H311" s="147">
        <v>4</v>
      </c>
      <c r="I311" s="148"/>
      <c r="J311" s="149">
        <f>ROUND(I311*H311,2)</f>
        <v>0</v>
      </c>
      <c r="K311" s="150"/>
      <c r="L311" s="33"/>
      <c r="M311" s="151" t="s">
        <v>1</v>
      </c>
      <c r="N311" s="152" t="s">
        <v>43</v>
      </c>
      <c r="O311" s="58"/>
      <c r="P311" s="153">
        <f>O311*H311</f>
        <v>0</v>
      </c>
      <c r="Q311" s="153">
        <v>0</v>
      </c>
      <c r="R311" s="153">
        <f>Q311*H311</f>
        <v>0</v>
      </c>
      <c r="S311" s="153">
        <v>0</v>
      </c>
      <c r="T311" s="154">
        <f>S311*H311</f>
        <v>0</v>
      </c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R311" s="155" t="s">
        <v>202</v>
      </c>
      <c r="AT311" s="155" t="s">
        <v>135</v>
      </c>
      <c r="AU311" s="155" t="s">
        <v>88</v>
      </c>
      <c r="AY311" s="17" t="s">
        <v>134</v>
      </c>
      <c r="BE311" s="156">
        <f>IF(N311="základní",J311,0)</f>
        <v>0</v>
      </c>
      <c r="BF311" s="156">
        <f>IF(N311="snížená",J311,0)</f>
        <v>0</v>
      </c>
      <c r="BG311" s="156">
        <f>IF(N311="zákl. přenesená",J311,0)</f>
        <v>0</v>
      </c>
      <c r="BH311" s="156">
        <f>IF(N311="sníž. přenesená",J311,0)</f>
        <v>0</v>
      </c>
      <c r="BI311" s="156">
        <f>IF(N311="nulová",J311,0)</f>
        <v>0</v>
      </c>
      <c r="BJ311" s="17" t="s">
        <v>86</v>
      </c>
      <c r="BK311" s="156">
        <f>ROUND(I311*H311,2)</f>
        <v>0</v>
      </c>
      <c r="BL311" s="17" t="s">
        <v>202</v>
      </c>
      <c r="BM311" s="155" t="s">
        <v>203</v>
      </c>
    </row>
    <row r="312" spans="1:65" s="12" customFormat="1" ht="22.8" customHeight="1">
      <c r="B312" s="131"/>
      <c r="D312" s="132" t="s">
        <v>77</v>
      </c>
      <c r="E312" s="173" t="s">
        <v>204</v>
      </c>
      <c r="F312" s="173" t="s">
        <v>205</v>
      </c>
      <c r="I312" s="134"/>
      <c r="J312" s="174">
        <f>BK312</f>
        <v>0</v>
      </c>
      <c r="L312" s="131"/>
      <c r="M312" s="136"/>
      <c r="N312" s="137"/>
      <c r="O312" s="137"/>
      <c r="P312" s="138">
        <f>P313</f>
        <v>0</v>
      </c>
      <c r="Q312" s="137"/>
      <c r="R312" s="138">
        <f>R313</f>
        <v>0</v>
      </c>
      <c r="S312" s="137"/>
      <c r="T312" s="139">
        <f>T313</f>
        <v>0</v>
      </c>
      <c r="AR312" s="132" t="s">
        <v>156</v>
      </c>
      <c r="AT312" s="140" t="s">
        <v>77</v>
      </c>
      <c r="AU312" s="140" t="s">
        <v>86</v>
      </c>
      <c r="AY312" s="132" t="s">
        <v>134</v>
      </c>
      <c r="BK312" s="141">
        <f>BK313</f>
        <v>0</v>
      </c>
    </row>
    <row r="313" spans="1:65" s="2" customFormat="1" ht="14.4" customHeight="1">
      <c r="A313" s="32"/>
      <c r="B313" s="142"/>
      <c r="C313" s="143" t="s">
        <v>409</v>
      </c>
      <c r="D313" s="143" t="s">
        <v>135</v>
      </c>
      <c r="E313" s="144" t="s">
        <v>206</v>
      </c>
      <c r="F313" s="145" t="s">
        <v>205</v>
      </c>
      <c r="G313" s="146" t="s">
        <v>201</v>
      </c>
      <c r="H313" s="147">
        <v>4</v>
      </c>
      <c r="I313" s="148"/>
      <c r="J313" s="149">
        <f>ROUND(I313*H313,2)</f>
        <v>0</v>
      </c>
      <c r="K313" s="150"/>
      <c r="L313" s="33"/>
      <c r="M313" s="183" t="s">
        <v>1</v>
      </c>
      <c r="N313" s="184" t="s">
        <v>43</v>
      </c>
      <c r="O313" s="185"/>
      <c r="P313" s="186">
        <f>O313*H313</f>
        <v>0</v>
      </c>
      <c r="Q313" s="186">
        <v>0</v>
      </c>
      <c r="R313" s="186">
        <f>Q313*H313</f>
        <v>0</v>
      </c>
      <c r="S313" s="186">
        <v>0</v>
      </c>
      <c r="T313" s="187">
        <f>S313*H313</f>
        <v>0</v>
      </c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R313" s="155" t="s">
        <v>202</v>
      </c>
      <c r="AT313" s="155" t="s">
        <v>135</v>
      </c>
      <c r="AU313" s="155" t="s">
        <v>88</v>
      </c>
      <c r="AY313" s="17" t="s">
        <v>134</v>
      </c>
      <c r="BE313" s="156">
        <f>IF(N313="základní",J313,0)</f>
        <v>0</v>
      </c>
      <c r="BF313" s="156">
        <f>IF(N313="snížená",J313,0)</f>
        <v>0</v>
      </c>
      <c r="BG313" s="156">
        <f>IF(N313="zákl. přenesená",J313,0)</f>
        <v>0</v>
      </c>
      <c r="BH313" s="156">
        <f>IF(N313="sníž. přenesená",J313,0)</f>
        <v>0</v>
      </c>
      <c r="BI313" s="156">
        <f>IF(N313="nulová",J313,0)</f>
        <v>0</v>
      </c>
      <c r="BJ313" s="17" t="s">
        <v>86</v>
      </c>
      <c r="BK313" s="156">
        <f>ROUND(I313*H313,2)</f>
        <v>0</v>
      </c>
      <c r="BL313" s="17" t="s">
        <v>202</v>
      </c>
      <c r="BM313" s="155" t="s">
        <v>207</v>
      </c>
    </row>
    <row r="314" spans="1:65" s="2" customFormat="1" ht="6.9" customHeight="1">
      <c r="A314" s="32"/>
      <c r="B314" s="47"/>
      <c r="C314" s="48"/>
      <c r="D314" s="48"/>
      <c r="E314" s="48"/>
      <c r="F314" s="48"/>
      <c r="G314" s="48"/>
      <c r="H314" s="48"/>
      <c r="I314" s="48"/>
      <c r="J314" s="48"/>
      <c r="K314" s="48"/>
      <c r="L314" s="33"/>
      <c r="M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</row>
  </sheetData>
  <autoFilter ref="C128:K313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0724-01.1 - So 01 - Odbah...</vt:lpstr>
      <vt:lpstr>0724-01.2 - So 02 - Sdruž...</vt:lpstr>
      <vt:lpstr>0724-01.3 - So 03 - Nátok...</vt:lpstr>
      <vt:lpstr>0724-01.4 - So 04 - Vytvo...</vt:lpstr>
      <vt:lpstr>0724-01.5 - So 05 - Tvorb...</vt:lpstr>
      <vt:lpstr>0724-01.6 - So 06 - Dřevě...</vt:lpstr>
      <vt:lpstr>'0724-01.1 - So 01 - Odbah...'!Názvy_tisku</vt:lpstr>
      <vt:lpstr>'0724-01.2 - So 02 - Sdruž...'!Názvy_tisku</vt:lpstr>
      <vt:lpstr>'0724-01.3 - So 03 - Nátok...'!Názvy_tisku</vt:lpstr>
      <vt:lpstr>'0724-01.4 - So 04 - Vytvo...'!Názvy_tisku</vt:lpstr>
      <vt:lpstr>'0724-01.5 - So 05 - Tvorb...'!Názvy_tisku</vt:lpstr>
      <vt:lpstr>'0724-01.6 - So 06 - Dřevě...'!Názvy_tisku</vt:lpstr>
      <vt:lpstr>'Rekapitulace stavby'!Názvy_tisku</vt:lpstr>
      <vt:lpstr>'0724-01.1 - So 01 - Odbah...'!Oblast_tisku</vt:lpstr>
      <vt:lpstr>'0724-01.2 - So 02 - Sdruž...'!Oblast_tisku</vt:lpstr>
      <vt:lpstr>'0724-01.3 - So 03 - Nátok...'!Oblast_tisku</vt:lpstr>
      <vt:lpstr>'0724-01.4 - So 04 - Vytvo...'!Oblast_tisku</vt:lpstr>
      <vt:lpstr>'0724-01.5 - So 05 - Tvorb...'!Oblast_tisku</vt:lpstr>
      <vt:lpstr>'0724-01.6 - So 06 - Dřevě...'!Oblast_tisku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Jindřich Jukl</dc:creator>
  <cp:lastModifiedBy>Jindřich Jukl</cp:lastModifiedBy>
  <dcterms:created xsi:type="dcterms:W3CDTF">2024-07-16T11:36:56Z</dcterms:created>
  <dcterms:modified xsi:type="dcterms:W3CDTF">2024-07-16T11:38:31Z</dcterms:modified>
</cp:coreProperties>
</file>