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O\SHEZ\Dokumenty-obch. odd\VEŘEJNÉ ZAKÁZKY_EÚ\VZ 2025\VZ 500 - 3 mil._ZC\ZC 13 Oprava plotu, západní část\Vznik\"/>
    </mc:Choice>
  </mc:AlternateContent>
  <bookViews>
    <workbookView xWindow="0" yWindow="0" windowWidth="15705" windowHeight="10515" activeTab="1"/>
  </bookViews>
  <sheets>
    <sheet name="Pokyny pro vyplnění" sheetId="11" r:id="rId1"/>
    <sheet name="Stavba" sheetId="1" r:id="rId2"/>
    <sheet name="VzorPolozky" sheetId="10" state="hidden" r:id="rId3"/>
    <sheet name="D.1.1 D.1.1.101 Pol" sheetId="12" r:id="rId4"/>
    <sheet name="D.1.1 VON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'D.1.1 D.1.1.101 Pol'!$1:$7</definedName>
    <definedName name="_xlnm.Print_Titles" localSheetId="4">'D.1.1 VON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'D.1.1 D.1.1.101 Pol'!$A$1:$Y$289</definedName>
    <definedName name="_xlnm.Print_Area" localSheetId="4">'D.1.1 VON Pol'!$A$1:$Y$36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G43" i="1"/>
  <c r="H43" i="1" s="1"/>
  <c r="I43" i="1" s="1"/>
  <c r="F43" i="1"/>
  <c r="G42" i="1"/>
  <c r="F42" i="1"/>
  <c r="G41" i="1"/>
  <c r="F41" i="1"/>
  <c r="G39" i="1"/>
  <c r="F39" i="1"/>
  <c r="G35" i="13"/>
  <c r="BA33" i="13"/>
  <c r="BA31" i="13"/>
  <c r="BA29" i="13"/>
  <c r="BA27" i="13"/>
  <c r="BA25" i="13"/>
  <c r="BA23" i="13"/>
  <c r="BA16" i="13"/>
  <c r="BA12" i="13"/>
  <c r="BA10" i="13"/>
  <c r="G8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1" i="13"/>
  <c r="M11" i="13" s="1"/>
  <c r="I11" i="13"/>
  <c r="K11" i="13"/>
  <c r="O11" i="13"/>
  <c r="Q11" i="13"/>
  <c r="V11" i="13"/>
  <c r="G13" i="13"/>
  <c r="I13" i="13"/>
  <c r="K13" i="13"/>
  <c r="M13" i="13"/>
  <c r="O13" i="13"/>
  <c r="Q13" i="13"/>
  <c r="V13" i="13"/>
  <c r="G15" i="13"/>
  <c r="M15" i="13" s="1"/>
  <c r="I15" i="13"/>
  <c r="K15" i="13"/>
  <c r="O15" i="13"/>
  <c r="O8" i="13" s="1"/>
  <c r="Q15" i="13"/>
  <c r="V15" i="13"/>
  <c r="G17" i="13"/>
  <c r="M17" i="13" s="1"/>
  <c r="I17" i="13"/>
  <c r="K17" i="13"/>
  <c r="O17" i="13"/>
  <c r="Q17" i="13"/>
  <c r="V17" i="13"/>
  <c r="G20" i="13"/>
  <c r="I20" i="13"/>
  <c r="I19" i="13" s="1"/>
  <c r="K20" i="13"/>
  <c r="M20" i="13"/>
  <c r="O20" i="13"/>
  <c r="O19" i="13" s="1"/>
  <c r="Q20" i="13"/>
  <c r="V20" i="13"/>
  <c r="G22" i="13"/>
  <c r="G19" i="13" s="1"/>
  <c r="I22" i="13"/>
  <c r="K22" i="13"/>
  <c r="O22" i="13"/>
  <c r="Q22" i="13"/>
  <c r="V22" i="13"/>
  <c r="G24" i="13"/>
  <c r="M24" i="13" s="1"/>
  <c r="I24" i="13"/>
  <c r="K24" i="13"/>
  <c r="O24" i="13"/>
  <c r="Q24" i="13"/>
  <c r="Q19" i="13" s="1"/>
  <c r="V24" i="13"/>
  <c r="G26" i="13"/>
  <c r="M26" i="13" s="1"/>
  <c r="I26" i="13"/>
  <c r="K26" i="13"/>
  <c r="K19" i="13" s="1"/>
  <c r="O26" i="13"/>
  <c r="Q26" i="13"/>
  <c r="V26" i="13"/>
  <c r="V19" i="13" s="1"/>
  <c r="G28" i="13"/>
  <c r="I28" i="13"/>
  <c r="K28" i="13"/>
  <c r="M28" i="13"/>
  <c r="O28" i="13"/>
  <c r="Q28" i="13"/>
  <c r="V28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AE35" i="13"/>
  <c r="G288" i="12"/>
  <c r="BA279" i="12"/>
  <c r="BA275" i="12"/>
  <c r="BA267" i="12"/>
  <c r="BA248" i="12"/>
  <c r="BA246" i="12"/>
  <c r="BA188" i="12"/>
  <c r="BA169" i="12"/>
  <c r="BA136" i="12"/>
  <c r="BA46" i="12"/>
  <c r="BA32" i="12"/>
  <c r="BA10" i="12"/>
  <c r="G9" i="12"/>
  <c r="M9" i="12" s="1"/>
  <c r="I9" i="12"/>
  <c r="I8" i="12" s="1"/>
  <c r="K9" i="12"/>
  <c r="K8" i="12" s="1"/>
  <c r="O9" i="12"/>
  <c r="O8" i="12" s="1"/>
  <c r="Q9" i="12"/>
  <c r="V9" i="12"/>
  <c r="G14" i="12"/>
  <c r="G8" i="12" s="1"/>
  <c r="I14" i="12"/>
  <c r="K14" i="12"/>
  <c r="O14" i="12"/>
  <c r="Q14" i="12"/>
  <c r="Q8" i="12" s="1"/>
  <c r="V14" i="12"/>
  <c r="G17" i="12"/>
  <c r="M17" i="12" s="1"/>
  <c r="I17" i="12"/>
  <c r="K17" i="12"/>
  <c r="O17" i="12"/>
  <c r="Q17" i="12"/>
  <c r="V17" i="12"/>
  <c r="G21" i="12"/>
  <c r="M21" i="12" s="1"/>
  <c r="I21" i="12"/>
  <c r="K21" i="12"/>
  <c r="O21" i="12"/>
  <c r="Q21" i="12"/>
  <c r="V21" i="12"/>
  <c r="G24" i="12"/>
  <c r="I24" i="12"/>
  <c r="K24" i="12"/>
  <c r="M24" i="12"/>
  <c r="O24" i="12"/>
  <c r="Q24" i="12"/>
  <c r="V24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31" i="12"/>
  <c r="I31" i="12"/>
  <c r="K31" i="12"/>
  <c r="M31" i="12"/>
  <c r="O31" i="12"/>
  <c r="Q31" i="12"/>
  <c r="V31" i="12"/>
  <c r="V8" i="12" s="1"/>
  <c r="G33" i="12"/>
  <c r="M33" i="12" s="1"/>
  <c r="I33" i="12"/>
  <c r="K33" i="12"/>
  <c r="O33" i="12"/>
  <c r="Q33" i="12"/>
  <c r="V33" i="12"/>
  <c r="G35" i="12"/>
  <c r="M35" i="12" s="1"/>
  <c r="I35" i="12"/>
  <c r="K35" i="12"/>
  <c r="O35" i="12"/>
  <c r="Q35" i="12"/>
  <c r="V35" i="12"/>
  <c r="G39" i="12"/>
  <c r="M39" i="12" s="1"/>
  <c r="I39" i="12"/>
  <c r="K39" i="12"/>
  <c r="O39" i="12"/>
  <c r="Q39" i="12"/>
  <c r="V39" i="12"/>
  <c r="K41" i="12"/>
  <c r="G42" i="12"/>
  <c r="G41" i="12" s="1"/>
  <c r="I42" i="12"/>
  <c r="K42" i="12"/>
  <c r="M42" i="12"/>
  <c r="M41" i="12" s="1"/>
  <c r="O42" i="12"/>
  <c r="Q42" i="12"/>
  <c r="Q41" i="12" s="1"/>
  <c r="V42" i="12"/>
  <c r="V41" i="12" s="1"/>
  <c r="G44" i="12"/>
  <c r="I44" i="12"/>
  <c r="I41" i="12" s="1"/>
  <c r="K44" i="12"/>
  <c r="M44" i="12"/>
  <c r="O44" i="12"/>
  <c r="O41" i="12" s="1"/>
  <c r="Q44" i="12"/>
  <c r="V44" i="12"/>
  <c r="G45" i="12"/>
  <c r="I45" i="12"/>
  <c r="K45" i="12"/>
  <c r="M45" i="12"/>
  <c r="O45" i="12"/>
  <c r="Q45" i="12"/>
  <c r="V45" i="12"/>
  <c r="G48" i="12"/>
  <c r="I48" i="12"/>
  <c r="K48" i="12"/>
  <c r="M48" i="12"/>
  <c r="O48" i="12"/>
  <c r="Q48" i="12"/>
  <c r="V48" i="12"/>
  <c r="G51" i="12"/>
  <c r="G50" i="12" s="1"/>
  <c r="I51" i="12"/>
  <c r="K51" i="12"/>
  <c r="K50" i="12" s="1"/>
  <c r="O51" i="12"/>
  <c r="Q51" i="12"/>
  <c r="Q50" i="12" s="1"/>
  <c r="V51" i="12"/>
  <c r="G69" i="12"/>
  <c r="M69" i="12" s="1"/>
  <c r="I69" i="12"/>
  <c r="I50" i="12" s="1"/>
  <c r="K69" i="12"/>
  <c r="O69" i="12"/>
  <c r="Q69" i="12"/>
  <c r="V69" i="12"/>
  <c r="V50" i="12" s="1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7" i="12"/>
  <c r="I77" i="12"/>
  <c r="K77" i="12"/>
  <c r="M77" i="12"/>
  <c r="O77" i="12"/>
  <c r="O50" i="12" s="1"/>
  <c r="Q77" i="12"/>
  <c r="V77" i="12"/>
  <c r="G79" i="12"/>
  <c r="I79" i="12"/>
  <c r="K79" i="12"/>
  <c r="M79" i="12"/>
  <c r="O79" i="12"/>
  <c r="Q79" i="12"/>
  <c r="V79" i="12"/>
  <c r="G83" i="12"/>
  <c r="I83" i="12"/>
  <c r="K83" i="12"/>
  <c r="M83" i="12"/>
  <c r="O83" i="12"/>
  <c r="Q83" i="12"/>
  <c r="V83" i="12"/>
  <c r="I134" i="12"/>
  <c r="O134" i="12"/>
  <c r="V134" i="12"/>
  <c r="G135" i="12"/>
  <c r="G134" i="12" s="1"/>
  <c r="I135" i="12"/>
  <c r="K135" i="12"/>
  <c r="K134" i="12" s="1"/>
  <c r="O135" i="12"/>
  <c r="Q135" i="12"/>
  <c r="Q134" i="12" s="1"/>
  <c r="V135" i="12"/>
  <c r="I150" i="12"/>
  <c r="G151" i="12"/>
  <c r="M151" i="12" s="1"/>
  <c r="I151" i="12"/>
  <c r="K151" i="12"/>
  <c r="K150" i="12" s="1"/>
  <c r="O151" i="12"/>
  <c r="O150" i="12" s="1"/>
  <c r="Q151" i="12"/>
  <c r="Q150" i="12" s="1"/>
  <c r="V151" i="12"/>
  <c r="G154" i="12"/>
  <c r="I154" i="12"/>
  <c r="K154" i="12"/>
  <c r="M154" i="12"/>
  <c r="O154" i="12"/>
  <c r="Q154" i="12"/>
  <c r="V154" i="12"/>
  <c r="G156" i="12"/>
  <c r="I156" i="12"/>
  <c r="K156" i="12"/>
  <c r="M156" i="12"/>
  <c r="O156" i="12"/>
  <c r="Q156" i="12"/>
  <c r="V156" i="12"/>
  <c r="G159" i="12"/>
  <c r="I159" i="12"/>
  <c r="K159" i="12"/>
  <c r="M159" i="12"/>
  <c r="O159" i="12"/>
  <c r="Q159" i="12"/>
  <c r="V159" i="12"/>
  <c r="G161" i="12"/>
  <c r="I161" i="12"/>
  <c r="K161" i="12"/>
  <c r="M161" i="12"/>
  <c r="O161" i="12"/>
  <c r="Q161" i="12"/>
  <c r="V161" i="12"/>
  <c r="V150" i="12" s="1"/>
  <c r="G162" i="12"/>
  <c r="M162" i="12" s="1"/>
  <c r="I162" i="12"/>
  <c r="K162" i="12"/>
  <c r="O162" i="12"/>
  <c r="Q162" i="12"/>
  <c r="V162" i="12"/>
  <c r="G165" i="12"/>
  <c r="M165" i="12" s="1"/>
  <c r="I165" i="12"/>
  <c r="K165" i="12"/>
  <c r="O165" i="12"/>
  <c r="Q165" i="12"/>
  <c r="V165" i="12"/>
  <c r="G167" i="12"/>
  <c r="I167" i="12"/>
  <c r="G168" i="12"/>
  <c r="M168" i="12" s="1"/>
  <c r="I168" i="12"/>
  <c r="K168" i="12"/>
  <c r="K167" i="12" s="1"/>
  <c r="O168" i="12"/>
  <c r="O167" i="12" s="1"/>
  <c r="Q168" i="12"/>
  <c r="Q167" i="12" s="1"/>
  <c r="V168" i="12"/>
  <c r="G177" i="12"/>
  <c r="I177" i="12"/>
  <c r="K177" i="12"/>
  <c r="M177" i="12"/>
  <c r="O177" i="12"/>
  <c r="Q177" i="12"/>
  <c r="V177" i="12"/>
  <c r="G179" i="12"/>
  <c r="I179" i="12"/>
  <c r="K179" i="12"/>
  <c r="M179" i="12"/>
  <c r="O179" i="12"/>
  <c r="Q179" i="12"/>
  <c r="V179" i="12"/>
  <c r="G185" i="12"/>
  <c r="I185" i="12"/>
  <c r="K185" i="12"/>
  <c r="M185" i="12"/>
  <c r="O185" i="12"/>
  <c r="Q185" i="12"/>
  <c r="V185" i="12"/>
  <c r="G187" i="12"/>
  <c r="I187" i="12"/>
  <c r="K187" i="12"/>
  <c r="M187" i="12"/>
  <c r="O187" i="12"/>
  <c r="Q187" i="12"/>
  <c r="V187" i="12"/>
  <c r="V167" i="12" s="1"/>
  <c r="G191" i="12"/>
  <c r="M191" i="12" s="1"/>
  <c r="I191" i="12"/>
  <c r="K191" i="12"/>
  <c r="O191" i="12"/>
  <c r="Q191" i="12"/>
  <c r="V191" i="12"/>
  <c r="G239" i="12"/>
  <c r="M239" i="12" s="1"/>
  <c r="I239" i="12"/>
  <c r="K239" i="12"/>
  <c r="O239" i="12"/>
  <c r="Q239" i="12"/>
  <c r="V239" i="12"/>
  <c r="G244" i="12"/>
  <c r="I244" i="12"/>
  <c r="V244" i="12"/>
  <c r="G245" i="12"/>
  <c r="M245" i="12" s="1"/>
  <c r="M244" i="12" s="1"/>
  <c r="I245" i="12"/>
  <c r="K245" i="12"/>
  <c r="K244" i="12" s="1"/>
  <c r="O245" i="12"/>
  <c r="O244" i="12" s="1"/>
  <c r="Q245" i="12"/>
  <c r="Q244" i="12" s="1"/>
  <c r="V245" i="12"/>
  <c r="G247" i="12"/>
  <c r="I247" i="12"/>
  <c r="K247" i="12"/>
  <c r="M247" i="12"/>
  <c r="O247" i="12"/>
  <c r="Q247" i="12"/>
  <c r="V247" i="12"/>
  <c r="G250" i="12"/>
  <c r="I250" i="12"/>
  <c r="K250" i="12"/>
  <c r="K249" i="12" s="1"/>
  <c r="M250" i="12"/>
  <c r="O250" i="12"/>
  <c r="Q250" i="12"/>
  <c r="Q249" i="12" s="1"/>
  <c r="V250" i="12"/>
  <c r="G253" i="12"/>
  <c r="G249" i="12" s="1"/>
  <c r="I253" i="12"/>
  <c r="K253" i="12"/>
  <c r="M253" i="12"/>
  <c r="O253" i="12"/>
  <c r="Q253" i="12"/>
  <c r="V253" i="12"/>
  <c r="V249" i="12" s="1"/>
  <c r="G256" i="12"/>
  <c r="M256" i="12" s="1"/>
  <c r="I256" i="12"/>
  <c r="K256" i="12"/>
  <c r="O256" i="12"/>
  <c r="Q256" i="12"/>
  <c r="V256" i="12"/>
  <c r="G259" i="12"/>
  <c r="M259" i="12" s="1"/>
  <c r="I259" i="12"/>
  <c r="K259" i="12"/>
  <c r="O259" i="12"/>
  <c r="Q259" i="12"/>
  <c r="V259" i="12"/>
  <c r="G263" i="12"/>
  <c r="M263" i="12" s="1"/>
  <c r="I263" i="12"/>
  <c r="I249" i="12" s="1"/>
  <c r="K263" i="12"/>
  <c r="O263" i="12"/>
  <c r="Q263" i="12"/>
  <c r="V263" i="12"/>
  <c r="G266" i="12"/>
  <c r="M266" i="12" s="1"/>
  <c r="I266" i="12"/>
  <c r="K266" i="12"/>
  <c r="O266" i="12"/>
  <c r="Q266" i="12"/>
  <c r="V266" i="12"/>
  <c r="G270" i="12"/>
  <c r="I270" i="12"/>
  <c r="K270" i="12"/>
  <c r="M270" i="12"/>
  <c r="O270" i="12"/>
  <c r="Q270" i="12"/>
  <c r="V270" i="12"/>
  <c r="G271" i="12"/>
  <c r="I271" i="12"/>
  <c r="K271" i="12"/>
  <c r="M271" i="12"/>
  <c r="O271" i="12"/>
  <c r="O249" i="12" s="1"/>
  <c r="Q271" i="12"/>
  <c r="V271" i="12"/>
  <c r="Q273" i="12"/>
  <c r="G274" i="12"/>
  <c r="G273" i="12" s="1"/>
  <c r="I274" i="12"/>
  <c r="I273" i="12" s="1"/>
  <c r="K274" i="12"/>
  <c r="M274" i="12"/>
  <c r="O274" i="12"/>
  <c r="Q274" i="12"/>
  <c r="V274" i="12"/>
  <c r="V273" i="12" s="1"/>
  <c r="G278" i="12"/>
  <c r="M278" i="12" s="1"/>
  <c r="I278" i="12"/>
  <c r="K278" i="12"/>
  <c r="O278" i="12"/>
  <c r="Q278" i="12"/>
  <c r="V278" i="12"/>
  <c r="G280" i="12"/>
  <c r="M280" i="12" s="1"/>
  <c r="I280" i="12"/>
  <c r="K280" i="12"/>
  <c r="O280" i="12"/>
  <c r="Q280" i="12"/>
  <c r="V280" i="12"/>
  <c r="G282" i="12"/>
  <c r="M282" i="12" s="1"/>
  <c r="I282" i="12"/>
  <c r="K282" i="12"/>
  <c r="O282" i="12"/>
  <c r="Q282" i="12"/>
  <c r="V282" i="12"/>
  <c r="G283" i="12"/>
  <c r="M283" i="12" s="1"/>
  <c r="I283" i="12"/>
  <c r="K283" i="12"/>
  <c r="K273" i="12" s="1"/>
  <c r="O283" i="12"/>
  <c r="Q283" i="12"/>
  <c r="V283" i="12"/>
  <c r="G284" i="12"/>
  <c r="I284" i="12"/>
  <c r="K284" i="12"/>
  <c r="M284" i="12"/>
  <c r="O284" i="12"/>
  <c r="Q284" i="12"/>
  <c r="V284" i="12"/>
  <c r="G285" i="12"/>
  <c r="I285" i="12"/>
  <c r="K285" i="12"/>
  <c r="M285" i="12"/>
  <c r="O285" i="12"/>
  <c r="O273" i="12" s="1"/>
  <c r="Q285" i="12"/>
  <c r="V285" i="12"/>
  <c r="AE288" i="12"/>
  <c r="I20" i="1"/>
  <c r="I19" i="1"/>
  <c r="I18" i="1"/>
  <c r="I17" i="1"/>
  <c r="I16" i="1"/>
  <c r="F44" i="1"/>
  <c r="G23" i="1" s="1"/>
  <c r="G44" i="1"/>
  <c r="G25" i="1" s="1"/>
  <c r="A25" i="1" s="1"/>
  <c r="H44" i="1"/>
  <c r="H42" i="1"/>
  <c r="I42" i="1" s="1"/>
  <c r="H41" i="1"/>
  <c r="I41" i="1" s="1"/>
  <c r="H40" i="1"/>
  <c r="H39" i="1"/>
  <c r="I39" i="1" s="1"/>
  <c r="I44" i="1" s="1"/>
  <c r="J28" i="1"/>
  <c r="J26" i="1"/>
  <c r="G38" i="1"/>
  <c r="F38" i="1"/>
  <c r="J23" i="1"/>
  <c r="J24" i="1"/>
  <c r="J25" i="1"/>
  <c r="J27" i="1"/>
  <c r="E24" i="1"/>
  <c r="E26" i="1"/>
  <c r="I66" i="1" l="1"/>
  <c r="J65" i="1" s="1"/>
  <c r="G26" i="1"/>
  <c r="A26" i="1"/>
  <c r="A23" i="1"/>
  <c r="G28" i="1"/>
  <c r="M8" i="13"/>
  <c r="AF35" i="13"/>
  <c r="M22" i="13"/>
  <c r="M19" i="13" s="1"/>
  <c r="M249" i="12"/>
  <c r="M167" i="12"/>
  <c r="M150" i="12"/>
  <c r="M273" i="12"/>
  <c r="M8" i="12"/>
  <c r="G150" i="12"/>
  <c r="AF288" i="12"/>
  <c r="M135" i="12"/>
  <c r="M134" i="12" s="1"/>
  <c r="M51" i="12"/>
  <c r="M50" i="12" s="1"/>
  <c r="M14" i="12"/>
  <c r="I21" i="1"/>
  <c r="J43" i="1"/>
  <c r="J39" i="1"/>
  <c r="J44" i="1" s="1"/>
  <c r="J42" i="1"/>
  <c r="J41" i="1"/>
  <c r="J55" i="1" l="1"/>
  <c r="J56" i="1"/>
  <c r="J62" i="1"/>
  <c r="J58" i="1"/>
  <c r="J57" i="1"/>
  <c r="J59" i="1"/>
  <c r="J60" i="1"/>
  <c r="J63" i="1"/>
  <c r="J61" i="1"/>
  <c r="J64" i="1"/>
  <c r="G24" i="1"/>
  <c r="A27" i="1" s="1"/>
  <c r="A24" i="1"/>
  <c r="J66" i="1" l="1"/>
  <c r="G29" i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Karel Makovička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Karel Makovička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<sst xmlns="http://schemas.openxmlformats.org/spreadsheetml/2006/main" count="1284" uniqueCount="466">
  <si>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</si>
  <si>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</si>
  <si>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</si>
  <si>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</si>
  <si>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</si>
  <si>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</si>
  <si>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</si>
  <si>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</si>
  <si>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</si>
  <si>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</si>
  <si>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</si>
  <si>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</si>
  <si>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</si>
  <si>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</si>
  <si>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</si>
  <si>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</si>
  <si>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</si>
  <si>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</si>
  <si>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</si>
  <si>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</si>
  <si>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</si>
  <si>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</si>
  <si>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</si>
  <si>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</si>
  <si>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</si>
  <si>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</si>
  <si>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</si>
  <si>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</si>
  <si>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</si>
  <si>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</si>
  <si>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</si>
  <si>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</si>
  <si>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</si>
  <si>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</si>
  <si>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</si>
  <si>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</si>
  <si>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</si>
  <si>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</si>
  <si>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</si>
  <si>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</si>
  <si>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</si>
  <si>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</si>
  <si>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</si>
  <si>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24.12.40</t>
  </si>
  <si>
    <t>Oprava havarijního stavu oplocení, Nemocnice Třebíč</t>
  </si>
  <si>
    <t>Nemocnice Třebíč, příspěvková organizace</t>
  </si>
  <si>
    <t>00839396</t>
  </si>
  <si>
    <t>CZ00839396</t>
  </si>
  <si>
    <t>Stavba</t>
  </si>
  <si>
    <t>Stavební objekt</t>
  </si>
  <si>
    <t>D.1.1</t>
  </si>
  <si>
    <t>Architekonické a stavebně technické řešení</t>
  </si>
  <si>
    <t>D.1.1.101</t>
  </si>
  <si>
    <t>Oprava havarijního stavu oplocení</t>
  </si>
  <si>
    <t>VON</t>
  </si>
  <si>
    <t>Vedlejší a ostatní náklady</t>
  </si>
  <si>
    <t>Celkem za stavbu</t>
  </si>
  <si>
    <t>CZK</t>
  </si>
  <si>
    <t>#POPS</t>
  </si>
  <si>
    <t>Popis stavby: 24.12.40 - Oprava havarijního stavu oplocení, Nemocnice Třebíč</t>
  </si>
  <si>
    <t>#POPO</t>
  </si>
  <si>
    <t>Popis objektu: D.1.1 - Architekonické a stavebně technické řešení</t>
  </si>
  <si>
    <t>#POPR</t>
  </si>
  <si>
    <t>Popis rozpočtu: D.1.1.101 - Oprava havarijního stavu oplocení</t>
  </si>
  <si>
    <t>Popis rozpočtu: VON - Vedlejší a ostatní náklady</t>
  </si>
  <si>
    <t>Rekapitulace dílů</t>
  </si>
  <si>
    <t>Typ dílu</t>
  </si>
  <si>
    <t>1</t>
  </si>
  <si>
    <t>Zemní práce</t>
  </si>
  <si>
    <t>21</t>
  </si>
  <si>
    <t>Úprava podloží a základ.spáry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</si>
  <si>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</si>
  <si>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</si>
  <si>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</si>
  <si>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</si>
  <si>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</si>
  <si>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</si>
  <si>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</si>
  <si>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</si>
  <si>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</si>
  <si>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</si>
  <si>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</si>
  <si>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</si>
  <si>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</si>
  <si>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</si>
  <si>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</si>
  <si>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</si>
  <si>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</si>
  <si>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</si>
  <si>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</si>
  <si>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</si>
  <si>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</si>
  <si>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</si>
  <si>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</si>
  <si>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</si>
  <si>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</si>
  <si>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</si>
  <si>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</si>
  <si>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</si>
  <si>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</si>
  <si>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</si>
  <si>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</si>
  <si>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</si>
  <si>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</si>
  <si>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</si>
  <si>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</si>
  <si>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</si>
  <si>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</si>
  <si>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</si>
  <si>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</si>
  <si>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</si>
  <si>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</si>
  <si>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</si>
  <si>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</si>
  <si>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</si>
  <si>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</si>
  <si>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</si>
  <si>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</si>
  <si>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a stromů o průměru do 10 cm při celkové ploše do 1 000 m2</t>
  </si>
  <si>
    <t>m2</t>
  </si>
  <si>
    <t>800-1</t>
  </si>
  <si>
    <t>RTS 25/ II</t>
  </si>
  <si>
    <t>Práce</t>
  </si>
  <si>
    <t>Běžná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</si>
  <si>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</si>
  <si>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</si>
  <si>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</si>
  <si>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>Břečťan : 450</t>
  </si>
  <si>
    <t>VV</t>
  </si>
  <si>
    <t>Náletové rostliny exterier : 50</t>
  </si>
  <si>
    <t>Náletové rostliny interier : 200</t>
  </si>
  <si>
    <t>139601102R00</t>
  </si>
  <si>
    <t>Ruční výkop jam, rýh a šachet v hornině 3</t>
  </si>
  <si>
    <t>m3</t>
  </si>
  <si>
    <t>s přehozením na vzdálenost do 5 m nebo s naložením na ruční dopravní prostředek</t>
  </si>
  <si>
    <t>Drenáže u PDZ21,22 : 35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</si>
  <si>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</si>
  <si>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</si>
  <si>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</si>
  <si>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deponie : 35</t>
  </si>
  <si>
    <t>zpět : 35</t>
  </si>
  <si>
    <t>162201210R00</t>
  </si>
  <si>
    <t>Vodorovné přemístění výkopku nošením příplatek za každých dalších 10 m  z horniny 1 až 4, kolečkem</t>
  </si>
  <si>
    <t>Odkaz na mn. položky pořadí 3 : 70,00000</t>
  </si>
  <si>
    <t>162301501R00</t>
  </si>
  <si>
    <t>Vodorovné přemístění křovin nma vzdálenost do 5 000 m</t>
  </si>
  <si>
    <t>o průměru kmene do 10 cm na vzdálenost, složení z dopravního porstředku.</t>
  </si>
  <si>
    <t>Odkaz na mn. položky pořadí 1 : 700,00000</t>
  </si>
  <si>
    <t>167101201R00</t>
  </si>
  <si>
    <t>Nakládání, skládání, překládání neulehlého výkopku nakládání, skládání, překládání neulehléno výkopku nebo zeminy - ručně  z horniny 1 až 4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</si>
  <si>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</si>
  <si>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</si>
  <si>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</si>
  <si>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Odkaz na mn. položky pořadí 2 : 35,00000</t>
  </si>
  <si>
    <t>175101209R00</t>
  </si>
  <si>
    <t>Obsyp objektů příplatek za prohození sypaniny</t>
  </si>
  <si>
    <t>sypaninou z vhodných hornin tř. 1 - 4 nebo materiálem, uloženým ve vzdálenosti do 30 m od vnějšího kraje objektu, pro jakoukoliv míru zhutnění,</t>
  </si>
  <si>
    <t>181101111R00</t>
  </si>
  <si>
    <t>Úprava pláně v zářezech bez rozlišení horniny, se zhutněním - ručně</t>
  </si>
  <si>
    <t>vyrovnáním výškových rozdílů, ploch vodorovných a ploch do sklonu 1 : 5.</t>
  </si>
  <si>
    <t>182001111R00</t>
  </si>
  <si>
    <t>Plošná úprava terénu při nerovnostech terénu přes 50 do 100 mm, v rovině nebo na svahu do 1:5</t>
  </si>
  <si>
    <t>823-1</t>
  </si>
  <si>
    <t>s urovnáním povrchu, bez doplnění ornice, v hornině 1 až 4,</t>
  </si>
  <si>
    <t>strana od parku : 50,0</t>
  </si>
  <si>
    <t>strana od nemocnice : 115,2*1,1</t>
  </si>
  <si>
    <t>979981101R00</t>
  </si>
  <si>
    <t>Odvoz a likvidace suti bez příměsí - kontejnerem do 3 t</t>
  </si>
  <si>
    <t>t</t>
  </si>
  <si>
    <t>801-3</t>
  </si>
  <si>
    <t>Předpoklad 35kg/m2 : 700*0,035</t>
  </si>
  <si>
    <t>212971110R00</t>
  </si>
  <si>
    <t xml:space="preserve">o sklonu do 2,5,  </t>
  </si>
  <si>
    <t>15*2,5</t>
  </si>
  <si>
    <t>212-1001</t>
  </si>
  <si>
    <t>Dodávka a montáž kanalizační koncová žabí zpětná klapka</t>
  </si>
  <si>
    <t>kus</t>
  </si>
  <si>
    <t>Vlastní</t>
  </si>
  <si>
    <t>Kalkul</t>
  </si>
  <si>
    <t>212810010RAC</t>
  </si>
  <si>
    <t>Trativody z flexibilních trubek lože ze štěrkopísku a obsyp z drceného kameniva, d 100 mm, Kamenivo stanovené přírodní; drcené; 16/32; OH = 3,04 Mg/m3; amfibolit</t>
  </si>
  <si>
    <t>m</t>
  </si>
  <si>
    <t>AP-HSV</t>
  </si>
  <si>
    <t>Agregovaná položka</t>
  </si>
  <si>
    <t>POL2_</t>
  </si>
  <si>
    <t>Lože pro trativody, položení trubek, obsyp potrubí sypaninou z vhodných hornin, nebo materiálem připraveným podél výkopu ve vzdálenosti do 3 m od jeho kraje.  Bez výkopu rýhy.</t>
  </si>
  <si>
    <t>15+1,0*6</t>
  </si>
  <si>
    <t>67390503R</t>
  </si>
  <si>
    <t>Geosyntetika typ: geotextilie; netkaná; materiál: PP; tl (2 kPa) = 3,2 mm; plošná hmotnost = 300 g/m2; Pevnost v tahu podélně = 7,0 kN/m; Pevnost v tahu příčně = 8,0 kN/m</t>
  </si>
  <si>
    <t>SPCM</t>
  </si>
  <si>
    <t>Specifikace</t>
  </si>
  <si>
    <t>POL3_</t>
  </si>
  <si>
    <t>Odkaz na mn. položky pořadí 12 : 37,50000*1,1</t>
  </si>
  <si>
    <t>289201111R00</t>
  </si>
  <si>
    <t>Vyklínování uvolněných kamenů ve zdivu ve zdivu řádkovém nebo kvádrovém</t>
  </si>
  <si>
    <t>800-2</t>
  </si>
  <si>
    <t>pro spárování aktivovanou maltou, úlomky kamene popřípadě cihel,</t>
  </si>
  <si>
    <t>EXTERIER - předpoklad 30% : 134,985*0,3</t>
  </si>
  <si>
    <t>Začátek provozního součtu</t>
  </si>
  <si>
    <t xml:space="preserve">  PDZ1+S2 : 4,7*(0,7+1,6)/2</t>
  </si>
  <si>
    <t xml:space="preserve">  PDZ2+S3 ÷ PDZ15+S16 : (4,4*(0,5+1,1)/2)*13</t>
  </si>
  <si>
    <t xml:space="preserve">  PDZ16+S17 ÷ S19 : 10,45*0,8</t>
  </si>
  <si>
    <t xml:space="preserve">  S19 ÷ PDZ20 : 8,8*(1,1+1,7)/2</t>
  </si>
  <si>
    <t xml:space="preserve">  S21+PDZ21 : 4,4*2,5</t>
  </si>
  <si>
    <t xml:space="preserve">  S22+PDZ22 : 4,4*(4,0+1,5)/2</t>
  </si>
  <si>
    <t xml:space="preserve">  S23+PDZ23 : 4,4*(3,0+1,0)/2</t>
  </si>
  <si>
    <t xml:space="preserve">  S24+PDZ24 : 4,4*(2,5+1,5)/2</t>
  </si>
  <si>
    <t xml:space="preserve">  S25+PDZ25 : 4,4*(2,5+1,3)/2</t>
  </si>
  <si>
    <t xml:space="preserve">  S26+PDZ26 : 4,4*(2,3+1,0)/2</t>
  </si>
  <si>
    <t xml:space="preserve">  S27+PDZ27 : 4,4*(2,0+1,1)/2</t>
  </si>
  <si>
    <t xml:space="preserve">  Mezisoučet</t>
  </si>
  <si>
    <t>Konec provozního součtu</t>
  </si>
  <si>
    <t>INTERIER - předpoklad 30% : (80)*0,3</t>
  </si>
  <si>
    <t>311211129R00</t>
  </si>
  <si>
    <t>Zdivo nadzákladové z lomového kamene příplatky za oboustranné lícování zdiva</t>
  </si>
  <si>
    <t>801-1</t>
  </si>
  <si>
    <t>neopracované pod omítku,</t>
  </si>
  <si>
    <t>Odkaz na mn. položky pořadí 20 : 17,00000</t>
  </si>
  <si>
    <t>317321020R00</t>
  </si>
  <si>
    <t>Římsy zdí a valů z betonu železového třídy C 30/37</t>
  </si>
  <si>
    <t>801-5</t>
  </si>
  <si>
    <t>Betonová hlava podezdívky : 115,2*0,65*0,1</t>
  </si>
  <si>
    <t>317353111R00</t>
  </si>
  <si>
    <t>Bednění říms zdí a valů jakéhokoliv tvaru zřízení</t>
  </si>
  <si>
    <t>přímých, zalomených nebo jinak zakřivených</t>
  </si>
  <si>
    <t>115,2*0,15*2</t>
  </si>
  <si>
    <t>317353112R00</t>
  </si>
  <si>
    <t>Bednění říms zdí a valů jakéhokoliv tvaru odbednění</t>
  </si>
  <si>
    <t>317361921R00</t>
  </si>
  <si>
    <t>Výztuž překladů, říms a klenbových pásů ze svařovaných sítí</t>
  </si>
  <si>
    <t>včetně distančních prvků</t>
  </si>
  <si>
    <t xml:space="preserve">VÝPIS PRVKŮ VÝZTUŽ : </t>
  </si>
  <si>
    <t>průměr drátu 4 mm, velikost oka 150/150 mm (1,354kg/m2) : 115,2*0,6*1,354/1000*1,15</t>
  </si>
  <si>
    <t>327215132R00</t>
  </si>
  <si>
    <t>Zdivo nadzákladové zdí a valů z kamene obkladní z lomového kamene lomařsky upraveného, jednostranně lícované, na jakoukoliv cementovou maltu s vyspárováním jakoukoliv cementovou maltou</t>
  </si>
  <si>
    <t>Včetně pomocného pracovního lešení o výšce podlahy do 1900 mm a pro zatížení do 1,5 kPa.</t>
  </si>
  <si>
    <t>POP</t>
  </si>
  <si>
    <t xml:space="preserve">Kamenné zdivo podezdívek určené k přezdívání : </t>
  </si>
  <si>
    <t>S2 : 0,2</t>
  </si>
  <si>
    <t>PDZ2 : 0,2</t>
  </si>
  <si>
    <t>S3 : 0,2</t>
  </si>
  <si>
    <t>PDZ3 : 0,2*2</t>
  </si>
  <si>
    <t>S4 : 0,2</t>
  </si>
  <si>
    <t>S5 : 0,2</t>
  </si>
  <si>
    <t>PDZ5 : 0,5</t>
  </si>
  <si>
    <t>S6 : 0,2</t>
  </si>
  <si>
    <t>PDZ6 : 0,2</t>
  </si>
  <si>
    <t>S7 : 0,2</t>
  </si>
  <si>
    <t>S8 : 0,5</t>
  </si>
  <si>
    <t>PDZ8 : 0,2</t>
  </si>
  <si>
    <t>S9 : 0,2</t>
  </si>
  <si>
    <t>S10 : 0,2</t>
  </si>
  <si>
    <t>PDZ10 : 0,5</t>
  </si>
  <si>
    <t>S11 : 0,2</t>
  </si>
  <si>
    <t>PDZ11 : 0,2</t>
  </si>
  <si>
    <t>S12 : 0,2</t>
  </si>
  <si>
    <t>S13 : 0,5</t>
  </si>
  <si>
    <t>S14 : 0,2</t>
  </si>
  <si>
    <t>S15 : 0,5</t>
  </si>
  <si>
    <t>PDZ15 : 0,2</t>
  </si>
  <si>
    <t>S16 : 0,5</t>
  </si>
  <si>
    <t>PDZ16 : 0,2</t>
  </si>
  <si>
    <t>S17 : 0,2</t>
  </si>
  <si>
    <t>PDZ17 : 0,5</t>
  </si>
  <si>
    <t>S18 : 0,35</t>
  </si>
  <si>
    <t>PDZ18 : 0,5</t>
  </si>
  <si>
    <t>S19 : 0,35</t>
  </si>
  <si>
    <t>S22 : 0,5</t>
  </si>
  <si>
    <t>S28 : (0,75+0,65)*0,5*1,5</t>
  </si>
  <si>
    <t xml:space="preserve">předpoklad (pod břečťanem) : </t>
  </si>
  <si>
    <t>PDZ19 : 0,5</t>
  </si>
  <si>
    <t>S20 : 0,2</t>
  </si>
  <si>
    <t>PDZ20 : 0,5</t>
  </si>
  <si>
    <t>S21 : 0,2</t>
  </si>
  <si>
    <t>PDZ21 : 0,5</t>
  </si>
  <si>
    <t>PDZ22 : 0,75</t>
  </si>
  <si>
    <t>S23 : 0,5</t>
  </si>
  <si>
    <t>PDZ23 : 0,5</t>
  </si>
  <si>
    <t>S24 : 0,5</t>
  </si>
  <si>
    <t>PDZ24 : 0,5</t>
  </si>
  <si>
    <t>S25 : 0,2</t>
  </si>
  <si>
    <t>PDZ25 : 0,5</t>
  </si>
  <si>
    <t>S26 : 0,2</t>
  </si>
  <si>
    <t>PDZ26 : 0,5</t>
  </si>
  <si>
    <t>S27 : 0,2</t>
  </si>
  <si>
    <t>PDZ27 : 0,5</t>
  </si>
  <si>
    <t>627452911R00</t>
  </si>
  <si>
    <t>Spárování starého zdiva zdí a valů z lomového kamene, do hloubky 80 mm, cementovou maltou</t>
  </si>
  <si>
    <t>zatření spár jakoukoliv maltou cementovou, s vyškrabáním spár, s vypláchnutím spár vodou a očištěním povrchu zdiva po vyspárování, s odklizením materiálu do 20 m</t>
  </si>
  <si>
    <t xml:space="preserve">EXTERIER : </t>
  </si>
  <si>
    <t>PDZ1+S2 : 4,7*(0,7+1,6)/2</t>
  </si>
  <si>
    <t>PDZ2+S3 ÷ PDZ15+S16 : (4,4*(0,5+1,1)/2)*13</t>
  </si>
  <si>
    <t>PDZ16+S17 ÷ S19 : 10,45*0,8</t>
  </si>
  <si>
    <t>S19 ÷ PDZ20 : 8,8*(1,1+1,7)/2</t>
  </si>
  <si>
    <t>S21+PDZ21 : 4,4*2,5</t>
  </si>
  <si>
    <t>S22+PDZ22 : 4,4*(4,0+1,5)/2</t>
  </si>
  <si>
    <t>S23+PDZ23 : 4,4*(3,0+1,0)/2</t>
  </si>
  <si>
    <t>S24+PDZ24 : 4,4*(2,5+1,5)/2</t>
  </si>
  <si>
    <t>S25+PDZ25 : 4,4*(2,5+1,3)/2</t>
  </si>
  <si>
    <t>S26+PDZ26 : 4,4*(2,3+1,0)/2</t>
  </si>
  <si>
    <t>S27+PDZ27 : 4,4*(2,0+1,1)/2</t>
  </si>
  <si>
    <t>INTERIER : (80)</t>
  </si>
  <si>
    <t>941941051R00</t>
  </si>
  <si>
    <t>Montáž lešení lehkého pracovního řadového s podlahami šířky od 1,20 do 1,50 m, výšky do 10 m</t>
  </si>
  <si>
    <t>800-3</t>
  </si>
  <si>
    <t>včetně kotvení</t>
  </si>
  <si>
    <t>Včetně kotvení lešení.</t>
  </si>
  <si>
    <t>941941502R00</t>
  </si>
  <si>
    <t>Montáž lešení lehkého pracovního řadového s podlahami dovoz včetně odvozu lešení  rámového pronajatého</t>
  </si>
  <si>
    <t>km</t>
  </si>
  <si>
    <t>941941391R00</t>
  </si>
  <si>
    <t>Montáž lešení lehkého pracovního řadového s podlahami příplatek za každý další i započatý měsíc použití lešení  šířky od 1,20 do 1,50 m a výšky do 10 m</t>
  </si>
  <si>
    <t>Odkaz na mn. položky pořadí 22 : 150,00000*3</t>
  </si>
  <si>
    <t>941941851R00</t>
  </si>
  <si>
    <t>Demontáž lešení lehkého řadového s podlahami šířky přes 1,2 do 1,5 m, výšky do 10 m</t>
  </si>
  <si>
    <t>Odkaz na mn. položky pořadí 22 : 150,00000</t>
  </si>
  <si>
    <t>944941121R00</t>
  </si>
  <si>
    <t>Ochranné zábradlí po obvodu nejvyššího stropu z kovových sloupků a dřevěných desek</t>
  </si>
  <si>
    <t>998009101R00</t>
  </si>
  <si>
    <t>Přesun hmot samostatně budovaného lešení bez ohledu na výšku</t>
  </si>
  <si>
    <t>Odkaz na hmot. položky pořadí 22 : 3,63900</t>
  </si>
  <si>
    <t>Odkaz na hmot. položky pořadí 25 : 0,00000</t>
  </si>
  <si>
    <t>998009193R00</t>
  </si>
  <si>
    <t>Přesun hmot samostatně budovaného lešení příplatek za zvětšený přesun přes vymezenou největší dopravní vzdálenost  do 500 m</t>
  </si>
  <si>
    <t>Odkaz na mn. položky pořadí 27 : 3,63900</t>
  </si>
  <si>
    <t>962025151R00</t>
  </si>
  <si>
    <t>Bourání zdiva nadzákladového kamenného pilířů kamenných</t>
  </si>
  <si>
    <t>nebo vybourání otvorů průřezové plochy přes 4 m2 ve zdivu nadzákladovém, včetně pomocného lešení o výšce podlahy do 1900 mm a pro zatížení do 1,5 kPa  (150 kg/m2),</t>
  </si>
  <si>
    <t>Včetně pomocného lešení o výšce podlahy do 1900 mm a pro zatížení do 1,5 kPa  (150 kg/m2).</t>
  </si>
  <si>
    <t>Vybouraný kámen bude uložen v areálu nemocnice pro případné další použití.</t>
  </si>
  <si>
    <t>Demontážní hmotnost kamene 2,2 t/m3 je proto přesunuta do hmotnosti položky.</t>
  </si>
  <si>
    <t>Stávající plotové pilíře (ozn. S2÷S20;S23;S24;S26;S27) : 0,65*0,5*1,9*23</t>
  </si>
  <si>
    <t>Stávající plotové pilíře (ozn. S21;S25) : 0,65*0,5*0,75*2</t>
  </si>
  <si>
    <t>Stávající plotové pilíře (ozn. S22, není) : 0</t>
  </si>
  <si>
    <t>Stávající plotové pilíře (ozn. S28, rohový, branka - oprava) : 0</t>
  </si>
  <si>
    <t>970041130R00</t>
  </si>
  <si>
    <t>Jádrové vrtání, kruhové prostupy v prostém betonu jádrové vrtání , do D 130 mm</t>
  </si>
  <si>
    <t>0,5*6</t>
  </si>
  <si>
    <t>976047231R00</t>
  </si>
  <si>
    <t>Vybourání betonových  nebo ŽB dvířek, obrub zdiva, desek krycích desek, ukončujících horní plochu zdiva  tloušťky do 100 mm</t>
  </si>
  <si>
    <t>komínových a topných dvířek, ventilací apod. plochy do 0,10 m2</t>
  </si>
  <si>
    <t>Podezdívka stávajícího oplocení (ozn. PDZ2÷PDZ17,PDZ19,PDZ20,PDZ22÷27) : 3,75*24</t>
  </si>
  <si>
    <t>Podezdívka stávajícího oplocení (ozn. PDZ27) : 4,0</t>
  </si>
  <si>
    <t>Sloupy (ozn. S2÷20,S23,S24,S26,S27) : 0,65*23</t>
  </si>
  <si>
    <t>Sloup (ozn. S28, rohový) : 0,75+0,65</t>
  </si>
  <si>
    <t>976082121R00</t>
  </si>
  <si>
    <t>Vybourání madel, objímek, rámů, mříží apod. objímek, držáků, věšáků, záclonových konzol, lustrových skob apod.  ze zdiva kamenného</t>
  </si>
  <si>
    <t>Úchyty rámu oplocení : 4*27</t>
  </si>
  <si>
    <t>979021111R00</t>
  </si>
  <si>
    <t>Výběr a sbírání kamene ze suti obrubníků, krajníků vybouraných z jakéhokoliv lože a s jakoukoliv výplní spár</t>
  </si>
  <si>
    <t>S vodorovným přemístěním sesbíraných kamenů na vzdálenost do 20 m, uložením očištěného kamene do měřitelných figur nebo naložením na dopravní prostředek.</t>
  </si>
  <si>
    <t>Odkaz na mn. položky pořadí 29 : 14,69000</t>
  </si>
  <si>
    <t>Odkaz na mn. položky pořadí 34 : 16,00000</t>
  </si>
  <si>
    <t>981511112R00</t>
  </si>
  <si>
    <t>Demolice konstrukcí objektů postupným rozebíráním, z cihel nebo tvárnic na maltu cementovou</t>
  </si>
  <si>
    <t>800-6</t>
  </si>
  <si>
    <t>767914830R00</t>
  </si>
  <si>
    <t>Demontáž oplocení demontáž rámového oplocení, výšky do 2,0 m</t>
  </si>
  <si>
    <t>800-767</t>
  </si>
  <si>
    <t>Cena</t>
  </si>
  <si>
    <t>Rám stávajícího oplocení (ozn. R1) : 4,05</t>
  </si>
  <si>
    <t>Rám stávajícího oplocení (ozn. R2÷R17,R19,R20,22÷27) : 3,7*24</t>
  </si>
  <si>
    <t>Rám stávajícího oplocení (ozn. R18) : 1,0</t>
  </si>
  <si>
    <t>Rám stávajícího oplocení (ozn. R27) : 4,0</t>
  </si>
  <si>
    <t>998151111R00</t>
  </si>
  <si>
    <t>Přesun hmot pro oplocení a objekty zvláštní, zděné vodorovně do 50 m výšky do 10 m</t>
  </si>
  <si>
    <t>Přesun hmot</t>
  </si>
  <si>
    <t>POL7_</t>
  </si>
  <si>
    <t>na novostavbách a změnách objektů pro oplocení (815 2 JKSo), objekty zvláštní pro chov živočichů (815 3 JKSO), objekty pozemní různé (815 9 JKSO)</t>
  </si>
  <si>
    <t>998151112R00</t>
  </si>
  <si>
    <t xml:space="preserve">Přesun hmot pro oplocení a objekty zvláštní, zděné příplatek za zvětšený přesun přes vymezenou největší dopravní vzdálenost   do 1000 m </t>
  </si>
  <si>
    <t>338171111R00</t>
  </si>
  <si>
    <t>Osazování sloupků a vzpěr plotových ocelových výšky do 2,00 m, se zalitím jakoukoliv cementovou maltou do vynechaných otvorů</t>
  </si>
  <si>
    <t>trubkových nebo profilovaných</t>
  </si>
  <si>
    <t>Sk : 31</t>
  </si>
  <si>
    <t>338171121R00</t>
  </si>
  <si>
    <t>Osazování sloupků a vzpěr plotových ocelových výšky do 2,60 m, se zalitím jakoukoliv cementovou maltou do vynechaných otvorů</t>
  </si>
  <si>
    <t>Sd : 22</t>
  </si>
  <si>
    <t>953981103R00</t>
  </si>
  <si>
    <t>Chemické kotvy do betonu, do cihelného zdiva do betonu, hloubky 110 mm, M 12, ampule pro chemickou kotvu</t>
  </si>
  <si>
    <t>801-4</t>
  </si>
  <si>
    <t>Odkaz na mn. položky pořadí 38 : 31,00000*2</t>
  </si>
  <si>
    <t>Odkaz na mn. položky pořadí 39 : 22,00000*2</t>
  </si>
  <si>
    <t>767914120R00</t>
  </si>
  <si>
    <t>Montáž oplocení z pletiva rámového na ocelové sloupky, o výšce přes 1,0 do 1,5 m</t>
  </si>
  <si>
    <t>PL1 : 4,05+0,65</t>
  </si>
  <si>
    <t>PL2÷26 (R18 1,0m) : (3,75+0,65)*24+1,0</t>
  </si>
  <si>
    <t>PL27 : 4,1-0,2</t>
  </si>
  <si>
    <t>553-1001</t>
  </si>
  <si>
    <t>sloupek plotový ocel; tl. stěny 2,00mm; pro drátěné panely; l = 1 500 mm; š = 60,0mm; tl = 40,0mm, povrch pozink, PE nástřik</t>
  </si>
  <si>
    <t>S navařením platle pro montáž pomocí chemické kotvy vč. povrchové úpravy.</t>
  </si>
  <si>
    <t>553-1002</t>
  </si>
  <si>
    <t>sloupek plotový ocel; tl. stěny 2,00mm; pro drátěné panely; l = nad 1,5m ; š = 60,0mm; tl = 40,0mm, povrch pozink, PE nástřik</t>
  </si>
  <si>
    <t>Sloupek l = nad 1 500,0mm dle potřeby a přesného zaměření po opravě podezdívek a betonové hlavy oplocení.</t>
  </si>
  <si>
    <t>55342405R</t>
  </si>
  <si>
    <t>panel plotový ocel. drát; d 1 = 5,0 mm; d 2 = 5,0 mm; oka 50 x 200 mm; h = 143,0 cm; l = 251,0 cm; povrch pozink, PE nástřik</t>
  </si>
  <si>
    <t>RTS 17/ I</t>
  </si>
  <si>
    <t>998767201R00</t>
  </si>
  <si>
    <t>Přesun hmot pro kovové stavební doplňk. konstrukce v objektech výšky do 6 m</t>
  </si>
  <si>
    <t>50 m vodorovně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</si>
  <si>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</si>
  <si>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</si>
  <si>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</si>
  <si>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Odkaz na dem. hmot. položky pořadí 32 : 0,21600</t>
  </si>
  <si>
    <t>Odkaz na dem. hmot. položky pořadí 35 : 2,93550</t>
  </si>
  <si>
    <t>979013112R00</t>
  </si>
  <si>
    <t xml:space="preserve">Svislá doprava suti a vybouraných hmot svislá doprava vybouraných hmot na výšku do 3,5 m,  </t>
  </si>
  <si>
    <t>821-1</t>
  </si>
  <si>
    <t>Přesun suti</t>
  </si>
  <si>
    <t>Důležitá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</si>
  <si>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</si>
  <si>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</si>
  <si>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</si>
  <si>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</si>
  <si>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</si>
  <si>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</si>
  <si>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</si>
  <si>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</si>
  <si>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</si>
  <si>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</si>
  <si>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</si>
  <si>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</si>
  <si>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</si>
  <si>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Indiv</t>
  </si>
  <si>
    <t>kategorie 17 09 04 smíšené stavební a demoliční odpady</t>
  </si>
  <si>
    <t>SUM</t>
  </si>
  <si>
    <t>END</t>
  </si>
  <si>
    <t>00411 R</t>
  </si>
  <si>
    <t>Přípravné a průzkumné služby či práce</t>
  </si>
  <si>
    <t>Soubor</t>
  </si>
  <si>
    <t>VRN</t>
  </si>
  <si>
    <t>POL99_8</t>
  </si>
  <si>
    <t>Náklady dodavatele vyplývající z povinností dodavatele stanovených obchodními podmínkami před zahájením stavebních prací. Tato skupina zahrnuje zejména náklady na přípravné činnosti.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</si>
  <si>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</si>
  <si>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</si>
  <si>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</si>
  <si>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 R</t>
  </si>
  <si>
    <t>Zařízení staveniště</t>
  </si>
  <si>
    <t>Veškeré náklady spojené s vybudováním, provozem a odstraněním zařízení staveniště.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</si>
  <si>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</si>
  <si>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</si>
  <si>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prací, Jedná se zejména o náklady související s extrémními podmínkami místa provádění.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</si>
  <si>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</si>
  <si>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</si>
  <si>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</si>
  <si>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</si>
  <si>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</si>
  <si>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Náklady spojené s účastí zhotovitele na předání a převzetí staveniště.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</si>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</sst>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1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5" fontId="18" fillId="0" borderId="0" xfId="0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3" t="s">
        <v>39</v>
      </c>
      <c r="B2" s="203"/>
      <c r="C2" s="203"/>
      <c r="D2" s="203"/>
      <c r="E2" s="203"/>
      <c r="F2" s="203"/>
      <c r="G2" s="203"/>
    </row>
  </sheetData>
  <sheetProtection algorithmName="SHA-512" hashValue="EtW5WMNNO3PTiiU82rEtEqoBiA73F5fiXSOUAs9LxLmClkNIWDTIywws6M+Ng8e7zP/y++YVFO0WlV+puXL1EQ==" saltValue="WRirBOCk/KOdHXDsdxHxe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9"/>
  <sheetViews>
    <sheetView showGridLines="0" tabSelected="1" topLeftCell="B1" zoomScaleNormal="100" zoomScaleSheetLayoutView="75" workbookViewId="0">
      <selection activeCell="O15" sqref="O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5703125" style="52" customWidth="1"/>
    <col min="6" max="6" width="11.5703125" customWidth="1"/>
    <col min="7" max="9" width="13" customWidth="1"/>
    <col min="10" max="10" width="5.5703125" customWidth="1"/>
    <col min="11" max="11" width="4.42578125" customWidth="1"/>
    <col min="12" max="15" width="10.5703125" customWidth="1"/>
  </cols>
  <sheetData>
    <row r="1" spans="1:15" ht="33.75" customHeight="1" x14ac:dyDescent="0.2">
      <c r="A1" s="47" t="s">
        <v>36</v>
      </c>
      <c r="B1" s="238" t="s">
        <v>41</v>
      </c>
      <c r="C1" s="239"/>
      <c r="D1" s="239"/>
      <c r="E1" s="239"/>
      <c r="F1" s="239"/>
      <c r="G1" s="239"/>
      <c r="H1" s="239"/>
      <c r="I1" s="239"/>
      <c r="J1" s="240"/>
    </row>
    <row r="2" spans="1:15" ht="36" customHeight="1" x14ac:dyDescent="0.2">
      <c r="A2" s="2"/>
      <c r="B2" s="76" t="s">
        <v>22</v>
      </c>
      <c r="C2" s="77"/>
      <c r="D2" s="78" t="s">
        <v>43</v>
      </c>
      <c r="E2" s="244" t="s">
        <v>44</v>
      </c>
      <c r="F2" s="245"/>
      <c r="G2" s="245"/>
      <c r="H2" s="245"/>
      <c r="I2" s="245"/>
      <c r="J2" s="246"/>
      <c r="O2" s="1"/>
    </row>
    <row r="3" spans="1:15" ht="27" hidden="1" customHeight="1" x14ac:dyDescent="0.2">
      <c r="A3" s="2"/>
      <c r="B3" s="79"/>
      <c r="C3" s="77"/>
      <c r="D3" s="80"/>
      <c r="E3" s="247"/>
      <c r="F3" s="248"/>
      <c r="G3" s="248"/>
      <c r="H3" s="248"/>
      <c r="I3" s="248"/>
      <c r="J3" s="249"/>
    </row>
    <row r="4" spans="1:15" ht="23.25" customHeight="1" x14ac:dyDescent="0.2">
      <c r="A4" s="2"/>
      <c r="B4" s="81"/>
      <c r="C4" s="82"/>
      <c r="D4" s="83"/>
      <c r="E4" s="228"/>
      <c r="F4" s="228"/>
      <c r="G4" s="228"/>
      <c r="H4" s="228"/>
      <c r="I4" s="228"/>
      <c r="J4" s="229"/>
    </row>
    <row r="5" spans="1:15" ht="24" customHeight="1" x14ac:dyDescent="0.2">
      <c r="A5" s="2"/>
      <c r="B5" s="31" t="s">
        <v>42</v>
      </c>
      <c r="D5" s="232" t="s">
        <v>45</v>
      </c>
      <c r="E5" s="233"/>
      <c r="F5" s="233"/>
      <c r="G5" s="233"/>
      <c r="H5" s="18" t="s">
        <v>40</v>
      </c>
      <c r="I5" s="85" t="s">
        <v>46</v>
      </c>
      <c r="J5" s="8"/>
    </row>
    <row r="6" spans="1:15" ht="15.75" customHeight="1" x14ac:dyDescent="0.2">
      <c r="A6" s="2"/>
      <c r="B6" s="28"/>
      <c r="C6" s="55"/>
      <c r="D6" s="234"/>
      <c r="E6" s="235"/>
      <c r="F6" s="235"/>
      <c r="G6" s="235"/>
      <c r="H6" s="18" t="s">
        <v>34</v>
      </c>
      <c r="I6" s="85" t="s">
        <v>47</v>
      </c>
      <c r="J6" s="8"/>
    </row>
    <row r="7" spans="1:15" ht="15.75" customHeight="1" x14ac:dyDescent="0.2">
      <c r="A7" s="2"/>
      <c r="B7" s="29"/>
      <c r="C7" s="56"/>
      <c r="D7" s="84"/>
      <c r="E7" s="236"/>
      <c r="F7" s="237"/>
      <c r="G7" s="237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51"/>
      <c r="E11" s="251"/>
      <c r="F11" s="251"/>
      <c r="G11" s="251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27"/>
      <c r="E12" s="227"/>
      <c r="F12" s="227"/>
      <c r="G12" s="227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7"/>
      <c r="E13" s="230"/>
      <c r="F13" s="231"/>
      <c r="G13" s="231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50"/>
      <c r="F15" s="250"/>
      <c r="G15" s="252"/>
      <c r="H15" s="252"/>
      <c r="I15" s="252" t="s">
        <v>29</v>
      </c>
      <c r="J15" s="253"/>
    </row>
    <row r="16" spans="1:15" ht="23.25" customHeight="1" x14ac:dyDescent="0.2">
      <c r="A16" s="140" t="s">
        <v>24</v>
      </c>
      <c r="B16" s="38" t="s">
        <v>24</v>
      </c>
      <c r="C16" s="62"/>
      <c r="D16" s="63"/>
      <c r="E16" s="216"/>
      <c r="F16" s="217"/>
      <c r="G16" s="216"/>
      <c r="H16" s="217"/>
      <c r="I16" s="216">
        <f>SUMIF(F55:F65,A16,I55:I65)+SUMIF(F55:F65,"PSU",I55:I65)</f>
        <v>0</v>
      </c>
      <c r="J16" s="218"/>
    </row>
    <row r="17" spans="1:10" ht="23.25" customHeight="1" x14ac:dyDescent="0.2">
      <c r="A17" s="140" t="s">
        <v>25</v>
      </c>
      <c r="B17" s="38" t="s">
        <v>25</v>
      </c>
      <c r="C17" s="62"/>
      <c r="D17" s="63"/>
      <c r="E17" s="216"/>
      <c r="F17" s="217"/>
      <c r="G17" s="216"/>
      <c r="H17" s="217"/>
      <c r="I17" s="216">
        <f>SUMIF(F55:F65,A17,I55:I65)</f>
        <v>0</v>
      </c>
      <c r="J17" s="218"/>
    </row>
    <row r="18" spans="1:10" ht="23.25" customHeight="1" x14ac:dyDescent="0.2">
      <c r="A18" s="140" t="s">
        <v>26</v>
      </c>
      <c r="B18" s="38" t="s">
        <v>26</v>
      </c>
      <c r="C18" s="62"/>
      <c r="D18" s="63"/>
      <c r="E18" s="216"/>
      <c r="F18" s="217"/>
      <c r="G18" s="216"/>
      <c r="H18" s="217"/>
      <c r="I18" s="216">
        <f>SUMIF(F55:F65,A18,I55:I65)</f>
        <v>0</v>
      </c>
      <c r="J18" s="218"/>
    </row>
    <row r="19" spans="1:10" ht="23.25" customHeight="1" x14ac:dyDescent="0.2">
      <c r="A19" s="140" t="s">
        <v>86</v>
      </c>
      <c r="B19" s="38" t="s">
        <v>27</v>
      </c>
      <c r="C19" s="62"/>
      <c r="D19" s="63"/>
      <c r="E19" s="216"/>
      <c r="F19" s="217"/>
      <c r="G19" s="216"/>
      <c r="H19" s="217"/>
      <c r="I19" s="216">
        <f>SUMIF(F55:F65,A19,I55:I65)</f>
        <v>0</v>
      </c>
      <c r="J19" s="218"/>
    </row>
    <row r="20" spans="1:10" ht="23.25" customHeight="1" x14ac:dyDescent="0.2">
      <c r="A20" s="140" t="s">
        <v>87</v>
      </c>
      <c r="B20" s="38" t="s">
        <v>28</v>
      </c>
      <c r="C20" s="62"/>
      <c r="D20" s="63"/>
      <c r="E20" s="216"/>
      <c r="F20" s="217"/>
      <c r="G20" s="216"/>
      <c r="H20" s="217"/>
      <c r="I20" s="216">
        <f>SUMIF(F55:F65,A20,I55:I65)</f>
        <v>0</v>
      </c>
      <c r="J20" s="218"/>
    </row>
    <row r="21" spans="1:10" ht="23.25" customHeight="1" x14ac:dyDescent="0.2">
      <c r="A21" s="2"/>
      <c r="B21" s="48" t="s">
        <v>29</v>
      </c>
      <c r="C21" s="64"/>
      <c r="D21" s="65"/>
      <c r="E21" s="219"/>
      <c r="F21" s="254"/>
      <c r="G21" s="219"/>
      <c r="H21" s="254"/>
      <c r="I21" s="219">
        <f>SUM(I16:J20)</f>
        <v>0</v>
      </c>
      <c r="J21" s="22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14">
        <f>ZakladDPHSniVypocet</f>
        <v>0</v>
      </c>
      <c r="H23" s="215"/>
      <c r="I23" s="21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12">
        <f>A23</f>
        <v>0</v>
      </c>
      <c r="H24" s="213"/>
      <c r="I24" s="21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4">
        <f>ZakladDPHZaklVypocet</f>
        <v>0</v>
      </c>
      <c r="H25" s="215"/>
      <c r="I25" s="21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41">
        <f>A25</f>
        <v>0</v>
      </c>
      <c r="H26" s="242"/>
      <c r="I26" s="24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3">
        <f>CenaCelkem-(ZakladDPHSni+DPHSni+ZakladDPHZakl+DPHZakl)</f>
        <v>0</v>
      </c>
      <c r="H27" s="243"/>
      <c r="I27" s="243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23</v>
      </c>
      <c r="C28" s="114"/>
      <c r="D28" s="114"/>
      <c r="E28" s="115"/>
      <c r="F28" s="116"/>
      <c r="G28" s="222">
        <f>ZakladDPHSniVypocet+ZakladDPHZaklVypocet</f>
        <v>0</v>
      </c>
      <c r="H28" s="222"/>
      <c r="I28" s="222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35</v>
      </c>
      <c r="C29" s="118"/>
      <c r="D29" s="118"/>
      <c r="E29" s="118"/>
      <c r="F29" s="119"/>
      <c r="G29" s="221">
        <f>A27</f>
        <v>0</v>
      </c>
      <c r="H29" s="221"/>
      <c r="I29" s="221"/>
      <c r="J29" s="120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3"/>
      <c r="E34" s="224"/>
      <c r="G34" s="225"/>
      <c r="H34" s="226"/>
      <c r="I34" s="226"/>
      <c r="J34" s="25"/>
    </row>
    <row r="35" spans="1:10" ht="12.75" customHeight="1" x14ac:dyDescent="0.2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48</v>
      </c>
      <c r="C39" s="209"/>
      <c r="D39" s="209"/>
      <c r="E39" s="209"/>
      <c r="F39" s="100">
        <f>'D.1.1 D.1.1.101 Pol'!AE288+'D.1.1 VON Pol'!AE35</f>
        <v>0</v>
      </c>
      <c r="G39" s="101">
        <f>'D.1.1 D.1.1.101 Pol'!AF288+'D.1.1 VON Pol'!AF35</f>
        <v>0</v>
      </c>
      <c r="H39" s="102">
        <f>(F39*SazbaDPH1/100)+(G39*SazbaDPH2/100)</f>
        <v>0</v>
      </c>
      <c r="I39" s="102">
        <f>F39+G39+H39</f>
        <v>0</v>
      </c>
      <c r="J39" s="103" t="str">
        <f>IF(_xlfn.SINGLE(CenaCelkemVypocet)=0,"",I39/_xlfn.SINGLE(CenaCelkemVypocet)*100)</f>
        <v/>
      </c>
    </row>
    <row r="40" spans="1:10" ht="25.5" customHeight="1" x14ac:dyDescent="0.2">
      <c r="A40" s="89">
        <v>2</v>
      </c>
      <c r="B40" s="104"/>
      <c r="C40" s="210" t="s">
        <v>49</v>
      </c>
      <c r="D40" s="210"/>
      <c r="E40" s="210"/>
      <c r="F40" s="105"/>
      <c r="G40" s="106"/>
      <c r="H40" s="106">
        <f>(F40*SazbaDPH1/100)+(G40*SazbaDPH2/100)</f>
        <v>0</v>
      </c>
      <c r="I40" s="106"/>
      <c r="J40" s="107"/>
    </row>
    <row r="41" spans="1:10" ht="25.5" customHeight="1" x14ac:dyDescent="0.2">
      <c r="A41" s="89">
        <v>2</v>
      </c>
      <c r="B41" s="104" t="s">
        <v>50</v>
      </c>
      <c r="C41" s="210" t="s">
        <v>51</v>
      </c>
      <c r="D41" s="210"/>
      <c r="E41" s="210"/>
      <c r="F41" s="105">
        <f>'D.1.1 D.1.1.101 Pol'!AE288+'D.1.1 VON Pol'!AE35</f>
        <v>0</v>
      </c>
      <c r="G41" s="106">
        <f>'D.1.1 D.1.1.101 Pol'!AF288+'D.1.1 VON Pol'!AF35</f>
        <v>0</v>
      </c>
      <c r="H41" s="106">
        <f>(F41*SazbaDPH1/100)+(G41*SazbaDPH2/100)</f>
        <v>0</v>
      </c>
      <c r="I41" s="106">
        <f>F41+G41+H41</f>
        <v>0</v>
      </c>
      <c r="J41" s="107" t="str">
        <f>IF(_xlfn.SINGLE(CenaCelkemVypocet)=0,"",I41/_xlfn.SINGLE(CenaCelkemVypocet)*100)</f>
        <v/>
      </c>
    </row>
    <row r="42" spans="1:10" ht="25.5" customHeight="1" x14ac:dyDescent="0.2">
      <c r="A42" s="89">
        <v>3</v>
      </c>
      <c r="B42" s="108" t="s">
        <v>52</v>
      </c>
      <c r="C42" s="209" t="s">
        <v>53</v>
      </c>
      <c r="D42" s="209"/>
      <c r="E42" s="209"/>
      <c r="F42" s="109">
        <f>'D.1.1 D.1.1.101 Pol'!AE288</f>
        <v>0</v>
      </c>
      <c r="G42" s="102">
        <f>'D.1.1 D.1.1.101 Pol'!AF288</f>
        <v>0</v>
      </c>
      <c r="H42" s="102">
        <f>(F42*SazbaDPH1/100)+(G42*SazbaDPH2/100)</f>
        <v>0</v>
      </c>
      <c r="I42" s="102">
        <f>F42+G42+H42</f>
        <v>0</v>
      </c>
      <c r="J42" s="103" t="str">
        <f>IF(_xlfn.SINGLE(CenaCelkemVypocet)=0,"",I42/_xlfn.SINGLE(CenaCelkemVypocet)*100)</f>
        <v/>
      </c>
    </row>
    <row r="43" spans="1:10" ht="25.5" customHeight="1" x14ac:dyDescent="0.2">
      <c r="A43" s="89">
        <v>3</v>
      </c>
      <c r="B43" s="108" t="s">
        <v>54</v>
      </c>
      <c r="C43" s="209" t="s">
        <v>55</v>
      </c>
      <c r="D43" s="209"/>
      <c r="E43" s="209"/>
      <c r="F43" s="109">
        <f>'D.1.1 VON Pol'!AE35</f>
        <v>0</v>
      </c>
      <c r="G43" s="102">
        <f>'D.1.1 VON Pol'!AF35</f>
        <v>0</v>
      </c>
      <c r="H43" s="102">
        <f>(F43*SazbaDPH1/100)+(G43*SazbaDPH2/100)</f>
        <v>0</v>
      </c>
      <c r="I43" s="102">
        <f>F43+G43+H43</f>
        <v>0</v>
      </c>
      <c r="J43" s="103" t="str">
        <f>IF(_xlfn.SINGLE(CenaCelkemVypocet)=0,"",I43/_xlfn.SINGLE(CenaCelkemVypocet)*100)</f>
        <v/>
      </c>
    </row>
    <row r="44" spans="1:10" ht="25.5" customHeight="1" x14ac:dyDescent="0.2">
      <c r="A44" s="89"/>
      <c r="B44" s="206" t="s">
        <v>56</v>
      </c>
      <c r="C44" s="207"/>
      <c r="D44" s="207"/>
      <c r="E44" s="208"/>
      <c r="F44" s="110">
        <f>SUMIF(A39:A43,"=1",F39:F43)</f>
        <v>0</v>
      </c>
      <c r="G44" s="111">
        <f>SUMIF(A39:A43,"=1",G39:G43)</f>
        <v>0</v>
      </c>
      <c r="H44" s="111">
        <f>SUMIF(A39:A43,"=1",H39:H43)</f>
        <v>0</v>
      </c>
      <c r="I44" s="111">
        <f>SUMIF(A39:A43,"=1",I39:I43)</f>
        <v>0</v>
      </c>
      <c r="J44" s="112">
        <f>SUMIF(A39:A43,"=1",J39:J43)</f>
        <v>0</v>
      </c>
    </row>
    <row r="46" spans="1:10" x14ac:dyDescent="0.2">
      <c r="A46" t="s">
        <v>58</v>
      </c>
      <c r="B46" t="s">
        <v>59</v>
      </c>
    </row>
    <row r="47" spans="1:10" x14ac:dyDescent="0.2">
      <c r="A47" t="s">
        <v>60</v>
      </c>
      <c r="B47" t="s">
        <v>61</v>
      </c>
    </row>
    <row r="48" spans="1:10" x14ac:dyDescent="0.2">
      <c r="A48" t="s">
        <v>62</v>
      </c>
      <c r="B48" t="s">
        <v>63</v>
      </c>
    </row>
    <row r="49" spans="1:10" x14ac:dyDescent="0.2">
      <c r="A49" t="s">
        <v>62</v>
      </c>
      <c r="B49" t="s">
        <v>64</v>
      </c>
    </row>
    <row r="52" spans="1:10" ht="15.75" x14ac:dyDescent="0.25">
      <c r="B52" s="121" t="s">
        <v>65</v>
      </c>
    </row>
    <row r="54" spans="1:10" ht="25.5" customHeight="1" x14ac:dyDescent="0.2">
      <c r="A54" s="123"/>
      <c r="B54" s="126" t="s">
        <v>17</v>
      </c>
      <c r="C54" s="126" t="s">
        <v>5</v>
      </c>
      <c r="D54" s="127"/>
      <c r="E54" s="127"/>
      <c r="F54" s="128" t="s">
        <v>66</v>
      </c>
      <c r="G54" s="128"/>
      <c r="H54" s="128"/>
      <c r="I54" s="128" t="s">
        <v>29</v>
      </c>
      <c r="J54" s="128" t="s">
        <v>0</v>
      </c>
    </row>
    <row r="55" spans="1:10" ht="36.75" customHeight="1" x14ac:dyDescent="0.2">
      <c r="A55" s="124"/>
      <c r="B55" s="129" t="s">
        <v>67</v>
      </c>
      <c r="C55" s="204" t="s">
        <v>68</v>
      </c>
      <c r="D55" s="205"/>
      <c r="E55" s="205"/>
      <c r="F55" s="136" t="s">
        <v>24</v>
      </c>
      <c r="G55" s="137"/>
      <c r="H55" s="137"/>
      <c r="I55" s="137">
        <f>'D.1.1 D.1.1.101 Pol'!G8</f>
        <v>0</v>
      </c>
      <c r="J55" s="133" t="str">
        <f>IF(I66=0,"",I55/I66*100)</f>
        <v/>
      </c>
    </row>
    <row r="56" spans="1:10" ht="36.75" customHeight="1" x14ac:dyDescent="0.2">
      <c r="A56" s="124"/>
      <c r="B56" s="129" t="s">
        <v>69</v>
      </c>
      <c r="C56" s="204" t="s">
        <v>70</v>
      </c>
      <c r="D56" s="205"/>
      <c r="E56" s="205"/>
      <c r="F56" s="136" t="s">
        <v>24</v>
      </c>
      <c r="G56" s="137"/>
      <c r="H56" s="137"/>
      <c r="I56" s="137">
        <f>'D.1.1 D.1.1.101 Pol'!G41</f>
        <v>0</v>
      </c>
      <c r="J56" s="133" t="str">
        <f>IF(I66=0,"",I56/I66*100)</f>
        <v/>
      </c>
    </row>
    <row r="57" spans="1:10" ht="36.75" customHeight="1" x14ac:dyDescent="0.2">
      <c r="A57" s="124"/>
      <c r="B57" s="129" t="s">
        <v>71</v>
      </c>
      <c r="C57" s="204" t="s">
        <v>72</v>
      </c>
      <c r="D57" s="205"/>
      <c r="E57" s="205"/>
      <c r="F57" s="136" t="s">
        <v>24</v>
      </c>
      <c r="G57" s="137"/>
      <c r="H57" s="137"/>
      <c r="I57" s="137">
        <f>'D.1.1 D.1.1.101 Pol'!G50</f>
        <v>0</v>
      </c>
      <c r="J57" s="133" t="str">
        <f>IF(I66=0,"",I57/I66*100)</f>
        <v/>
      </c>
    </row>
    <row r="58" spans="1:10" ht="36.75" customHeight="1" x14ac:dyDescent="0.2">
      <c r="A58" s="124"/>
      <c r="B58" s="129" t="s">
        <v>73</v>
      </c>
      <c r="C58" s="204" t="s">
        <v>74</v>
      </c>
      <c r="D58" s="205"/>
      <c r="E58" s="205"/>
      <c r="F58" s="136" t="s">
        <v>24</v>
      </c>
      <c r="G58" s="137"/>
      <c r="H58" s="137"/>
      <c r="I58" s="137">
        <f>'D.1.1 D.1.1.101 Pol'!G134</f>
        <v>0</v>
      </c>
      <c r="J58" s="133" t="str">
        <f>IF(I66=0,"",I58/I66*100)</f>
        <v/>
      </c>
    </row>
    <row r="59" spans="1:10" ht="36.75" customHeight="1" x14ac:dyDescent="0.2">
      <c r="A59" s="124"/>
      <c r="B59" s="129" t="s">
        <v>75</v>
      </c>
      <c r="C59" s="204" t="s">
        <v>76</v>
      </c>
      <c r="D59" s="205"/>
      <c r="E59" s="205"/>
      <c r="F59" s="136" t="s">
        <v>24</v>
      </c>
      <c r="G59" s="137"/>
      <c r="H59" s="137"/>
      <c r="I59" s="137">
        <f>'D.1.1 D.1.1.101 Pol'!G150</f>
        <v>0</v>
      </c>
      <c r="J59" s="133" t="str">
        <f>IF(I66=0,"",I59/I66*100)</f>
        <v/>
      </c>
    </row>
    <row r="60" spans="1:10" ht="36.75" customHeight="1" x14ac:dyDescent="0.2">
      <c r="A60" s="124"/>
      <c r="B60" s="129" t="s">
        <v>77</v>
      </c>
      <c r="C60" s="204" t="s">
        <v>78</v>
      </c>
      <c r="D60" s="205"/>
      <c r="E60" s="205"/>
      <c r="F60" s="136" t="s">
        <v>24</v>
      </c>
      <c r="G60" s="137"/>
      <c r="H60" s="137"/>
      <c r="I60" s="137">
        <f>'D.1.1 D.1.1.101 Pol'!G167</f>
        <v>0</v>
      </c>
      <c r="J60" s="133" t="str">
        <f>IF(I66=0,"",I60/I66*100)</f>
        <v/>
      </c>
    </row>
    <row r="61" spans="1:10" ht="36.75" customHeight="1" x14ac:dyDescent="0.2">
      <c r="A61" s="124"/>
      <c r="B61" s="129" t="s">
        <v>79</v>
      </c>
      <c r="C61" s="204" t="s">
        <v>80</v>
      </c>
      <c r="D61" s="205"/>
      <c r="E61" s="205"/>
      <c r="F61" s="136" t="s">
        <v>24</v>
      </c>
      <c r="G61" s="137"/>
      <c r="H61" s="137"/>
      <c r="I61" s="137">
        <f>'D.1.1 D.1.1.101 Pol'!G244</f>
        <v>0</v>
      </c>
      <c r="J61" s="133" t="str">
        <f>IF(I66=0,"",I61/I66*100)</f>
        <v/>
      </c>
    </row>
    <row r="62" spans="1:10" ht="36.75" customHeight="1" x14ac:dyDescent="0.2">
      <c r="A62" s="124"/>
      <c r="B62" s="129" t="s">
        <v>81</v>
      </c>
      <c r="C62" s="204" t="s">
        <v>82</v>
      </c>
      <c r="D62" s="205"/>
      <c r="E62" s="205"/>
      <c r="F62" s="136" t="s">
        <v>25</v>
      </c>
      <c r="G62" s="137"/>
      <c r="H62" s="137"/>
      <c r="I62" s="137">
        <f>'D.1.1 D.1.1.101 Pol'!G249</f>
        <v>0</v>
      </c>
      <c r="J62" s="133" t="str">
        <f>IF(I66=0,"",I62/I66*100)</f>
        <v/>
      </c>
    </row>
    <row r="63" spans="1:10" ht="36.75" customHeight="1" x14ac:dyDescent="0.2">
      <c r="A63" s="124"/>
      <c r="B63" s="129" t="s">
        <v>83</v>
      </c>
      <c r="C63" s="204" t="s">
        <v>84</v>
      </c>
      <c r="D63" s="205"/>
      <c r="E63" s="205"/>
      <c r="F63" s="136" t="s">
        <v>85</v>
      </c>
      <c r="G63" s="137"/>
      <c r="H63" s="137"/>
      <c r="I63" s="137">
        <f>'D.1.1 D.1.1.101 Pol'!G273</f>
        <v>0</v>
      </c>
      <c r="J63" s="133" t="str">
        <f>IF(I66=0,"",I63/I66*100)</f>
        <v/>
      </c>
    </row>
    <row r="64" spans="1:10" ht="36.75" customHeight="1" x14ac:dyDescent="0.2">
      <c r="A64" s="124"/>
      <c r="B64" s="129" t="s">
        <v>86</v>
      </c>
      <c r="C64" s="204" t="s">
        <v>27</v>
      </c>
      <c r="D64" s="205"/>
      <c r="E64" s="205"/>
      <c r="F64" s="136" t="s">
        <v>86</v>
      </c>
      <c r="G64" s="137"/>
      <c r="H64" s="137"/>
      <c r="I64" s="137">
        <f>'D.1.1 VON Pol'!G8</f>
        <v>0</v>
      </c>
      <c r="J64" s="133" t="str">
        <f>IF(I66=0,"",I64/I66*100)</f>
        <v/>
      </c>
    </row>
    <row r="65" spans="1:10" ht="36.75" customHeight="1" x14ac:dyDescent="0.2">
      <c r="A65" s="124"/>
      <c r="B65" s="129" t="s">
        <v>87</v>
      </c>
      <c r="C65" s="204" t="s">
        <v>28</v>
      </c>
      <c r="D65" s="205"/>
      <c r="E65" s="205"/>
      <c r="F65" s="136" t="s">
        <v>87</v>
      </c>
      <c r="G65" s="137"/>
      <c r="H65" s="137"/>
      <c r="I65" s="137">
        <f>'D.1.1 VON Pol'!G19</f>
        <v>0</v>
      </c>
      <c r="J65" s="133" t="str">
        <f>IF(I66=0,"",I65/I66*100)</f>
        <v/>
      </c>
    </row>
    <row r="66" spans="1:10" ht="25.5" customHeight="1" x14ac:dyDescent="0.2">
      <c r="A66" s="125"/>
      <c r="B66" s="130" t="s">
        <v>1</v>
      </c>
      <c r="C66" s="131"/>
      <c r="D66" s="132"/>
      <c r="E66" s="132"/>
      <c r="F66" s="138"/>
      <c r="G66" s="139"/>
      <c r="H66" s="139"/>
      <c r="I66" s="139">
        <f>SUM(I55:I65)</f>
        <v>0</v>
      </c>
      <c r="J66" s="134">
        <f>SUM(J55:J65)</f>
        <v>0</v>
      </c>
    </row>
    <row r="67" spans="1:10" x14ac:dyDescent="0.2">
      <c r="F67" s="88"/>
      <c r="G67" s="88"/>
      <c r="H67" s="88"/>
      <c r="I67" s="88"/>
      <c r="J67" s="135"/>
    </row>
    <row r="68" spans="1:10" x14ac:dyDescent="0.2">
      <c r="F68" s="88"/>
      <c r="G68" s="88"/>
      <c r="H68" s="88"/>
      <c r="I68" s="88"/>
      <c r="J68" s="135"/>
    </row>
    <row r="69" spans="1:10" x14ac:dyDescent="0.2">
      <c r="F69" s="88"/>
      <c r="G69" s="88"/>
      <c r="H69" s="88"/>
      <c r="I69" s="88"/>
      <c r="J69" s="135"/>
    </row>
  </sheetData>
  <sheetProtection algorithmName="SHA-512" hashValue="XIU3OnIh0PUKkrrqCApbn/a99UWGDgzbM4UAAiYv/XU6tjMkojovZzY0mD3RENJZU2q4/pIgVGNsQSlhg0ADnw==" saltValue="Ted3WjruCJg8DT9YqdHKU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5:E55"/>
    <mergeCell ref="C56:E56"/>
    <mergeCell ref="C57:E57"/>
    <mergeCell ref="C58:E58"/>
    <mergeCell ref="C64:E64"/>
    <mergeCell ref="C65:E65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42578125" style="3" customWidth="1"/>
    <col min="2" max="2" width="14.42578125" style="3" customWidth="1"/>
    <col min="3" max="3" width="38.425781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5703125" style="3" customWidth="1"/>
    <col min="8" max="16384" width="9.140625" style="3"/>
  </cols>
  <sheetData>
    <row r="1" spans="1:7" ht="15.75" x14ac:dyDescent="0.2">
      <c r="A1" s="255" t="s">
        <v>6</v>
      </c>
      <c r="B1" s="255"/>
      <c r="C1" s="256"/>
      <c r="D1" s="255"/>
      <c r="E1" s="255"/>
      <c r="F1" s="255"/>
      <c r="G1" s="255"/>
    </row>
    <row r="2" spans="1:7" ht="24.95" customHeight="1" x14ac:dyDescent="0.2">
      <c r="A2" s="50" t="s">
        <v>7</v>
      </c>
      <c r="B2" s="49"/>
      <c r="C2" s="257"/>
      <c r="D2" s="257"/>
      <c r="E2" s="257"/>
      <c r="F2" s="257"/>
      <c r="G2" s="258"/>
    </row>
    <row r="3" spans="1:7" ht="24.95" customHeight="1" x14ac:dyDescent="0.2">
      <c r="A3" s="50" t="s">
        <v>8</v>
      </c>
      <c r="B3" s="49"/>
      <c r="C3" s="257"/>
      <c r="D3" s="257"/>
      <c r="E3" s="257"/>
      <c r="F3" s="257"/>
      <c r="G3" s="258"/>
    </row>
    <row r="4" spans="1:7" ht="24.95" customHeight="1" x14ac:dyDescent="0.2">
      <c r="A4" s="50" t="s">
        <v>9</v>
      </c>
      <c r="B4" s="49"/>
      <c r="C4" s="257"/>
      <c r="D4" s="257"/>
      <c r="E4" s="257"/>
      <c r="F4" s="257"/>
      <c r="G4" s="258"/>
    </row>
    <row r="5" spans="1:7" x14ac:dyDescent="0.2">
      <c r="B5" s="4"/>
      <c r="C5" s="5"/>
      <c r="D5" s="6"/>
    </row>
  </sheetData>
  <sheetProtection algorithmName="SHA-512" hashValue="xIHGWogpPOLbkdhrIvv487GDksRIntFyWk653wzRb0PfB/7+0wUJMQCCt6BeNjE7lto1wLF0LL1NS26IvFH9Yw==" saltValue="nPR4uGICfp87BszPA3fvG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63.42578125" style="122" customWidth="1"/>
    <col min="4" max="4" width="4.85546875" customWidth="1"/>
    <col min="5" max="5" width="10.5703125" customWidth="1"/>
    <col min="6" max="6" width="9.85546875" customWidth="1"/>
    <col min="7" max="7" width="12.855468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67" t="s">
        <v>88</v>
      </c>
      <c r="B1" s="267"/>
      <c r="C1" s="267"/>
      <c r="D1" s="267"/>
      <c r="E1" s="267"/>
      <c r="F1" s="267"/>
      <c r="G1" s="267"/>
      <c r="AG1" t="s">
        <v>89</v>
      </c>
    </row>
    <row r="2" spans="1:60" ht="24.95" customHeight="1" x14ac:dyDescent="0.2">
      <c r="A2" s="141" t="s">
        <v>7</v>
      </c>
      <c r="B2" s="49" t="s">
        <v>43</v>
      </c>
      <c r="C2" s="268" t="s">
        <v>44</v>
      </c>
      <c r="D2" s="269"/>
      <c r="E2" s="269"/>
      <c r="F2" s="269"/>
      <c r="G2" s="270"/>
      <c r="AG2" t="s">
        <v>90</v>
      </c>
    </row>
    <row r="3" spans="1:60" ht="24.95" customHeight="1" x14ac:dyDescent="0.2">
      <c r="A3" s="141" t="s">
        <v>8</v>
      </c>
      <c r="B3" s="49" t="s">
        <v>50</v>
      </c>
      <c r="C3" s="268" t="s">
        <v>51</v>
      </c>
      <c r="D3" s="269"/>
      <c r="E3" s="269"/>
      <c r="F3" s="269"/>
      <c r="G3" s="270"/>
      <c r="AC3" s="122" t="s">
        <v>90</v>
      </c>
      <c r="AG3" t="s">
        <v>91</v>
      </c>
    </row>
    <row r="4" spans="1:60" ht="24.95" customHeight="1" x14ac:dyDescent="0.2">
      <c r="A4" s="142" t="s">
        <v>9</v>
      </c>
      <c r="B4" s="143" t="s">
        <v>52</v>
      </c>
      <c r="C4" s="271" t="s">
        <v>53</v>
      </c>
      <c r="D4" s="272"/>
      <c r="E4" s="272"/>
      <c r="F4" s="272"/>
      <c r="G4" s="273"/>
      <c r="AG4" t="s">
        <v>92</v>
      </c>
    </row>
    <row r="5" spans="1:60" x14ac:dyDescent="0.2">
      <c r="D5" s="10"/>
    </row>
    <row r="6" spans="1:60" ht="38.25" x14ac:dyDescent="0.2">
      <c r="A6" s="145" t="s">
        <v>93</v>
      </c>
      <c r="B6" s="147" t="s">
        <v>94</v>
      </c>
      <c r="C6" s="147" t="s">
        <v>95</v>
      </c>
      <c r="D6" s="146" t="s">
        <v>96</v>
      </c>
      <c r="E6" s="145" t="s">
        <v>97</v>
      </c>
      <c r="F6" s="144" t="s">
        <v>98</v>
      </c>
      <c r="G6" s="145" t="s">
        <v>29</v>
      </c>
      <c r="H6" s="148" t="s">
        <v>30</v>
      </c>
      <c r="I6" s="148" t="s">
        <v>99</v>
      </c>
      <c r="J6" s="148" t="s">
        <v>31</v>
      </c>
      <c r="K6" s="148" t="s">
        <v>100</v>
      </c>
      <c r="L6" s="148" t="s">
        <v>101</v>
      </c>
      <c r="M6" s="148" t="s">
        <v>102</v>
      </c>
      <c r="N6" s="148" t="s">
        <v>103</v>
      </c>
      <c r="O6" s="148" t="s">
        <v>104</v>
      </c>
      <c r="P6" s="148" t="s">
        <v>105</v>
      </c>
      <c r="Q6" s="148" t="s">
        <v>106</v>
      </c>
      <c r="R6" s="148" t="s">
        <v>107</v>
      </c>
      <c r="S6" s="148" t="s">
        <v>108</v>
      </c>
      <c r="T6" s="148" t="s">
        <v>109</v>
      </c>
      <c r="U6" s="148" t="s">
        <v>110</v>
      </c>
      <c r="V6" s="148" t="s">
        <v>111</v>
      </c>
      <c r="W6" s="148" t="s">
        <v>112</v>
      </c>
      <c r="X6" s="148" t="s">
        <v>113</v>
      </c>
      <c r="Y6" s="148" t="s">
        <v>114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9" t="s">
        <v>115</v>
      </c>
      <c r="B8" s="170" t="s">
        <v>67</v>
      </c>
      <c r="C8" s="192" t="s">
        <v>68</v>
      </c>
      <c r="D8" s="171"/>
      <c r="E8" s="172"/>
      <c r="F8" s="173"/>
      <c r="G8" s="173">
        <f>SUMIF(AG9:AG40,"&lt;&gt;NOR",G9:G40)</f>
        <v>0</v>
      </c>
      <c r="H8" s="173"/>
      <c r="I8" s="173">
        <f>SUM(I9:I40)</f>
        <v>0</v>
      </c>
      <c r="J8" s="173"/>
      <c r="K8" s="173">
        <f>SUM(K9:K40)</f>
        <v>0</v>
      </c>
      <c r="L8" s="173"/>
      <c r="M8" s="173">
        <f>SUM(M9:M40)</f>
        <v>0</v>
      </c>
      <c r="N8" s="172"/>
      <c r="O8" s="172">
        <f>SUM(O9:O40)</f>
        <v>0</v>
      </c>
      <c r="P8" s="172"/>
      <c r="Q8" s="172">
        <f>SUM(Q9:Q40)</f>
        <v>0</v>
      </c>
      <c r="R8" s="173"/>
      <c r="S8" s="173"/>
      <c r="T8" s="174"/>
      <c r="U8" s="168"/>
      <c r="V8" s="168">
        <f>SUM(V9:V40)</f>
        <v>492.02999999999992</v>
      </c>
      <c r="W8" s="168"/>
      <c r="X8" s="168"/>
      <c r="Y8" s="168"/>
      <c r="AG8" t="s">
        <v>116</v>
      </c>
    </row>
    <row r="9" spans="1:60" outlineLevel="1" x14ac:dyDescent="0.2">
      <c r="A9" s="176">
        <v>1</v>
      </c>
      <c r="B9" s="177" t="s">
        <v>117</v>
      </c>
      <c r="C9" s="193" t="s">
        <v>118</v>
      </c>
      <c r="D9" s="178" t="s">
        <v>119</v>
      </c>
      <c r="E9" s="179">
        <v>700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 t="s">
        <v>120</v>
      </c>
      <c r="S9" s="181" t="s">
        <v>121</v>
      </c>
      <c r="T9" s="182" t="s">
        <v>121</v>
      </c>
      <c r="U9" s="160">
        <v>0.17199999999999999</v>
      </c>
      <c r="V9" s="160">
        <f>ROUND(E9*U9,2)</f>
        <v>120.4</v>
      </c>
      <c r="W9" s="160"/>
      <c r="X9" s="160" t="s">
        <v>122</v>
      </c>
      <c r="Y9" s="160" t="s">
        <v>123</v>
      </c>
      <c r="Z9" s="149"/>
      <c r="AA9" s="149"/>
      <c r="AB9" s="149"/>
      <c r="AC9" s="149"/>
      <c r="AD9" s="149"/>
      <c r="AE9" s="149"/>
      <c r="AF9" s="149"/>
      <c r="AG9" s="149" t="s">
        <v>124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22.5" outlineLevel="2" x14ac:dyDescent="0.2">
      <c r="A10" s="156"/>
      <c r="B10" s="157"/>
      <c r="C10" s="265" t="s">
        <v>125</v>
      </c>
      <c r="D10" s="266"/>
      <c r="E10" s="266"/>
      <c r="F10" s="266"/>
      <c r="G10" s="266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49"/>
      <c r="AA10" s="149"/>
      <c r="AB10" s="149"/>
      <c r="AC10" s="149"/>
      <c r="AD10" s="149"/>
      <c r="AE10" s="149"/>
      <c r="AF10" s="149"/>
      <c r="AG10" s="149" t="s">
        <v>126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83" t="str">
        <f>C10</f>
        <v>s odstraněním kořenů a s případným nutným odklizením křovin a stromů na hromady na vzdálenost do 50 m nebo s naložením na dopravní prostředek, do sklonu terénu 1 : 5,</v>
      </c>
      <c r="BB10" s="149"/>
      <c r="BC10" s="149"/>
      <c r="BD10" s="149"/>
      <c r="BE10" s="149"/>
      <c r="BF10" s="149"/>
      <c r="BG10" s="149"/>
      <c r="BH10" s="149"/>
    </row>
    <row r="11" spans="1:60" outlineLevel="2" x14ac:dyDescent="0.2">
      <c r="A11" s="156"/>
      <c r="B11" s="157"/>
      <c r="C11" s="194" t="s">
        <v>127</v>
      </c>
      <c r="D11" s="162"/>
      <c r="E11" s="163">
        <v>450</v>
      </c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49"/>
      <c r="AA11" s="149"/>
      <c r="AB11" s="149"/>
      <c r="AC11" s="149"/>
      <c r="AD11" s="149"/>
      <c r="AE11" s="149"/>
      <c r="AF11" s="149"/>
      <c r="AG11" s="149" t="s">
        <v>128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3" x14ac:dyDescent="0.2">
      <c r="A12" s="156"/>
      <c r="B12" s="157"/>
      <c r="C12" s="194" t="s">
        <v>129</v>
      </c>
      <c r="D12" s="162"/>
      <c r="E12" s="163">
        <v>50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49"/>
      <c r="AA12" s="149"/>
      <c r="AB12" s="149"/>
      <c r="AC12" s="149"/>
      <c r="AD12" s="149"/>
      <c r="AE12" s="149"/>
      <c r="AF12" s="149"/>
      <c r="AG12" s="149" t="s">
        <v>128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3" x14ac:dyDescent="0.2">
      <c r="A13" s="156"/>
      <c r="B13" s="157"/>
      <c r="C13" s="194" t="s">
        <v>130</v>
      </c>
      <c r="D13" s="162"/>
      <c r="E13" s="163">
        <v>200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49"/>
      <c r="AA13" s="149"/>
      <c r="AB13" s="149"/>
      <c r="AC13" s="149"/>
      <c r="AD13" s="149"/>
      <c r="AE13" s="149"/>
      <c r="AF13" s="149"/>
      <c r="AG13" s="149" t="s">
        <v>128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6">
        <v>2</v>
      </c>
      <c r="B14" s="177" t="s">
        <v>131</v>
      </c>
      <c r="C14" s="193" t="s">
        <v>132</v>
      </c>
      <c r="D14" s="178" t="s">
        <v>133</v>
      </c>
      <c r="E14" s="179">
        <v>35</v>
      </c>
      <c r="F14" s="180"/>
      <c r="G14" s="181">
        <f>ROUND(E14*F14,2)</f>
        <v>0</v>
      </c>
      <c r="H14" s="180"/>
      <c r="I14" s="181">
        <f>ROUND(E14*H14,2)</f>
        <v>0</v>
      </c>
      <c r="J14" s="180"/>
      <c r="K14" s="181">
        <f>ROUND(E14*J14,2)</f>
        <v>0</v>
      </c>
      <c r="L14" s="181">
        <v>21</v>
      </c>
      <c r="M14" s="181">
        <f>G14*(1+L14/100)</f>
        <v>0</v>
      </c>
      <c r="N14" s="179">
        <v>0</v>
      </c>
      <c r="O14" s="179">
        <f>ROUND(E14*N14,2)</f>
        <v>0</v>
      </c>
      <c r="P14" s="179">
        <v>0</v>
      </c>
      <c r="Q14" s="179">
        <f>ROUND(E14*P14,2)</f>
        <v>0</v>
      </c>
      <c r="R14" s="181" t="s">
        <v>120</v>
      </c>
      <c r="S14" s="181" t="s">
        <v>121</v>
      </c>
      <c r="T14" s="182" t="s">
        <v>121</v>
      </c>
      <c r="U14" s="160">
        <v>3.5329999999999999</v>
      </c>
      <c r="V14" s="160">
        <f>ROUND(E14*U14,2)</f>
        <v>123.66</v>
      </c>
      <c r="W14" s="160"/>
      <c r="X14" s="160" t="s">
        <v>122</v>
      </c>
      <c r="Y14" s="160" t="s">
        <v>123</v>
      </c>
      <c r="Z14" s="149"/>
      <c r="AA14" s="149"/>
      <c r="AB14" s="149"/>
      <c r="AC14" s="149"/>
      <c r="AD14" s="149"/>
      <c r="AE14" s="149"/>
      <c r="AF14" s="149"/>
      <c r="AG14" s="149" t="s">
        <v>124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 x14ac:dyDescent="0.2">
      <c r="A15" s="156"/>
      <c r="B15" s="157"/>
      <c r="C15" s="265" t="s">
        <v>134</v>
      </c>
      <c r="D15" s="266"/>
      <c r="E15" s="266"/>
      <c r="F15" s="266"/>
      <c r="G15" s="266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49"/>
      <c r="AA15" s="149"/>
      <c r="AB15" s="149"/>
      <c r="AC15" s="149"/>
      <c r="AD15" s="149"/>
      <c r="AE15" s="149"/>
      <c r="AF15" s="149"/>
      <c r="AG15" s="149" t="s">
        <v>126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 x14ac:dyDescent="0.2">
      <c r="A16" s="156"/>
      <c r="B16" s="157"/>
      <c r="C16" s="194" t="s">
        <v>135</v>
      </c>
      <c r="D16" s="162"/>
      <c r="E16" s="163">
        <v>35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49"/>
      <c r="AA16" s="149"/>
      <c r="AB16" s="149"/>
      <c r="AC16" s="149"/>
      <c r="AD16" s="149"/>
      <c r="AE16" s="149"/>
      <c r="AF16" s="149"/>
      <c r="AG16" s="149" t="s">
        <v>128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1" x14ac:dyDescent="0.2">
      <c r="A17" s="176">
        <v>3</v>
      </c>
      <c r="B17" s="177" t="s">
        <v>136</v>
      </c>
      <c r="C17" s="193" t="s">
        <v>137</v>
      </c>
      <c r="D17" s="178" t="s">
        <v>133</v>
      </c>
      <c r="E17" s="179">
        <v>70</v>
      </c>
      <c r="F17" s="180"/>
      <c r="G17" s="181">
        <f>ROUND(E17*F17,2)</f>
        <v>0</v>
      </c>
      <c r="H17" s="180"/>
      <c r="I17" s="181">
        <f>ROUND(E17*H17,2)</f>
        <v>0</v>
      </c>
      <c r="J17" s="180"/>
      <c r="K17" s="181">
        <f>ROUND(E17*J17,2)</f>
        <v>0</v>
      </c>
      <c r="L17" s="181">
        <v>21</v>
      </c>
      <c r="M17" s="181">
        <f>G17*(1+L17/100)</f>
        <v>0</v>
      </c>
      <c r="N17" s="179">
        <v>0</v>
      </c>
      <c r="O17" s="179">
        <f>ROUND(E17*N17,2)</f>
        <v>0</v>
      </c>
      <c r="P17" s="179">
        <v>0</v>
      </c>
      <c r="Q17" s="179">
        <f>ROUND(E17*P17,2)</f>
        <v>0</v>
      </c>
      <c r="R17" s="181" t="s">
        <v>120</v>
      </c>
      <c r="S17" s="181" t="s">
        <v>121</v>
      </c>
      <c r="T17" s="182" t="s">
        <v>121</v>
      </c>
      <c r="U17" s="160">
        <v>0.66800000000000004</v>
      </c>
      <c r="V17" s="160">
        <f>ROUND(E17*U17,2)</f>
        <v>46.76</v>
      </c>
      <c r="W17" s="160"/>
      <c r="X17" s="160" t="s">
        <v>122</v>
      </c>
      <c r="Y17" s="160" t="s">
        <v>123</v>
      </c>
      <c r="Z17" s="149"/>
      <c r="AA17" s="149"/>
      <c r="AB17" s="149"/>
      <c r="AC17" s="149"/>
      <c r="AD17" s="149"/>
      <c r="AE17" s="149"/>
      <c r="AF17" s="149"/>
      <c r="AG17" s="149" t="s">
        <v>124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 x14ac:dyDescent="0.2">
      <c r="A18" s="156"/>
      <c r="B18" s="157"/>
      <c r="C18" s="265" t="s">
        <v>138</v>
      </c>
      <c r="D18" s="266"/>
      <c r="E18" s="266"/>
      <c r="F18" s="266"/>
      <c r="G18" s="266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49"/>
      <c r="AA18" s="149"/>
      <c r="AB18" s="149"/>
      <c r="AC18" s="149"/>
      <c r="AD18" s="149"/>
      <c r="AE18" s="149"/>
      <c r="AF18" s="149"/>
      <c r="AG18" s="149" t="s">
        <v>126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2" x14ac:dyDescent="0.2">
      <c r="A19" s="156"/>
      <c r="B19" s="157"/>
      <c r="C19" s="194" t="s">
        <v>139</v>
      </c>
      <c r="D19" s="162"/>
      <c r="E19" s="163">
        <v>35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49"/>
      <c r="AA19" s="149"/>
      <c r="AB19" s="149"/>
      <c r="AC19" s="149"/>
      <c r="AD19" s="149"/>
      <c r="AE19" s="149"/>
      <c r="AF19" s="149"/>
      <c r="AG19" s="149" t="s">
        <v>128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3" x14ac:dyDescent="0.2">
      <c r="A20" s="156"/>
      <c r="B20" s="157"/>
      <c r="C20" s="194" t="s">
        <v>140</v>
      </c>
      <c r="D20" s="162"/>
      <c r="E20" s="163">
        <v>35</v>
      </c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49"/>
      <c r="AA20" s="149"/>
      <c r="AB20" s="149"/>
      <c r="AC20" s="149"/>
      <c r="AD20" s="149"/>
      <c r="AE20" s="149"/>
      <c r="AF20" s="149"/>
      <c r="AG20" s="149" t="s">
        <v>128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ht="22.5" outlineLevel="1" x14ac:dyDescent="0.2">
      <c r="A21" s="176">
        <v>4</v>
      </c>
      <c r="B21" s="177" t="s">
        <v>141</v>
      </c>
      <c r="C21" s="193" t="s">
        <v>142</v>
      </c>
      <c r="D21" s="178" t="s">
        <v>133</v>
      </c>
      <c r="E21" s="179">
        <v>70</v>
      </c>
      <c r="F21" s="180"/>
      <c r="G21" s="181">
        <f>ROUND(E21*F21,2)</f>
        <v>0</v>
      </c>
      <c r="H21" s="180"/>
      <c r="I21" s="181">
        <f>ROUND(E21*H21,2)</f>
        <v>0</v>
      </c>
      <c r="J21" s="180"/>
      <c r="K21" s="181">
        <f>ROUND(E21*J21,2)</f>
        <v>0</v>
      </c>
      <c r="L21" s="181">
        <v>21</v>
      </c>
      <c r="M21" s="181">
        <f>G21*(1+L21/100)</f>
        <v>0</v>
      </c>
      <c r="N21" s="179">
        <v>0</v>
      </c>
      <c r="O21" s="179">
        <f>ROUND(E21*N21,2)</f>
        <v>0</v>
      </c>
      <c r="P21" s="179">
        <v>0</v>
      </c>
      <c r="Q21" s="179">
        <f>ROUND(E21*P21,2)</f>
        <v>0</v>
      </c>
      <c r="R21" s="181" t="s">
        <v>120</v>
      </c>
      <c r="S21" s="181" t="s">
        <v>121</v>
      </c>
      <c r="T21" s="182" t="s">
        <v>121</v>
      </c>
      <c r="U21" s="160">
        <v>0.59099999999999997</v>
      </c>
      <c r="V21" s="160">
        <f>ROUND(E21*U21,2)</f>
        <v>41.37</v>
      </c>
      <c r="W21" s="160"/>
      <c r="X21" s="160" t="s">
        <v>122</v>
      </c>
      <c r="Y21" s="160" t="s">
        <v>123</v>
      </c>
      <c r="Z21" s="149"/>
      <c r="AA21" s="149"/>
      <c r="AB21" s="149"/>
      <c r="AC21" s="149"/>
      <c r="AD21" s="149"/>
      <c r="AE21" s="149"/>
      <c r="AF21" s="149"/>
      <c r="AG21" s="149" t="s">
        <v>124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 x14ac:dyDescent="0.2">
      <c r="A22" s="156"/>
      <c r="B22" s="157"/>
      <c r="C22" s="265" t="s">
        <v>138</v>
      </c>
      <c r="D22" s="266"/>
      <c r="E22" s="266"/>
      <c r="F22" s="266"/>
      <c r="G22" s="266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49"/>
      <c r="AA22" s="149"/>
      <c r="AB22" s="149"/>
      <c r="AC22" s="149"/>
      <c r="AD22" s="149"/>
      <c r="AE22" s="149"/>
      <c r="AF22" s="149"/>
      <c r="AG22" s="149" t="s">
        <v>126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2" x14ac:dyDescent="0.2">
      <c r="A23" s="156"/>
      <c r="B23" s="157"/>
      <c r="C23" s="194" t="s">
        <v>143</v>
      </c>
      <c r="D23" s="162"/>
      <c r="E23" s="163">
        <v>70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49"/>
      <c r="AA23" s="149"/>
      <c r="AB23" s="149"/>
      <c r="AC23" s="149"/>
      <c r="AD23" s="149"/>
      <c r="AE23" s="149"/>
      <c r="AF23" s="149"/>
      <c r="AG23" s="149" t="s">
        <v>128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6">
        <v>5</v>
      </c>
      <c r="B24" s="177" t="s">
        <v>144</v>
      </c>
      <c r="C24" s="193" t="s">
        <v>145</v>
      </c>
      <c r="D24" s="178" t="s">
        <v>119</v>
      </c>
      <c r="E24" s="179">
        <v>700</v>
      </c>
      <c r="F24" s="180"/>
      <c r="G24" s="181">
        <f>ROUND(E24*F24,2)</f>
        <v>0</v>
      </c>
      <c r="H24" s="180"/>
      <c r="I24" s="181">
        <f>ROUND(E24*H24,2)</f>
        <v>0</v>
      </c>
      <c r="J24" s="180"/>
      <c r="K24" s="181">
        <f>ROUND(E24*J24,2)</f>
        <v>0</v>
      </c>
      <c r="L24" s="181">
        <v>21</v>
      </c>
      <c r="M24" s="181">
        <f>G24*(1+L24/100)</f>
        <v>0</v>
      </c>
      <c r="N24" s="179">
        <v>0</v>
      </c>
      <c r="O24" s="179">
        <f>ROUND(E24*N24,2)</f>
        <v>0</v>
      </c>
      <c r="P24" s="179">
        <v>0</v>
      </c>
      <c r="Q24" s="179">
        <f>ROUND(E24*P24,2)</f>
        <v>0</v>
      </c>
      <c r="R24" s="181" t="s">
        <v>120</v>
      </c>
      <c r="S24" s="181" t="s">
        <v>121</v>
      </c>
      <c r="T24" s="182" t="s">
        <v>121</v>
      </c>
      <c r="U24" s="160">
        <v>0</v>
      </c>
      <c r="V24" s="160">
        <f>ROUND(E24*U24,2)</f>
        <v>0</v>
      </c>
      <c r="W24" s="160"/>
      <c r="X24" s="160" t="s">
        <v>122</v>
      </c>
      <c r="Y24" s="160" t="s">
        <v>123</v>
      </c>
      <c r="Z24" s="149"/>
      <c r="AA24" s="149"/>
      <c r="AB24" s="149"/>
      <c r="AC24" s="149"/>
      <c r="AD24" s="149"/>
      <c r="AE24" s="149"/>
      <c r="AF24" s="149"/>
      <c r="AG24" s="149" t="s">
        <v>124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 x14ac:dyDescent="0.2">
      <c r="A25" s="156"/>
      <c r="B25" s="157"/>
      <c r="C25" s="265" t="s">
        <v>146</v>
      </c>
      <c r="D25" s="266"/>
      <c r="E25" s="266"/>
      <c r="F25" s="266"/>
      <c r="G25" s="266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49"/>
      <c r="AA25" s="149"/>
      <c r="AB25" s="149"/>
      <c r="AC25" s="149"/>
      <c r="AD25" s="149"/>
      <c r="AE25" s="149"/>
      <c r="AF25" s="149"/>
      <c r="AG25" s="149" t="s">
        <v>126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2" x14ac:dyDescent="0.2">
      <c r="A26" s="156"/>
      <c r="B26" s="157"/>
      <c r="C26" s="194" t="s">
        <v>147</v>
      </c>
      <c r="D26" s="162"/>
      <c r="E26" s="163">
        <v>700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49"/>
      <c r="AA26" s="149"/>
      <c r="AB26" s="149"/>
      <c r="AC26" s="149"/>
      <c r="AD26" s="149"/>
      <c r="AE26" s="149"/>
      <c r="AF26" s="149"/>
      <c r="AG26" s="149" t="s">
        <v>128</v>
      </c>
      <c r="AH26" s="149">
        <v>5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ht="22.5" outlineLevel="1" x14ac:dyDescent="0.2">
      <c r="A27" s="184">
        <v>6</v>
      </c>
      <c r="B27" s="185" t="s">
        <v>148</v>
      </c>
      <c r="C27" s="195" t="s">
        <v>149</v>
      </c>
      <c r="D27" s="186" t="s">
        <v>133</v>
      </c>
      <c r="E27" s="187">
        <v>35</v>
      </c>
      <c r="F27" s="188"/>
      <c r="G27" s="189">
        <f>ROUND(E27*F27,2)</f>
        <v>0</v>
      </c>
      <c r="H27" s="188"/>
      <c r="I27" s="189">
        <f>ROUND(E27*H27,2)</f>
        <v>0</v>
      </c>
      <c r="J27" s="188"/>
      <c r="K27" s="189">
        <f>ROUND(E27*J27,2)</f>
        <v>0</v>
      </c>
      <c r="L27" s="189">
        <v>21</v>
      </c>
      <c r="M27" s="189">
        <f>G27*(1+L27/100)</f>
        <v>0</v>
      </c>
      <c r="N27" s="187">
        <v>0</v>
      </c>
      <c r="O27" s="187">
        <f>ROUND(E27*N27,2)</f>
        <v>0</v>
      </c>
      <c r="P27" s="187">
        <v>0</v>
      </c>
      <c r="Q27" s="187">
        <f>ROUND(E27*P27,2)</f>
        <v>0</v>
      </c>
      <c r="R27" s="189" t="s">
        <v>120</v>
      </c>
      <c r="S27" s="189" t="s">
        <v>121</v>
      </c>
      <c r="T27" s="190" t="s">
        <v>121</v>
      </c>
      <c r="U27" s="160">
        <v>1.9379999999999999</v>
      </c>
      <c r="V27" s="160">
        <f>ROUND(E27*U27,2)</f>
        <v>67.83</v>
      </c>
      <c r="W27" s="160"/>
      <c r="X27" s="160" t="s">
        <v>122</v>
      </c>
      <c r="Y27" s="160" t="s">
        <v>123</v>
      </c>
      <c r="Z27" s="149"/>
      <c r="AA27" s="149"/>
      <c r="AB27" s="149"/>
      <c r="AC27" s="149"/>
      <c r="AD27" s="149"/>
      <c r="AE27" s="149"/>
      <c r="AF27" s="149"/>
      <c r="AG27" s="149" t="s">
        <v>124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 x14ac:dyDescent="0.2">
      <c r="A28" s="176">
        <v>7</v>
      </c>
      <c r="B28" s="177" t="s">
        <v>150</v>
      </c>
      <c r="C28" s="193" t="s">
        <v>151</v>
      </c>
      <c r="D28" s="178" t="s">
        <v>133</v>
      </c>
      <c r="E28" s="179">
        <v>35</v>
      </c>
      <c r="F28" s="180"/>
      <c r="G28" s="181">
        <f>ROUND(E28*F28,2)</f>
        <v>0</v>
      </c>
      <c r="H28" s="180"/>
      <c r="I28" s="181">
        <f>ROUND(E28*H28,2)</f>
        <v>0</v>
      </c>
      <c r="J28" s="180"/>
      <c r="K28" s="181">
        <f>ROUND(E28*J28,2)</f>
        <v>0</v>
      </c>
      <c r="L28" s="181">
        <v>21</v>
      </c>
      <c r="M28" s="181">
        <f>G28*(1+L28/100)</f>
        <v>0</v>
      </c>
      <c r="N28" s="179">
        <v>0</v>
      </c>
      <c r="O28" s="179">
        <f>ROUND(E28*N28,2)</f>
        <v>0</v>
      </c>
      <c r="P28" s="179">
        <v>0</v>
      </c>
      <c r="Q28" s="179">
        <f>ROUND(E28*P28,2)</f>
        <v>0</v>
      </c>
      <c r="R28" s="181" t="s">
        <v>120</v>
      </c>
      <c r="S28" s="181" t="s">
        <v>121</v>
      </c>
      <c r="T28" s="182" t="s">
        <v>121</v>
      </c>
      <c r="U28" s="160">
        <v>1.1499999999999999</v>
      </c>
      <c r="V28" s="160">
        <f>ROUND(E28*U28,2)</f>
        <v>40.25</v>
      </c>
      <c r="W28" s="160"/>
      <c r="X28" s="160" t="s">
        <v>122</v>
      </c>
      <c r="Y28" s="160" t="s">
        <v>123</v>
      </c>
      <c r="Z28" s="149"/>
      <c r="AA28" s="149"/>
      <c r="AB28" s="149"/>
      <c r="AC28" s="149"/>
      <c r="AD28" s="149"/>
      <c r="AE28" s="149"/>
      <c r="AF28" s="149"/>
      <c r="AG28" s="149" t="s">
        <v>124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 x14ac:dyDescent="0.2">
      <c r="A29" s="156"/>
      <c r="B29" s="157"/>
      <c r="C29" s="265" t="s">
        <v>152</v>
      </c>
      <c r="D29" s="266"/>
      <c r="E29" s="266"/>
      <c r="F29" s="266"/>
      <c r="G29" s="266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49"/>
      <c r="AA29" s="149"/>
      <c r="AB29" s="149"/>
      <c r="AC29" s="149"/>
      <c r="AD29" s="149"/>
      <c r="AE29" s="149"/>
      <c r="AF29" s="149"/>
      <c r="AG29" s="149" t="s">
        <v>126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2" x14ac:dyDescent="0.2">
      <c r="A30" s="156"/>
      <c r="B30" s="157"/>
      <c r="C30" s="194" t="s">
        <v>153</v>
      </c>
      <c r="D30" s="162"/>
      <c r="E30" s="163">
        <v>35</v>
      </c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49"/>
      <c r="AA30" s="149"/>
      <c r="AB30" s="149"/>
      <c r="AC30" s="149"/>
      <c r="AD30" s="149"/>
      <c r="AE30" s="149"/>
      <c r="AF30" s="149"/>
      <c r="AG30" s="149" t="s">
        <v>128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6">
        <v>8</v>
      </c>
      <c r="B31" s="177" t="s">
        <v>154</v>
      </c>
      <c r="C31" s="193" t="s">
        <v>155</v>
      </c>
      <c r="D31" s="178" t="s">
        <v>133</v>
      </c>
      <c r="E31" s="179">
        <v>35</v>
      </c>
      <c r="F31" s="180"/>
      <c r="G31" s="181">
        <f>ROUND(E31*F31,2)</f>
        <v>0</v>
      </c>
      <c r="H31" s="180"/>
      <c r="I31" s="181">
        <f>ROUND(E31*H31,2)</f>
        <v>0</v>
      </c>
      <c r="J31" s="180"/>
      <c r="K31" s="181">
        <f>ROUND(E31*J31,2)</f>
        <v>0</v>
      </c>
      <c r="L31" s="181">
        <v>21</v>
      </c>
      <c r="M31" s="181">
        <f>G31*(1+L31/100)</f>
        <v>0</v>
      </c>
      <c r="N31" s="179">
        <v>0</v>
      </c>
      <c r="O31" s="179">
        <f>ROUND(E31*N31,2)</f>
        <v>0</v>
      </c>
      <c r="P31" s="179">
        <v>0</v>
      </c>
      <c r="Q31" s="179">
        <f>ROUND(E31*P31,2)</f>
        <v>0</v>
      </c>
      <c r="R31" s="181" t="s">
        <v>120</v>
      </c>
      <c r="S31" s="181" t="s">
        <v>121</v>
      </c>
      <c r="T31" s="182" t="s">
        <v>121</v>
      </c>
      <c r="U31" s="160">
        <v>0.997</v>
      </c>
      <c r="V31" s="160">
        <f>ROUND(E31*U31,2)</f>
        <v>34.9</v>
      </c>
      <c r="W31" s="160"/>
      <c r="X31" s="160" t="s">
        <v>122</v>
      </c>
      <c r="Y31" s="160" t="s">
        <v>123</v>
      </c>
      <c r="Z31" s="149"/>
      <c r="AA31" s="149"/>
      <c r="AB31" s="149"/>
      <c r="AC31" s="149"/>
      <c r="AD31" s="149"/>
      <c r="AE31" s="149"/>
      <c r="AF31" s="149"/>
      <c r="AG31" s="149" t="s">
        <v>124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2" x14ac:dyDescent="0.2">
      <c r="A32" s="156"/>
      <c r="B32" s="157"/>
      <c r="C32" s="265" t="s">
        <v>156</v>
      </c>
      <c r="D32" s="266"/>
      <c r="E32" s="266"/>
      <c r="F32" s="266"/>
      <c r="G32" s="266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49"/>
      <c r="AA32" s="149"/>
      <c r="AB32" s="149"/>
      <c r="AC32" s="149"/>
      <c r="AD32" s="149"/>
      <c r="AE32" s="149"/>
      <c r="AF32" s="149"/>
      <c r="AG32" s="149" t="s">
        <v>126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83" t="str">
        <f>C32</f>
        <v>sypaninou z vhodných hornin tř. 1 - 4 nebo materiálem, uloženým ve vzdálenosti do 30 m od vnějšího kraje objektu, pro jakoukoliv míru zhutnění,</v>
      </c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6">
        <v>9</v>
      </c>
      <c r="B33" s="177" t="s">
        <v>157</v>
      </c>
      <c r="C33" s="193" t="s">
        <v>158</v>
      </c>
      <c r="D33" s="178" t="s">
        <v>119</v>
      </c>
      <c r="E33" s="179">
        <v>10</v>
      </c>
      <c r="F33" s="180"/>
      <c r="G33" s="181">
        <f>ROUND(E33*F33,2)</f>
        <v>0</v>
      </c>
      <c r="H33" s="180"/>
      <c r="I33" s="181">
        <f>ROUND(E33*H33,2)</f>
        <v>0</v>
      </c>
      <c r="J33" s="180"/>
      <c r="K33" s="181">
        <f>ROUND(E33*J33,2)</f>
        <v>0</v>
      </c>
      <c r="L33" s="181">
        <v>21</v>
      </c>
      <c r="M33" s="181">
        <f>G33*(1+L33/100)</f>
        <v>0</v>
      </c>
      <c r="N33" s="179">
        <v>0</v>
      </c>
      <c r="O33" s="179">
        <f>ROUND(E33*N33,2)</f>
        <v>0</v>
      </c>
      <c r="P33" s="179">
        <v>0</v>
      </c>
      <c r="Q33" s="179">
        <f>ROUND(E33*P33,2)</f>
        <v>0</v>
      </c>
      <c r="R33" s="181" t="s">
        <v>120</v>
      </c>
      <c r="S33" s="181" t="s">
        <v>121</v>
      </c>
      <c r="T33" s="182" t="s">
        <v>121</v>
      </c>
      <c r="U33" s="160">
        <v>9.6000000000000002E-2</v>
      </c>
      <c r="V33" s="160">
        <f>ROUND(E33*U33,2)</f>
        <v>0.96</v>
      </c>
      <c r="W33" s="160"/>
      <c r="X33" s="160" t="s">
        <v>122</v>
      </c>
      <c r="Y33" s="160" t="s">
        <v>123</v>
      </c>
      <c r="Z33" s="149"/>
      <c r="AA33" s="149"/>
      <c r="AB33" s="149"/>
      <c r="AC33" s="149"/>
      <c r="AD33" s="149"/>
      <c r="AE33" s="149"/>
      <c r="AF33" s="149"/>
      <c r="AG33" s="149" t="s">
        <v>124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 x14ac:dyDescent="0.2">
      <c r="A34" s="156"/>
      <c r="B34" s="157"/>
      <c r="C34" s="265" t="s">
        <v>159</v>
      </c>
      <c r="D34" s="266"/>
      <c r="E34" s="266"/>
      <c r="F34" s="266"/>
      <c r="G34" s="266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49"/>
      <c r="AA34" s="149"/>
      <c r="AB34" s="149"/>
      <c r="AC34" s="149"/>
      <c r="AD34" s="149"/>
      <c r="AE34" s="149"/>
      <c r="AF34" s="149"/>
      <c r="AG34" s="149" t="s">
        <v>126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ht="22.5" outlineLevel="1" x14ac:dyDescent="0.2">
      <c r="A35" s="176">
        <v>10</v>
      </c>
      <c r="B35" s="177" t="s">
        <v>160</v>
      </c>
      <c r="C35" s="193" t="s">
        <v>161</v>
      </c>
      <c r="D35" s="178" t="s">
        <v>119</v>
      </c>
      <c r="E35" s="179">
        <v>176.72</v>
      </c>
      <c r="F35" s="180"/>
      <c r="G35" s="181">
        <f>ROUND(E35*F35,2)</f>
        <v>0</v>
      </c>
      <c r="H35" s="180"/>
      <c r="I35" s="181">
        <f>ROUND(E35*H35,2)</f>
        <v>0</v>
      </c>
      <c r="J35" s="180"/>
      <c r="K35" s="181">
        <f>ROUND(E35*J35,2)</f>
        <v>0</v>
      </c>
      <c r="L35" s="181">
        <v>21</v>
      </c>
      <c r="M35" s="181">
        <f>G35*(1+L35/100)</f>
        <v>0</v>
      </c>
      <c r="N35" s="179">
        <v>0</v>
      </c>
      <c r="O35" s="179">
        <f>ROUND(E35*N35,2)</f>
        <v>0</v>
      </c>
      <c r="P35" s="179">
        <v>0</v>
      </c>
      <c r="Q35" s="179">
        <f>ROUND(E35*P35,2)</f>
        <v>0</v>
      </c>
      <c r="R35" s="181" t="s">
        <v>162</v>
      </c>
      <c r="S35" s="181" t="s">
        <v>121</v>
      </c>
      <c r="T35" s="182" t="s">
        <v>121</v>
      </c>
      <c r="U35" s="160">
        <v>0.09</v>
      </c>
      <c r="V35" s="160">
        <f>ROUND(E35*U35,2)</f>
        <v>15.9</v>
      </c>
      <c r="W35" s="160"/>
      <c r="X35" s="160" t="s">
        <v>122</v>
      </c>
      <c r="Y35" s="160" t="s">
        <v>123</v>
      </c>
      <c r="Z35" s="149"/>
      <c r="AA35" s="149"/>
      <c r="AB35" s="149"/>
      <c r="AC35" s="149"/>
      <c r="AD35" s="149"/>
      <c r="AE35" s="149"/>
      <c r="AF35" s="149"/>
      <c r="AG35" s="149" t="s">
        <v>124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2" x14ac:dyDescent="0.2">
      <c r="A36" s="156"/>
      <c r="B36" s="157"/>
      <c r="C36" s="265" t="s">
        <v>163</v>
      </c>
      <c r="D36" s="266"/>
      <c r="E36" s="266"/>
      <c r="F36" s="266"/>
      <c r="G36" s="266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49"/>
      <c r="AA36" s="149"/>
      <c r="AB36" s="149"/>
      <c r="AC36" s="149"/>
      <c r="AD36" s="149"/>
      <c r="AE36" s="149"/>
      <c r="AF36" s="149"/>
      <c r="AG36" s="149" t="s">
        <v>126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2" x14ac:dyDescent="0.2">
      <c r="A37" s="156"/>
      <c r="B37" s="157"/>
      <c r="C37" s="194" t="s">
        <v>164</v>
      </c>
      <c r="D37" s="162"/>
      <c r="E37" s="163">
        <v>50</v>
      </c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49"/>
      <c r="AA37" s="149"/>
      <c r="AB37" s="149"/>
      <c r="AC37" s="149"/>
      <c r="AD37" s="149"/>
      <c r="AE37" s="149"/>
      <c r="AF37" s="149"/>
      <c r="AG37" s="149" t="s">
        <v>128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3" x14ac:dyDescent="0.2">
      <c r="A38" s="156"/>
      <c r="B38" s="157"/>
      <c r="C38" s="194" t="s">
        <v>165</v>
      </c>
      <c r="D38" s="162"/>
      <c r="E38" s="163">
        <v>126.72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49"/>
      <c r="AA38" s="149"/>
      <c r="AB38" s="149"/>
      <c r="AC38" s="149"/>
      <c r="AD38" s="149"/>
      <c r="AE38" s="149"/>
      <c r="AF38" s="149"/>
      <c r="AG38" s="149" t="s">
        <v>128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76">
        <v>11</v>
      </c>
      <c r="B39" s="177" t="s">
        <v>166</v>
      </c>
      <c r="C39" s="193" t="s">
        <v>167</v>
      </c>
      <c r="D39" s="178" t="s">
        <v>168</v>
      </c>
      <c r="E39" s="179">
        <v>24.5</v>
      </c>
      <c r="F39" s="180"/>
      <c r="G39" s="181">
        <f>ROUND(E39*F39,2)</f>
        <v>0</v>
      </c>
      <c r="H39" s="180"/>
      <c r="I39" s="181">
        <f>ROUND(E39*H39,2)</f>
        <v>0</v>
      </c>
      <c r="J39" s="180"/>
      <c r="K39" s="181">
        <f>ROUND(E39*J39,2)</f>
        <v>0</v>
      </c>
      <c r="L39" s="181">
        <v>21</v>
      </c>
      <c r="M39" s="181">
        <f>G39*(1+L39/100)</f>
        <v>0</v>
      </c>
      <c r="N39" s="179">
        <v>0</v>
      </c>
      <c r="O39" s="179">
        <f>ROUND(E39*N39,2)</f>
        <v>0</v>
      </c>
      <c r="P39" s="179">
        <v>0</v>
      </c>
      <c r="Q39" s="179">
        <f>ROUND(E39*P39,2)</f>
        <v>0</v>
      </c>
      <c r="R39" s="181" t="s">
        <v>169</v>
      </c>
      <c r="S39" s="181" t="s">
        <v>121</v>
      </c>
      <c r="T39" s="182" t="s">
        <v>121</v>
      </c>
      <c r="U39" s="160">
        <v>0</v>
      </c>
      <c r="V39" s="160">
        <f>ROUND(E39*U39,2)</f>
        <v>0</v>
      </c>
      <c r="W39" s="160"/>
      <c r="X39" s="160" t="s">
        <v>122</v>
      </c>
      <c r="Y39" s="160" t="s">
        <v>123</v>
      </c>
      <c r="Z39" s="149"/>
      <c r="AA39" s="149"/>
      <c r="AB39" s="149"/>
      <c r="AC39" s="149"/>
      <c r="AD39" s="149"/>
      <c r="AE39" s="149"/>
      <c r="AF39" s="149"/>
      <c r="AG39" s="149" t="s">
        <v>124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 x14ac:dyDescent="0.2">
      <c r="A40" s="156"/>
      <c r="B40" s="157"/>
      <c r="C40" s="194" t="s">
        <v>170</v>
      </c>
      <c r="D40" s="162"/>
      <c r="E40" s="163">
        <v>24.5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49"/>
      <c r="AA40" s="149"/>
      <c r="AB40" s="149"/>
      <c r="AC40" s="149"/>
      <c r="AD40" s="149"/>
      <c r="AE40" s="149"/>
      <c r="AF40" s="149"/>
      <c r="AG40" s="149" t="s">
        <v>128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x14ac:dyDescent="0.2">
      <c r="A41" s="169" t="s">
        <v>115</v>
      </c>
      <c r="B41" s="170" t="s">
        <v>69</v>
      </c>
      <c r="C41" s="192" t="s">
        <v>70</v>
      </c>
      <c r="D41" s="171"/>
      <c r="E41" s="172"/>
      <c r="F41" s="173"/>
      <c r="G41" s="173">
        <f>SUMIF(AG42:AG49,"&lt;&gt;NOR",G42:G49)</f>
        <v>0</v>
      </c>
      <c r="H41" s="173"/>
      <c r="I41" s="173">
        <f>SUM(I42:I49)</f>
        <v>0</v>
      </c>
      <c r="J41" s="173"/>
      <c r="K41" s="173">
        <f>SUM(K42:K49)</f>
        <v>0</v>
      </c>
      <c r="L41" s="173"/>
      <c r="M41" s="173">
        <f>SUM(M42:M49)</f>
        <v>0</v>
      </c>
      <c r="N41" s="172"/>
      <c r="O41" s="172">
        <f>SUM(O42:O49)</f>
        <v>9.19</v>
      </c>
      <c r="P41" s="172"/>
      <c r="Q41" s="172">
        <f>SUM(Q42:Q49)</f>
        <v>0</v>
      </c>
      <c r="R41" s="173"/>
      <c r="S41" s="173"/>
      <c r="T41" s="174"/>
      <c r="U41" s="168"/>
      <c r="V41" s="168">
        <f>SUM(V42:V49)</f>
        <v>19.27</v>
      </c>
      <c r="W41" s="168"/>
      <c r="X41" s="168"/>
      <c r="Y41" s="168"/>
      <c r="AG41" t="s">
        <v>116</v>
      </c>
    </row>
    <row r="42" spans="1:60" outlineLevel="1" x14ac:dyDescent="0.2">
      <c r="A42" s="176">
        <v>12</v>
      </c>
      <c r="B42" s="177" t="s">
        <v>171</v>
      </c>
      <c r="C42" s="193" t="s">
        <v>172</v>
      </c>
      <c r="D42" s="178" t="s">
        <v>119</v>
      </c>
      <c r="E42" s="179">
        <v>37.5</v>
      </c>
      <c r="F42" s="180"/>
      <c r="G42" s="181">
        <f>ROUND(E42*F42,2)</f>
        <v>0</v>
      </c>
      <c r="H42" s="180"/>
      <c r="I42" s="181">
        <f>ROUND(E42*H42,2)</f>
        <v>0</v>
      </c>
      <c r="J42" s="180"/>
      <c r="K42" s="181">
        <f>ROUND(E42*J42,2)</f>
        <v>0</v>
      </c>
      <c r="L42" s="181">
        <v>21</v>
      </c>
      <c r="M42" s="181">
        <f>G42*(1+L42/100)</f>
        <v>0</v>
      </c>
      <c r="N42" s="179">
        <v>1.7000000000000001E-4</v>
      </c>
      <c r="O42" s="179">
        <f>ROUND(E42*N42,2)</f>
        <v>0.01</v>
      </c>
      <c r="P42" s="179">
        <v>0</v>
      </c>
      <c r="Q42" s="179">
        <f>ROUND(E42*P42,2)</f>
        <v>0</v>
      </c>
      <c r="R42" s="181"/>
      <c r="S42" s="181" t="s">
        <v>121</v>
      </c>
      <c r="T42" s="182" t="s">
        <v>121</v>
      </c>
      <c r="U42" s="160">
        <v>7.4999999999999997E-2</v>
      </c>
      <c r="V42" s="160">
        <f>ROUND(E42*U42,2)</f>
        <v>2.81</v>
      </c>
      <c r="W42" s="160"/>
      <c r="X42" s="160" t="s">
        <v>122</v>
      </c>
      <c r="Y42" s="160" t="s">
        <v>123</v>
      </c>
      <c r="Z42" s="149"/>
      <c r="AA42" s="149"/>
      <c r="AB42" s="149"/>
      <c r="AC42" s="149"/>
      <c r="AD42" s="149"/>
      <c r="AE42" s="149"/>
      <c r="AF42" s="149"/>
      <c r="AG42" s="149" t="s">
        <v>124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2" x14ac:dyDescent="0.2">
      <c r="A43" s="156"/>
      <c r="B43" s="157"/>
      <c r="C43" s="194" t="s">
        <v>173</v>
      </c>
      <c r="D43" s="162"/>
      <c r="E43" s="163">
        <v>37.5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49"/>
      <c r="AA43" s="149"/>
      <c r="AB43" s="149"/>
      <c r="AC43" s="149"/>
      <c r="AD43" s="149"/>
      <c r="AE43" s="149"/>
      <c r="AF43" s="149"/>
      <c r="AG43" s="149" t="s">
        <v>128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84">
        <v>13</v>
      </c>
      <c r="B44" s="185" t="s">
        <v>174</v>
      </c>
      <c r="C44" s="195" t="s">
        <v>175</v>
      </c>
      <c r="D44" s="186" t="s">
        <v>176</v>
      </c>
      <c r="E44" s="187">
        <v>6</v>
      </c>
      <c r="F44" s="188"/>
      <c r="G44" s="189">
        <f>ROUND(E44*F44,2)</f>
        <v>0</v>
      </c>
      <c r="H44" s="188"/>
      <c r="I44" s="189">
        <f>ROUND(E44*H44,2)</f>
        <v>0</v>
      </c>
      <c r="J44" s="188"/>
      <c r="K44" s="189">
        <f>ROUND(E44*J44,2)</f>
        <v>0</v>
      </c>
      <c r="L44" s="189">
        <v>21</v>
      </c>
      <c r="M44" s="189">
        <f>G44*(1+L44/100)</f>
        <v>0</v>
      </c>
      <c r="N44" s="187">
        <v>0</v>
      </c>
      <c r="O44" s="187">
        <f>ROUND(E44*N44,2)</f>
        <v>0</v>
      </c>
      <c r="P44" s="187">
        <v>0</v>
      </c>
      <c r="Q44" s="187">
        <f>ROUND(E44*P44,2)</f>
        <v>0</v>
      </c>
      <c r="R44" s="189"/>
      <c r="S44" s="189" t="s">
        <v>177</v>
      </c>
      <c r="T44" s="190" t="s">
        <v>178</v>
      </c>
      <c r="U44" s="160">
        <v>0</v>
      </c>
      <c r="V44" s="160">
        <f>ROUND(E44*U44,2)</f>
        <v>0</v>
      </c>
      <c r="W44" s="160"/>
      <c r="X44" s="160" t="s">
        <v>122</v>
      </c>
      <c r="Y44" s="160" t="s">
        <v>123</v>
      </c>
      <c r="Z44" s="149"/>
      <c r="AA44" s="149"/>
      <c r="AB44" s="149"/>
      <c r="AC44" s="149"/>
      <c r="AD44" s="149"/>
      <c r="AE44" s="149"/>
      <c r="AF44" s="149"/>
      <c r="AG44" s="149" t="s">
        <v>124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ht="22.5" outlineLevel="1" x14ac:dyDescent="0.2">
      <c r="A45" s="176">
        <v>14</v>
      </c>
      <c r="B45" s="177" t="s">
        <v>179</v>
      </c>
      <c r="C45" s="193" t="s">
        <v>180</v>
      </c>
      <c r="D45" s="178" t="s">
        <v>181</v>
      </c>
      <c r="E45" s="179">
        <v>21</v>
      </c>
      <c r="F45" s="180"/>
      <c r="G45" s="181">
        <f>ROUND(E45*F45,2)</f>
        <v>0</v>
      </c>
      <c r="H45" s="180"/>
      <c r="I45" s="181">
        <f>ROUND(E45*H45,2)</f>
        <v>0</v>
      </c>
      <c r="J45" s="180"/>
      <c r="K45" s="181">
        <f>ROUND(E45*J45,2)</f>
        <v>0</v>
      </c>
      <c r="L45" s="181">
        <v>21</v>
      </c>
      <c r="M45" s="181">
        <f>G45*(1+L45/100)</f>
        <v>0</v>
      </c>
      <c r="N45" s="179">
        <v>0.43651000000000001</v>
      </c>
      <c r="O45" s="179">
        <f>ROUND(E45*N45,2)</f>
        <v>9.17</v>
      </c>
      <c r="P45" s="179">
        <v>0</v>
      </c>
      <c r="Q45" s="179">
        <f>ROUND(E45*P45,2)</f>
        <v>0</v>
      </c>
      <c r="R45" s="181" t="s">
        <v>182</v>
      </c>
      <c r="S45" s="181" t="s">
        <v>121</v>
      </c>
      <c r="T45" s="182" t="s">
        <v>178</v>
      </c>
      <c r="U45" s="160">
        <v>0.78386</v>
      </c>
      <c r="V45" s="160">
        <f>ROUND(E45*U45,2)</f>
        <v>16.46</v>
      </c>
      <c r="W45" s="160"/>
      <c r="X45" s="160" t="s">
        <v>183</v>
      </c>
      <c r="Y45" s="160" t="s">
        <v>123</v>
      </c>
      <c r="Z45" s="149"/>
      <c r="AA45" s="149"/>
      <c r="AB45" s="149"/>
      <c r="AC45" s="149"/>
      <c r="AD45" s="149"/>
      <c r="AE45" s="149"/>
      <c r="AF45" s="149"/>
      <c r="AG45" s="149" t="s">
        <v>184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ht="22.5" outlineLevel="2" x14ac:dyDescent="0.2">
      <c r="A46" s="156"/>
      <c r="B46" s="157"/>
      <c r="C46" s="265" t="s">
        <v>185</v>
      </c>
      <c r="D46" s="266"/>
      <c r="E46" s="266"/>
      <c r="F46" s="266"/>
      <c r="G46" s="266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49"/>
      <c r="AA46" s="149"/>
      <c r="AB46" s="149"/>
      <c r="AC46" s="149"/>
      <c r="AD46" s="149"/>
      <c r="AE46" s="149"/>
      <c r="AF46" s="149"/>
      <c r="AG46" s="149" t="s">
        <v>126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83" t="str">
        <f>C46</f>
        <v>Lože pro trativody, položení trubek, obsyp potrubí sypaninou z vhodných hornin, nebo materiálem připraveným podél výkopu ve vzdálenosti do 3 m od jeho kraje.  Bez výkopu rýhy.</v>
      </c>
      <c r="BB46" s="149"/>
      <c r="BC46" s="149"/>
      <c r="BD46" s="149"/>
      <c r="BE46" s="149"/>
      <c r="BF46" s="149"/>
      <c r="BG46" s="149"/>
      <c r="BH46" s="149"/>
    </row>
    <row r="47" spans="1:60" outlineLevel="2" x14ac:dyDescent="0.2">
      <c r="A47" s="156"/>
      <c r="B47" s="157"/>
      <c r="C47" s="194" t="s">
        <v>186</v>
      </c>
      <c r="D47" s="162"/>
      <c r="E47" s="163">
        <v>21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49"/>
      <c r="AA47" s="149"/>
      <c r="AB47" s="149"/>
      <c r="AC47" s="149"/>
      <c r="AD47" s="149"/>
      <c r="AE47" s="149"/>
      <c r="AF47" s="149"/>
      <c r="AG47" s="149" t="s">
        <v>128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ht="22.5" outlineLevel="1" x14ac:dyDescent="0.2">
      <c r="A48" s="176">
        <v>15</v>
      </c>
      <c r="B48" s="177" t="s">
        <v>187</v>
      </c>
      <c r="C48" s="193" t="s">
        <v>188</v>
      </c>
      <c r="D48" s="178" t="s">
        <v>119</v>
      </c>
      <c r="E48" s="179">
        <v>41.25</v>
      </c>
      <c r="F48" s="180"/>
      <c r="G48" s="181">
        <f>ROUND(E48*F48,2)</f>
        <v>0</v>
      </c>
      <c r="H48" s="180"/>
      <c r="I48" s="181">
        <f>ROUND(E48*H48,2)</f>
        <v>0</v>
      </c>
      <c r="J48" s="180"/>
      <c r="K48" s="181">
        <f>ROUND(E48*J48,2)</f>
        <v>0</v>
      </c>
      <c r="L48" s="181">
        <v>21</v>
      </c>
      <c r="M48" s="181">
        <f>G48*(1+L48/100)</f>
        <v>0</v>
      </c>
      <c r="N48" s="179">
        <v>2.9999999999999997E-4</v>
      </c>
      <c r="O48" s="179">
        <f>ROUND(E48*N48,2)</f>
        <v>0.01</v>
      </c>
      <c r="P48" s="179">
        <v>0</v>
      </c>
      <c r="Q48" s="179">
        <f>ROUND(E48*P48,2)</f>
        <v>0</v>
      </c>
      <c r="R48" s="181" t="s">
        <v>189</v>
      </c>
      <c r="S48" s="181" t="s">
        <v>121</v>
      </c>
      <c r="T48" s="182" t="s">
        <v>121</v>
      </c>
      <c r="U48" s="160">
        <v>0</v>
      </c>
      <c r="V48" s="160">
        <f>ROUND(E48*U48,2)</f>
        <v>0</v>
      </c>
      <c r="W48" s="160"/>
      <c r="X48" s="160" t="s">
        <v>190</v>
      </c>
      <c r="Y48" s="160" t="s">
        <v>123</v>
      </c>
      <c r="Z48" s="149"/>
      <c r="AA48" s="149"/>
      <c r="AB48" s="149"/>
      <c r="AC48" s="149"/>
      <c r="AD48" s="149"/>
      <c r="AE48" s="149"/>
      <c r="AF48" s="149"/>
      <c r="AG48" s="149" t="s">
        <v>191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2" x14ac:dyDescent="0.2">
      <c r="A49" s="156"/>
      <c r="B49" s="157"/>
      <c r="C49" s="194" t="s">
        <v>192</v>
      </c>
      <c r="D49" s="162"/>
      <c r="E49" s="163">
        <v>41.25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49"/>
      <c r="AA49" s="149"/>
      <c r="AB49" s="149"/>
      <c r="AC49" s="149"/>
      <c r="AD49" s="149"/>
      <c r="AE49" s="149"/>
      <c r="AF49" s="149"/>
      <c r="AG49" s="149" t="s">
        <v>128</v>
      </c>
      <c r="AH49" s="149">
        <v>5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x14ac:dyDescent="0.2">
      <c r="A50" s="169" t="s">
        <v>115</v>
      </c>
      <c r="B50" s="170" t="s">
        <v>71</v>
      </c>
      <c r="C50" s="192" t="s">
        <v>72</v>
      </c>
      <c r="D50" s="171"/>
      <c r="E50" s="172"/>
      <c r="F50" s="173"/>
      <c r="G50" s="173">
        <f>SUMIF(AG51:AG133,"&lt;&gt;NOR",G51:G133)</f>
        <v>0</v>
      </c>
      <c r="H50" s="173"/>
      <c r="I50" s="173">
        <f>SUM(I51:I133)</f>
        <v>0</v>
      </c>
      <c r="J50" s="173"/>
      <c r="K50" s="173">
        <f>SUM(K51:K133)</f>
        <v>0</v>
      </c>
      <c r="L50" s="173"/>
      <c r="M50" s="173">
        <f>SUM(M51:M133)</f>
        <v>0</v>
      </c>
      <c r="N50" s="172"/>
      <c r="O50" s="172">
        <f>SUM(O51:O133)</f>
        <v>55.5</v>
      </c>
      <c r="P50" s="172"/>
      <c r="Q50" s="172">
        <f>SUM(Q51:Q133)</f>
        <v>0</v>
      </c>
      <c r="R50" s="173"/>
      <c r="S50" s="173"/>
      <c r="T50" s="174"/>
      <c r="U50" s="168"/>
      <c r="V50" s="168">
        <f>SUM(V51:V133)</f>
        <v>346.90999999999997</v>
      </c>
      <c r="W50" s="168"/>
      <c r="X50" s="168"/>
      <c r="Y50" s="168"/>
      <c r="AG50" t="s">
        <v>116</v>
      </c>
    </row>
    <row r="51" spans="1:60" outlineLevel="1" x14ac:dyDescent="0.2">
      <c r="A51" s="176">
        <v>16</v>
      </c>
      <c r="B51" s="177" t="s">
        <v>193</v>
      </c>
      <c r="C51" s="193" t="s">
        <v>194</v>
      </c>
      <c r="D51" s="178" t="s">
        <v>119</v>
      </c>
      <c r="E51" s="179">
        <v>64.495500000000007</v>
      </c>
      <c r="F51" s="180"/>
      <c r="G51" s="181">
        <f>ROUND(E51*F51,2)</f>
        <v>0</v>
      </c>
      <c r="H51" s="180"/>
      <c r="I51" s="181">
        <f>ROUND(E51*H51,2)</f>
        <v>0</v>
      </c>
      <c r="J51" s="180"/>
      <c r="K51" s="181">
        <f>ROUND(E51*J51,2)</f>
        <v>0</v>
      </c>
      <c r="L51" s="181">
        <v>21</v>
      </c>
      <c r="M51" s="181">
        <f>G51*(1+L51/100)</f>
        <v>0</v>
      </c>
      <c r="N51" s="179">
        <v>6.1599999999999997E-3</v>
      </c>
      <c r="O51" s="179">
        <f>ROUND(E51*N51,2)</f>
        <v>0.4</v>
      </c>
      <c r="P51" s="179">
        <v>0</v>
      </c>
      <c r="Q51" s="179">
        <f>ROUND(E51*P51,2)</f>
        <v>0</v>
      </c>
      <c r="R51" s="181" t="s">
        <v>195</v>
      </c>
      <c r="S51" s="181" t="s">
        <v>121</v>
      </c>
      <c r="T51" s="182" t="s">
        <v>121</v>
      </c>
      <c r="U51" s="160">
        <v>0.747</v>
      </c>
      <c r="V51" s="160">
        <f>ROUND(E51*U51,2)</f>
        <v>48.18</v>
      </c>
      <c r="W51" s="160"/>
      <c r="X51" s="160" t="s">
        <v>122</v>
      </c>
      <c r="Y51" s="160" t="s">
        <v>123</v>
      </c>
      <c r="Z51" s="149"/>
      <c r="AA51" s="149"/>
      <c r="AB51" s="149"/>
      <c r="AC51" s="149"/>
      <c r="AD51" s="149"/>
      <c r="AE51" s="149"/>
      <c r="AF51" s="149"/>
      <c r="AG51" s="149" t="s">
        <v>124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2" x14ac:dyDescent="0.2">
      <c r="A52" s="156"/>
      <c r="B52" s="157"/>
      <c r="C52" s="265" t="s">
        <v>196</v>
      </c>
      <c r="D52" s="266"/>
      <c r="E52" s="266"/>
      <c r="F52" s="266"/>
      <c r="G52" s="266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49"/>
      <c r="AA52" s="149"/>
      <c r="AB52" s="149"/>
      <c r="AC52" s="149"/>
      <c r="AD52" s="149"/>
      <c r="AE52" s="149"/>
      <c r="AF52" s="149"/>
      <c r="AG52" s="149" t="s">
        <v>126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 x14ac:dyDescent="0.2">
      <c r="A53" s="156"/>
      <c r="B53" s="157"/>
      <c r="C53" s="194" t="s">
        <v>197</v>
      </c>
      <c r="D53" s="162"/>
      <c r="E53" s="163">
        <v>40.4955</v>
      </c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49"/>
      <c r="AA53" s="149"/>
      <c r="AB53" s="149"/>
      <c r="AC53" s="149"/>
      <c r="AD53" s="149"/>
      <c r="AE53" s="149"/>
      <c r="AF53" s="149"/>
      <c r="AG53" s="149" t="s">
        <v>128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3" x14ac:dyDescent="0.2">
      <c r="A54" s="156"/>
      <c r="B54" s="157"/>
      <c r="C54" s="196" t="s">
        <v>198</v>
      </c>
      <c r="D54" s="164"/>
      <c r="E54" s="165"/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49"/>
      <c r="AA54" s="149"/>
      <c r="AB54" s="149"/>
      <c r="AC54" s="149"/>
      <c r="AD54" s="149"/>
      <c r="AE54" s="149"/>
      <c r="AF54" s="149"/>
      <c r="AG54" s="149" t="s">
        <v>128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3" x14ac:dyDescent="0.2">
      <c r="A55" s="156"/>
      <c r="B55" s="157"/>
      <c r="C55" s="197" t="s">
        <v>199</v>
      </c>
      <c r="D55" s="164"/>
      <c r="E55" s="165">
        <v>5.4050000000000002</v>
      </c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49"/>
      <c r="AA55" s="149"/>
      <c r="AB55" s="149"/>
      <c r="AC55" s="149"/>
      <c r="AD55" s="149"/>
      <c r="AE55" s="149"/>
      <c r="AF55" s="149"/>
      <c r="AG55" s="149" t="s">
        <v>128</v>
      </c>
      <c r="AH55" s="149">
        <v>2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3" x14ac:dyDescent="0.2">
      <c r="A56" s="156"/>
      <c r="B56" s="157"/>
      <c r="C56" s="197" t="s">
        <v>200</v>
      </c>
      <c r="D56" s="164"/>
      <c r="E56" s="165">
        <v>45.76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49"/>
      <c r="AA56" s="149"/>
      <c r="AB56" s="149"/>
      <c r="AC56" s="149"/>
      <c r="AD56" s="149"/>
      <c r="AE56" s="149"/>
      <c r="AF56" s="149"/>
      <c r="AG56" s="149" t="s">
        <v>128</v>
      </c>
      <c r="AH56" s="149">
        <v>2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3" x14ac:dyDescent="0.2">
      <c r="A57" s="156"/>
      <c r="B57" s="157"/>
      <c r="C57" s="197" t="s">
        <v>201</v>
      </c>
      <c r="D57" s="164"/>
      <c r="E57" s="165">
        <v>8.36</v>
      </c>
      <c r="F57" s="160"/>
      <c r="G57" s="160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49"/>
      <c r="AA57" s="149"/>
      <c r="AB57" s="149"/>
      <c r="AC57" s="149"/>
      <c r="AD57" s="149"/>
      <c r="AE57" s="149"/>
      <c r="AF57" s="149"/>
      <c r="AG57" s="149" t="s">
        <v>128</v>
      </c>
      <c r="AH57" s="149">
        <v>2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3" x14ac:dyDescent="0.2">
      <c r="A58" s="156"/>
      <c r="B58" s="157"/>
      <c r="C58" s="197" t="s">
        <v>202</v>
      </c>
      <c r="D58" s="164"/>
      <c r="E58" s="165">
        <v>12.32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49"/>
      <c r="AA58" s="149"/>
      <c r="AB58" s="149"/>
      <c r="AC58" s="149"/>
      <c r="AD58" s="149"/>
      <c r="AE58" s="149"/>
      <c r="AF58" s="149"/>
      <c r="AG58" s="149" t="s">
        <v>128</v>
      </c>
      <c r="AH58" s="149">
        <v>2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3" x14ac:dyDescent="0.2">
      <c r="A59" s="156"/>
      <c r="B59" s="157"/>
      <c r="C59" s="197" t="s">
        <v>203</v>
      </c>
      <c r="D59" s="164"/>
      <c r="E59" s="165">
        <v>11</v>
      </c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49"/>
      <c r="AA59" s="149"/>
      <c r="AB59" s="149"/>
      <c r="AC59" s="149"/>
      <c r="AD59" s="149"/>
      <c r="AE59" s="149"/>
      <c r="AF59" s="149"/>
      <c r="AG59" s="149" t="s">
        <v>128</v>
      </c>
      <c r="AH59" s="149">
        <v>2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3" x14ac:dyDescent="0.2">
      <c r="A60" s="156"/>
      <c r="B60" s="157"/>
      <c r="C60" s="197" t="s">
        <v>204</v>
      </c>
      <c r="D60" s="164"/>
      <c r="E60" s="165">
        <v>12.1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49"/>
      <c r="AA60" s="149"/>
      <c r="AB60" s="149"/>
      <c r="AC60" s="149"/>
      <c r="AD60" s="149"/>
      <c r="AE60" s="149"/>
      <c r="AF60" s="149"/>
      <c r="AG60" s="149" t="s">
        <v>128</v>
      </c>
      <c r="AH60" s="149">
        <v>2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3" x14ac:dyDescent="0.2">
      <c r="A61" s="156"/>
      <c r="B61" s="157"/>
      <c r="C61" s="197" t="s">
        <v>205</v>
      </c>
      <c r="D61" s="164"/>
      <c r="E61" s="165">
        <v>8.8000000000000007</v>
      </c>
      <c r="F61" s="160"/>
      <c r="G61" s="160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49"/>
      <c r="AA61" s="149"/>
      <c r="AB61" s="149"/>
      <c r="AC61" s="149"/>
      <c r="AD61" s="149"/>
      <c r="AE61" s="149"/>
      <c r="AF61" s="149"/>
      <c r="AG61" s="149" t="s">
        <v>128</v>
      </c>
      <c r="AH61" s="149">
        <v>2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3" x14ac:dyDescent="0.2">
      <c r="A62" s="156"/>
      <c r="B62" s="157"/>
      <c r="C62" s="197" t="s">
        <v>206</v>
      </c>
      <c r="D62" s="164"/>
      <c r="E62" s="165">
        <v>8.8000000000000007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49"/>
      <c r="AA62" s="149"/>
      <c r="AB62" s="149"/>
      <c r="AC62" s="149"/>
      <c r="AD62" s="149"/>
      <c r="AE62" s="149"/>
      <c r="AF62" s="149"/>
      <c r="AG62" s="149" t="s">
        <v>128</v>
      </c>
      <c r="AH62" s="149">
        <v>2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 x14ac:dyDescent="0.2">
      <c r="A63" s="156"/>
      <c r="B63" s="157"/>
      <c r="C63" s="197" t="s">
        <v>207</v>
      </c>
      <c r="D63" s="164"/>
      <c r="E63" s="165">
        <v>8.36</v>
      </c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49"/>
      <c r="AA63" s="149"/>
      <c r="AB63" s="149"/>
      <c r="AC63" s="149"/>
      <c r="AD63" s="149"/>
      <c r="AE63" s="149"/>
      <c r="AF63" s="149"/>
      <c r="AG63" s="149" t="s">
        <v>128</v>
      </c>
      <c r="AH63" s="149">
        <v>2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3" x14ac:dyDescent="0.2">
      <c r="A64" s="156"/>
      <c r="B64" s="157"/>
      <c r="C64" s="197" t="s">
        <v>208</v>
      </c>
      <c r="D64" s="164"/>
      <c r="E64" s="165">
        <v>7.26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49"/>
      <c r="AA64" s="149"/>
      <c r="AB64" s="149"/>
      <c r="AC64" s="149"/>
      <c r="AD64" s="149"/>
      <c r="AE64" s="149"/>
      <c r="AF64" s="149"/>
      <c r="AG64" s="149" t="s">
        <v>128</v>
      </c>
      <c r="AH64" s="149">
        <v>2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3" x14ac:dyDescent="0.2">
      <c r="A65" s="156"/>
      <c r="B65" s="157"/>
      <c r="C65" s="197" t="s">
        <v>209</v>
      </c>
      <c r="D65" s="164"/>
      <c r="E65" s="165">
        <v>6.82</v>
      </c>
      <c r="F65" s="160"/>
      <c r="G65" s="160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49"/>
      <c r="AA65" s="149"/>
      <c r="AB65" s="149"/>
      <c r="AC65" s="149"/>
      <c r="AD65" s="149"/>
      <c r="AE65" s="149"/>
      <c r="AF65" s="149"/>
      <c r="AG65" s="149" t="s">
        <v>128</v>
      </c>
      <c r="AH65" s="149">
        <v>2</v>
      </c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3" x14ac:dyDescent="0.2">
      <c r="A66" s="156"/>
      <c r="B66" s="157"/>
      <c r="C66" s="198" t="s">
        <v>210</v>
      </c>
      <c r="D66" s="166"/>
      <c r="E66" s="167">
        <v>134.98500000000001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49"/>
      <c r="AA66" s="149"/>
      <c r="AB66" s="149"/>
      <c r="AC66" s="149"/>
      <c r="AD66" s="149"/>
      <c r="AE66" s="149"/>
      <c r="AF66" s="149"/>
      <c r="AG66" s="149" t="s">
        <v>128</v>
      </c>
      <c r="AH66" s="149">
        <v>3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3" x14ac:dyDescent="0.2">
      <c r="A67" s="156"/>
      <c r="B67" s="157"/>
      <c r="C67" s="196" t="s">
        <v>211</v>
      </c>
      <c r="D67" s="164"/>
      <c r="E67" s="165"/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49"/>
      <c r="AA67" s="149"/>
      <c r="AB67" s="149"/>
      <c r="AC67" s="149"/>
      <c r="AD67" s="149"/>
      <c r="AE67" s="149"/>
      <c r="AF67" s="149"/>
      <c r="AG67" s="149" t="s">
        <v>128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3" x14ac:dyDescent="0.2">
      <c r="A68" s="156"/>
      <c r="B68" s="157"/>
      <c r="C68" s="194" t="s">
        <v>212</v>
      </c>
      <c r="D68" s="162"/>
      <c r="E68" s="163">
        <v>24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49"/>
      <c r="AA68" s="149"/>
      <c r="AB68" s="149"/>
      <c r="AC68" s="149"/>
      <c r="AD68" s="149"/>
      <c r="AE68" s="149"/>
      <c r="AF68" s="149"/>
      <c r="AG68" s="149" t="s">
        <v>128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76">
        <v>17</v>
      </c>
      <c r="B69" s="177" t="s">
        <v>213</v>
      </c>
      <c r="C69" s="193" t="s">
        <v>214</v>
      </c>
      <c r="D69" s="178" t="s">
        <v>133</v>
      </c>
      <c r="E69" s="179">
        <v>17</v>
      </c>
      <c r="F69" s="180"/>
      <c r="G69" s="181">
        <f>ROUND(E69*F69,2)</f>
        <v>0</v>
      </c>
      <c r="H69" s="180"/>
      <c r="I69" s="181">
        <f>ROUND(E69*H69,2)</f>
        <v>0</v>
      </c>
      <c r="J69" s="180"/>
      <c r="K69" s="181">
        <f>ROUND(E69*J69,2)</f>
        <v>0</v>
      </c>
      <c r="L69" s="181">
        <v>21</v>
      </c>
      <c r="M69" s="181">
        <f>G69*(1+L69/100)</f>
        <v>0</v>
      </c>
      <c r="N69" s="179">
        <v>0</v>
      </c>
      <c r="O69" s="179">
        <f>ROUND(E69*N69,2)</f>
        <v>0</v>
      </c>
      <c r="P69" s="179">
        <v>0</v>
      </c>
      <c r="Q69" s="179">
        <f>ROUND(E69*P69,2)</f>
        <v>0</v>
      </c>
      <c r="R69" s="181" t="s">
        <v>215</v>
      </c>
      <c r="S69" s="181" t="s">
        <v>121</v>
      </c>
      <c r="T69" s="182" t="s">
        <v>121</v>
      </c>
      <c r="U69" s="160">
        <v>4.5949999999999998</v>
      </c>
      <c r="V69" s="160">
        <f>ROUND(E69*U69,2)</f>
        <v>78.12</v>
      </c>
      <c r="W69" s="160"/>
      <c r="X69" s="160" t="s">
        <v>122</v>
      </c>
      <c r="Y69" s="160" t="s">
        <v>123</v>
      </c>
      <c r="Z69" s="149"/>
      <c r="AA69" s="149"/>
      <c r="AB69" s="149"/>
      <c r="AC69" s="149"/>
      <c r="AD69" s="149"/>
      <c r="AE69" s="149"/>
      <c r="AF69" s="149"/>
      <c r="AG69" s="149" t="s">
        <v>124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2" x14ac:dyDescent="0.2">
      <c r="A70" s="156"/>
      <c r="B70" s="157"/>
      <c r="C70" s="265" t="s">
        <v>216</v>
      </c>
      <c r="D70" s="266"/>
      <c r="E70" s="266"/>
      <c r="F70" s="266"/>
      <c r="G70" s="266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49"/>
      <c r="AA70" s="149"/>
      <c r="AB70" s="149"/>
      <c r="AC70" s="149"/>
      <c r="AD70" s="149"/>
      <c r="AE70" s="149"/>
      <c r="AF70" s="149"/>
      <c r="AG70" s="149" t="s">
        <v>126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2" x14ac:dyDescent="0.2">
      <c r="A71" s="156"/>
      <c r="B71" s="157"/>
      <c r="C71" s="194" t="s">
        <v>217</v>
      </c>
      <c r="D71" s="162"/>
      <c r="E71" s="163">
        <v>17</v>
      </c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49"/>
      <c r="AA71" s="149"/>
      <c r="AB71" s="149"/>
      <c r="AC71" s="149"/>
      <c r="AD71" s="149"/>
      <c r="AE71" s="149"/>
      <c r="AF71" s="149"/>
      <c r="AG71" s="149" t="s">
        <v>128</v>
      </c>
      <c r="AH71" s="149">
        <v>5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76">
        <v>18</v>
      </c>
      <c r="B72" s="177" t="s">
        <v>218</v>
      </c>
      <c r="C72" s="193" t="s">
        <v>219</v>
      </c>
      <c r="D72" s="178" t="s">
        <v>133</v>
      </c>
      <c r="E72" s="179">
        <v>7.4880000000000004</v>
      </c>
      <c r="F72" s="180"/>
      <c r="G72" s="181">
        <f>ROUND(E72*F72,2)</f>
        <v>0</v>
      </c>
      <c r="H72" s="180"/>
      <c r="I72" s="181">
        <f>ROUND(E72*H72,2)</f>
        <v>0</v>
      </c>
      <c r="J72" s="180"/>
      <c r="K72" s="181">
        <f>ROUND(E72*J72,2)</f>
        <v>0</v>
      </c>
      <c r="L72" s="181">
        <v>21</v>
      </c>
      <c r="M72" s="181">
        <f>G72*(1+L72/100)</f>
        <v>0</v>
      </c>
      <c r="N72" s="179">
        <v>2.54278</v>
      </c>
      <c r="O72" s="179">
        <f>ROUND(E72*N72,2)</f>
        <v>19.04</v>
      </c>
      <c r="P72" s="179">
        <v>0</v>
      </c>
      <c r="Q72" s="179">
        <f>ROUND(E72*P72,2)</f>
        <v>0</v>
      </c>
      <c r="R72" s="181" t="s">
        <v>220</v>
      </c>
      <c r="S72" s="181" t="s">
        <v>121</v>
      </c>
      <c r="T72" s="182" t="s">
        <v>121</v>
      </c>
      <c r="U72" s="160">
        <v>2.6669999999999998</v>
      </c>
      <c r="V72" s="160">
        <f>ROUND(E72*U72,2)</f>
        <v>19.97</v>
      </c>
      <c r="W72" s="160"/>
      <c r="X72" s="160" t="s">
        <v>122</v>
      </c>
      <c r="Y72" s="160" t="s">
        <v>123</v>
      </c>
      <c r="Z72" s="149"/>
      <c r="AA72" s="149"/>
      <c r="AB72" s="149"/>
      <c r="AC72" s="149"/>
      <c r="AD72" s="149"/>
      <c r="AE72" s="149"/>
      <c r="AF72" s="149"/>
      <c r="AG72" s="149" t="s">
        <v>124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 x14ac:dyDescent="0.2">
      <c r="A73" s="156"/>
      <c r="B73" s="157"/>
      <c r="C73" s="194" t="s">
        <v>221</v>
      </c>
      <c r="D73" s="162"/>
      <c r="E73" s="163">
        <v>7.4880000000000004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49"/>
      <c r="AA73" s="149"/>
      <c r="AB73" s="149"/>
      <c r="AC73" s="149"/>
      <c r="AD73" s="149"/>
      <c r="AE73" s="149"/>
      <c r="AF73" s="149"/>
      <c r="AG73" s="149" t="s">
        <v>128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76">
        <v>19</v>
      </c>
      <c r="B74" s="177" t="s">
        <v>222</v>
      </c>
      <c r="C74" s="193" t="s">
        <v>223</v>
      </c>
      <c r="D74" s="178" t="s">
        <v>119</v>
      </c>
      <c r="E74" s="179">
        <v>34.56</v>
      </c>
      <c r="F74" s="180"/>
      <c r="G74" s="181">
        <f>ROUND(E74*F74,2)</f>
        <v>0</v>
      </c>
      <c r="H74" s="180"/>
      <c r="I74" s="181">
        <f>ROUND(E74*H74,2)</f>
        <v>0</v>
      </c>
      <c r="J74" s="180"/>
      <c r="K74" s="181">
        <f>ROUND(E74*J74,2)</f>
        <v>0</v>
      </c>
      <c r="L74" s="181">
        <v>21</v>
      </c>
      <c r="M74" s="181">
        <f>G74*(1+L74/100)</f>
        <v>0</v>
      </c>
      <c r="N74" s="179">
        <v>1.6209999999999999E-2</v>
      </c>
      <c r="O74" s="179">
        <f>ROUND(E74*N74,2)</f>
        <v>0.56000000000000005</v>
      </c>
      <c r="P74" s="179">
        <v>0</v>
      </c>
      <c r="Q74" s="179">
        <f>ROUND(E74*P74,2)</f>
        <v>0</v>
      </c>
      <c r="R74" s="181" t="s">
        <v>220</v>
      </c>
      <c r="S74" s="181" t="s">
        <v>121</v>
      </c>
      <c r="T74" s="182" t="s">
        <v>121</v>
      </c>
      <c r="U74" s="160">
        <v>1.1599999999999999</v>
      </c>
      <c r="V74" s="160">
        <f>ROUND(E74*U74,2)</f>
        <v>40.090000000000003</v>
      </c>
      <c r="W74" s="160"/>
      <c r="X74" s="160" t="s">
        <v>122</v>
      </c>
      <c r="Y74" s="160" t="s">
        <v>123</v>
      </c>
      <c r="Z74" s="149"/>
      <c r="AA74" s="149"/>
      <c r="AB74" s="149"/>
      <c r="AC74" s="149"/>
      <c r="AD74" s="149"/>
      <c r="AE74" s="149"/>
      <c r="AF74" s="149"/>
      <c r="AG74" s="149" t="s">
        <v>124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2" x14ac:dyDescent="0.2">
      <c r="A75" s="156"/>
      <c r="B75" s="157"/>
      <c r="C75" s="265" t="s">
        <v>224</v>
      </c>
      <c r="D75" s="266"/>
      <c r="E75" s="266"/>
      <c r="F75" s="266"/>
      <c r="G75" s="266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49"/>
      <c r="AA75" s="149"/>
      <c r="AB75" s="149"/>
      <c r="AC75" s="149"/>
      <c r="AD75" s="149"/>
      <c r="AE75" s="149"/>
      <c r="AF75" s="149"/>
      <c r="AG75" s="149" t="s">
        <v>126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 x14ac:dyDescent="0.2">
      <c r="A76" s="156"/>
      <c r="B76" s="157"/>
      <c r="C76" s="194" t="s">
        <v>225</v>
      </c>
      <c r="D76" s="162"/>
      <c r="E76" s="163">
        <v>34.56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49"/>
      <c r="AA76" s="149"/>
      <c r="AB76" s="149"/>
      <c r="AC76" s="149"/>
      <c r="AD76" s="149"/>
      <c r="AE76" s="149"/>
      <c r="AF76" s="149"/>
      <c r="AG76" s="149" t="s">
        <v>128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76">
        <v>20</v>
      </c>
      <c r="B77" s="177" t="s">
        <v>226</v>
      </c>
      <c r="C77" s="193" t="s">
        <v>227</v>
      </c>
      <c r="D77" s="178" t="s">
        <v>119</v>
      </c>
      <c r="E77" s="179">
        <v>72.496579999999994</v>
      </c>
      <c r="F77" s="180"/>
      <c r="G77" s="181">
        <f>ROUND(E77*F77,2)</f>
        <v>0</v>
      </c>
      <c r="H77" s="180"/>
      <c r="I77" s="181">
        <f>ROUND(E77*H77,2)</f>
        <v>0</v>
      </c>
      <c r="J77" s="180"/>
      <c r="K77" s="181">
        <f>ROUND(E77*J77,2)</f>
        <v>0</v>
      </c>
      <c r="L77" s="181">
        <v>21</v>
      </c>
      <c r="M77" s="181">
        <f>G77*(1+L77/100)</f>
        <v>0</v>
      </c>
      <c r="N77" s="179">
        <v>0</v>
      </c>
      <c r="O77" s="179">
        <f>ROUND(E77*N77,2)</f>
        <v>0</v>
      </c>
      <c r="P77" s="179">
        <v>0</v>
      </c>
      <c r="Q77" s="179">
        <f>ROUND(E77*P77,2)</f>
        <v>0</v>
      </c>
      <c r="R77" s="181" t="s">
        <v>220</v>
      </c>
      <c r="S77" s="181" t="s">
        <v>121</v>
      </c>
      <c r="T77" s="182" t="s">
        <v>121</v>
      </c>
      <c r="U77" s="160">
        <v>0.33900000000000002</v>
      </c>
      <c r="V77" s="160">
        <f>ROUND(E77*U77,2)</f>
        <v>24.58</v>
      </c>
      <c r="W77" s="160"/>
      <c r="X77" s="160" t="s">
        <v>122</v>
      </c>
      <c r="Y77" s="160" t="s">
        <v>123</v>
      </c>
      <c r="Z77" s="149"/>
      <c r="AA77" s="149"/>
      <c r="AB77" s="149"/>
      <c r="AC77" s="149"/>
      <c r="AD77" s="149"/>
      <c r="AE77" s="149"/>
      <c r="AF77" s="149"/>
      <c r="AG77" s="149" t="s">
        <v>124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2" x14ac:dyDescent="0.2">
      <c r="A78" s="156"/>
      <c r="B78" s="157"/>
      <c r="C78" s="265" t="s">
        <v>224</v>
      </c>
      <c r="D78" s="266"/>
      <c r="E78" s="266"/>
      <c r="F78" s="266"/>
      <c r="G78" s="266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60"/>
      <c r="Z78" s="149"/>
      <c r="AA78" s="149"/>
      <c r="AB78" s="149"/>
      <c r="AC78" s="149"/>
      <c r="AD78" s="149"/>
      <c r="AE78" s="149"/>
      <c r="AF78" s="149"/>
      <c r="AG78" s="149" t="s">
        <v>126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76">
        <v>21</v>
      </c>
      <c r="B79" s="177" t="s">
        <v>228</v>
      </c>
      <c r="C79" s="193" t="s">
        <v>229</v>
      </c>
      <c r="D79" s="178" t="s">
        <v>168</v>
      </c>
      <c r="E79" s="179">
        <v>0.10763</v>
      </c>
      <c r="F79" s="180"/>
      <c r="G79" s="181">
        <f>ROUND(E79*F79,2)</f>
        <v>0</v>
      </c>
      <c r="H79" s="180"/>
      <c r="I79" s="181">
        <f>ROUND(E79*H79,2)</f>
        <v>0</v>
      </c>
      <c r="J79" s="180"/>
      <c r="K79" s="181">
        <f>ROUND(E79*J79,2)</f>
        <v>0</v>
      </c>
      <c r="L79" s="181">
        <v>21</v>
      </c>
      <c r="M79" s="181">
        <f>G79*(1+L79/100)</f>
        <v>0</v>
      </c>
      <c r="N79" s="179">
        <v>1.05894</v>
      </c>
      <c r="O79" s="179">
        <f>ROUND(E79*N79,2)</f>
        <v>0.11</v>
      </c>
      <c r="P79" s="179">
        <v>0</v>
      </c>
      <c r="Q79" s="179">
        <f>ROUND(E79*P79,2)</f>
        <v>0</v>
      </c>
      <c r="R79" s="181" t="s">
        <v>215</v>
      </c>
      <c r="S79" s="181" t="s">
        <v>121</v>
      </c>
      <c r="T79" s="182" t="s">
        <v>121</v>
      </c>
      <c r="U79" s="160">
        <v>15.231</v>
      </c>
      <c r="V79" s="160">
        <f>ROUND(E79*U79,2)</f>
        <v>1.64</v>
      </c>
      <c r="W79" s="160"/>
      <c r="X79" s="160" t="s">
        <v>122</v>
      </c>
      <c r="Y79" s="160" t="s">
        <v>123</v>
      </c>
      <c r="Z79" s="149"/>
      <c r="AA79" s="149"/>
      <c r="AB79" s="149"/>
      <c r="AC79" s="149"/>
      <c r="AD79" s="149"/>
      <c r="AE79" s="149"/>
      <c r="AF79" s="149"/>
      <c r="AG79" s="149" t="s">
        <v>124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2" x14ac:dyDescent="0.2">
      <c r="A80" s="156"/>
      <c r="B80" s="157"/>
      <c r="C80" s="265" t="s">
        <v>230</v>
      </c>
      <c r="D80" s="266"/>
      <c r="E80" s="266"/>
      <c r="F80" s="266"/>
      <c r="G80" s="266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49"/>
      <c r="AA80" s="149"/>
      <c r="AB80" s="149"/>
      <c r="AC80" s="149"/>
      <c r="AD80" s="149"/>
      <c r="AE80" s="149"/>
      <c r="AF80" s="149"/>
      <c r="AG80" s="149" t="s">
        <v>126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2" x14ac:dyDescent="0.2">
      <c r="A81" s="156"/>
      <c r="B81" s="157"/>
      <c r="C81" s="194" t="s">
        <v>231</v>
      </c>
      <c r="D81" s="162"/>
      <c r="E81" s="163"/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49"/>
      <c r="AA81" s="149"/>
      <c r="AB81" s="149"/>
      <c r="AC81" s="149"/>
      <c r="AD81" s="149"/>
      <c r="AE81" s="149"/>
      <c r="AF81" s="149"/>
      <c r="AG81" s="149" t="s">
        <v>128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3" x14ac:dyDescent="0.2">
      <c r="A82" s="156"/>
      <c r="B82" s="157"/>
      <c r="C82" s="194" t="s">
        <v>232</v>
      </c>
      <c r="D82" s="162"/>
      <c r="E82" s="163">
        <v>0.10763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49"/>
      <c r="AA82" s="149"/>
      <c r="AB82" s="149"/>
      <c r="AC82" s="149"/>
      <c r="AD82" s="149"/>
      <c r="AE82" s="149"/>
      <c r="AF82" s="149"/>
      <c r="AG82" s="149" t="s">
        <v>128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ht="33.75" outlineLevel="1" x14ac:dyDescent="0.2">
      <c r="A83" s="176">
        <v>22</v>
      </c>
      <c r="B83" s="177" t="s">
        <v>233</v>
      </c>
      <c r="C83" s="193" t="s">
        <v>234</v>
      </c>
      <c r="D83" s="178" t="s">
        <v>133</v>
      </c>
      <c r="E83" s="179">
        <v>17</v>
      </c>
      <c r="F83" s="180"/>
      <c r="G83" s="181">
        <f>ROUND(E83*F83,2)</f>
        <v>0</v>
      </c>
      <c r="H83" s="180"/>
      <c r="I83" s="181">
        <f>ROUND(E83*H83,2)</f>
        <v>0</v>
      </c>
      <c r="J83" s="180"/>
      <c r="K83" s="181">
        <f>ROUND(E83*J83,2)</f>
        <v>0</v>
      </c>
      <c r="L83" s="181">
        <v>21</v>
      </c>
      <c r="M83" s="181">
        <f>G83*(1+L83/100)</f>
        <v>0</v>
      </c>
      <c r="N83" s="179">
        <v>2.0817800000000002</v>
      </c>
      <c r="O83" s="179">
        <f>ROUND(E83*N83,2)</f>
        <v>35.39</v>
      </c>
      <c r="P83" s="179">
        <v>0</v>
      </c>
      <c r="Q83" s="179">
        <f>ROUND(E83*P83,2)</f>
        <v>0</v>
      </c>
      <c r="R83" s="181" t="s">
        <v>220</v>
      </c>
      <c r="S83" s="181" t="s">
        <v>121</v>
      </c>
      <c r="T83" s="182" t="s">
        <v>121</v>
      </c>
      <c r="U83" s="160">
        <v>7.9020000000000001</v>
      </c>
      <c r="V83" s="160">
        <f>ROUND(E83*U83,2)</f>
        <v>134.33000000000001</v>
      </c>
      <c r="W83" s="160"/>
      <c r="X83" s="160" t="s">
        <v>122</v>
      </c>
      <c r="Y83" s="160" t="s">
        <v>123</v>
      </c>
      <c r="Z83" s="149"/>
      <c r="AA83" s="149"/>
      <c r="AB83" s="149"/>
      <c r="AC83" s="149"/>
      <c r="AD83" s="149"/>
      <c r="AE83" s="149"/>
      <c r="AF83" s="149"/>
      <c r="AG83" s="149" t="s">
        <v>124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2" x14ac:dyDescent="0.2">
      <c r="A84" s="156"/>
      <c r="B84" s="157"/>
      <c r="C84" s="259" t="s">
        <v>235</v>
      </c>
      <c r="D84" s="260"/>
      <c r="E84" s="260"/>
      <c r="F84" s="260"/>
      <c r="G84" s="2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49"/>
      <c r="AA84" s="149"/>
      <c r="AB84" s="149"/>
      <c r="AC84" s="149"/>
      <c r="AD84" s="149"/>
      <c r="AE84" s="149"/>
      <c r="AF84" s="149"/>
      <c r="AG84" s="149" t="s">
        <v>236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2" x14ac:dyDescent="0.2">
      <c r="A85" s="156"/>
      <c r="B85" s="157"/>
      <c r="C85" s="194" t="s">
        <v>237</v>
      </c>
      <c r="D85" s="162"/>
      <c r="E85" s="163"/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49"/>
      <c r="AA85" s="149"/>
      <c r="AB85" s="149"/>
      <c r="AC85" s="149"/>
      <c r="AD85" s="149"/>
      <c r="AE85" s="149"/>
      <c r="AF85" s="149"/>
      <c r="AG85" s="149" t="s">
        <v>128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3" x14ac:dyDescent="0.2">
      <c r="A86" s="156"/>
      <c r="B86" s="157"/>
      <c r="C86" s="194" t="s">
        <v>238</v>
      </c>
      <c r="D86" s="162"/>
      <c r="E86" s="163">
        <v>0.2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49"/>
      <c r="AA86" s="149"/>
      <c r="AB86" s="149"/>
      <c r="AC86" s="149"/>
      <c r="AD86" s="149"/>
      <c r="AE86" s="149"/>
      <c r="AF86" s="149"/>
      <c r="AG86" s="149" t="s">
        <v>128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 x14ac:dyDescent="0.2">
      <c r="A87" s="156"/>
      <c r="B87" s="157"/>
      <c r="C87" s="194" t="s">
        <v>239</v>
      </c>
      <c r="D87" s="162"/>
      <c r="E87" s="163">
        <v>0.2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49"/>
      <c r="AA87" s="149"/>
      <c r="AB87" s="149"/>
      <c r="AC87" s="149"/>
      <c r="AD87" s="149"/>
      <c r="AE87" s="149"/>
      <c r="AF87" s="149"/>
      <c r="AG87" s="149" t="s">
        <v>128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3" x14ac:dyDescent="0.2">
      <c r="A88" s="156"/>
      <c r="B88" s="157"/>
      <c r="C88" s="194" t="s">
        <v>240</v>
      </c>
      <c r="D88" s="162"/>
      <c r="E88" s="163">
        <v>0.2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49"/>
      <c r="AA88" s="149"/>
      <c r="AB88" s="149"/>
      <c r="AC88" s="149"/>
      <c r="AD88" s="149"/>
      <c r="AE88" s="149"/>
      <c r="AF88" s="149"/>
      <c r="AG88" s="149" t="s">
        <v>128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3" x14ac:dyDescent="0.2">
      <c r="A89" s="156"/>
      <c r="B89" s="157"/>
      <c r="C89" s="194" t="s">
        <v>241</v>
      </c>
      <c r="D89" s="162"/>
      <c r="E89" s="163">
        <v>0.4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49"/>
      <c r="AA89" s="149"/>
      <c r="AB89" s="149"/>
      <c r="AC89" s="149"/>
      <c r="AD89" s="149"/>
      <c r="AE89" s="149"/>
      <c r="AF89" s="149"/>
      <c r="AG89" s="149" t="s">
        <v>128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3" x14ac:dyDescent="0.2">
      <c r="A90" s="156"/>
      <c r="B90" s="157"/>
      <c r="C90" s="194" t="s">
        <v>242</v>
      </c>
      <c r="D90" s="162"/>
      <c r="E90" s="163">
        <v>0.2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49"/>
      <c r="AA90" s="149"/>
      <c r="AB90" s="149"/>
      <c r="AC90" s="149"/>
      <c r="AD90" s="149"/>
      <c r="AE90" s="149"/>
      <c r="AF90" s="149"/>
      <c r="AG90" s="149" t="s">
        <v>128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3" x14ac:dyDescent="0.2">
      <c r="A91" s="156"/>
      <c r="B91" s="157"/>
      <c r="C91" s="194" t="s">
        <v>243</v>
      </c>
      <c r="D91" s="162"/>
      <c r="E91" s="163">
        <v>0.2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49"/>
      <c r="AA91" s="149"/>
      <c r="AB91" s="149"/>
      <c r="AC91" s="149"/>
      <c r="AD91" s="149"/>
      <c r="AE91" s="149"/>
      <c r="AF91" s="149"/>
      <c r="AG91" s="149" t="s">
        <v>128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3" x14ac:dyDescent="0.2">
      <c r="A92" s="156"/>
      <c r="B92" s="157"/>
      <c r="C92" s="194" t="s">
        <v>244</v>
      </c>
      <c r="D92" s="162"/>
      <c r="E92" s="163">
        <v>0.5</v>
      </c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49"/>
      <c r="AA92" s="149"/>
      <c r="AB92" s="149"/>
      <c r="AC92" s="149"/>
      <c r="AD92" s="149"/>
      <c r="AE92" s="149"/>
      <c r="AF92" s="149"/>
      <c r="AG92" s="149" t="s">
        <v>128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3" x14ac:dyDescent="0.2">
      <c r="A93" s="156"/>
      <c r="B93" s="157"/>
      <c r="C93" s="194" t="s">
        <v>245</v>
      </c>
      <c r="D93" s="162"/>
      <c r="E93" s="163">
        <v>0.2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49"/>
      <c r="AA93" s="149"/>
      <c r="AB93" s="149"/>
      <c r="AC93" s="149"/>
      <c r="AD93" s="149"/>
      <c r="AE93" s="149"/>
      <c r="AF93" s="149"/>
      <c r="AG93" s="149" t="s">
        <v>128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3" x14ac:dyDescent="0.2">
      <c r="A94" s="156"/>
      <c r="B94" s="157"/>
      <c r="C94" s="194" t="s">
        <v>246</v>
      </c>
      <c r="D94" s="162"/>
      <c r="E94" s="163">
        <v>0.2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49"/>
      <c r="AA94" s="149"/>
      <c r="AB94" s="149"/>
      <c r="AC94" s="149"/>
      <c r="AD94" s="149"/>
      <c r="AE94" s="149"/>
      <c r="AF94" s="149"/>
      <c r="AG94" s="149" t="s">
        <v>128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3" x14ac:dyDescent="0.2">
      <c r="A95" s="156"/>
      <c r="B95" s="157"/>
      <c r="C95" s="194" t="s">
        <v>247</v>
      </c>
      <c r="D95" s="162"/>
      <c r="E95" s="163">
        <v>0.2</v>
      </c>
      <c r="F95" s="160"/>
      <c r="G95" s="160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49"/>
      <c r="AA95" s="149"/>
      <c r="AB95" s="149"/>
      <c r="AC95" s="149"/>
      <c r="AD95" s="149"/>
      <c r="AE95" s="149"/>
      <c r="AF95" s="149"/>
      <c r="AG95" s="149" t="s">
        <v>128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3" x14ac:dyDescent="0.2">
      <c r="A96" s="156"/>
      <c r="B96" s="157"/>
      <c r="C96" s="194" t="s">
        <v>248</v>
      </c>
      <c r="D96" s="162"/>
      <c r="E96" s="163">
        <v>0.5</v>
      </c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49"/>
      <c r="AA96" s="149"/>
      <c r="AB96" s="149"/>
      <c r="AC96" s="149"/>
      <c r="AD96" s="149"/>
      <c r="AE96" s="149"/>
      <c r="AF96" s="149"/>
      <c r="AG96" s="149" t="s">
        <v>128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3" x14ac:dyDescent="0.2">
      <c r="A97" s="156"/>
      <c r="B97" s="157"/>
      <c r="C97" s="194" t="s">
        <v>249</v>
      </c>
      <c r="D97" s="162"/>
      <c r="E97" s="163">
        <v>0.2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49"/>
      <c r="AA97" s="149"/>
      <c r="AB97" s="149"/>
      <c r="AC97" s="149"/>
      <c r="AD97" s="149"/>
      <c r="AE97" s="149"/>
      <c r="AF97" s="149"/>
      <c r="AG97" s="149" t="s">
        <v>128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3" x14ac:dyDescent="0.2">
      <c r="A98" s="156"/>
      <c r="B98" s="157"/>
      <c r="C98" s="194" t="s">
        <v>250</v>
      </c>
      <c r="D98" s="162"/>
      <c r="E98" s="163">
        <v>0.2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49"/>
      <c r="AA98" s="149"/>
      <c r="AB98" s="149"/>
      <c r="AC98" s="149"/>
      <c r="AD98" s="149"/>
      <c r="AE98" s="149"/>
      <c r="AF98" s="149"/>
      <c r="AG98" s="149" t="s">
        <v>128</v>
      </c>
      <c r="AH98" s="149">
        <v>0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3" x14ac:dyDescent="0.2">
      <c r="A99" s="156"/>
      <c r="B99" s="157"/>
      <c r="C99" s="194" t="s">
        <v>251</v>
      </c>
      <c r="D99" s="162"/>
      <c r="E99" s="163">
        <v>0.2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49"/>
      <c r="AA99" s="149"/>
      <c r="AB99" s="149"/>
      <c r="AC99" s="149"/>
      <c r="AD99" s="149"/>
      <c r="AE99" s="149"/>
      <c r="AF99" s="149"/>
      <c r="AG99" s="149" t="s">
        <v>128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3" x14ac:dyDescent="0.2">
      <c r="A100" s="156"/>
      <c r="B100" s="157"/>
      <c r="C100" s="194" t="s">
        <v>252</v>
      </c>
      <c r="D100" s="162"/>
      <c r="E100" s="163">
        <v>0.5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49"/>
      <c r="AA100" s="149"/>
      <c r="AB100" s="149"/>
      <c r="AC100" s="149"/>
      <c r="AD100" s="149"/>
      <c r="AE100" s="149"/>
      <c r="AF100" s="149"/>
      <c r="AG100" s="149" t="s">
        <v>128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3" x14ac:dyDescent="0.2">
      <c r="A101" s="156"/>
      <c r="B101" s="157"/>
      <c r="C101" s="194" t="s">
        <v>253</v>
      </c>
      <c r="D101" s="162"/>
      <c r="E101" s="163">
        <v>0.2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49"/>
      <c r="AA101" s="149"/>
      <c r="AB101" s="149"/>
      <c r="AC101" s="149"/>
      <c r="AD101" s="149"/>
      <c r="AE101" s="149"/>
      <c r="AF101" s="149"/>
      <c r="AG101" s="149" t="s">
        <v>128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3" x14ac:dyDescent="0.2">
      <c r="A102" s="156"/>
      <c r="B102" s="157"/>
      <c r="C102" s="194" t="s">
        <v>254</v>
      </c>
      <c r="D102" s="162"/>
      <c r="E102" s="163">
        <v>0.2</v>
      </c>
      <c r="F102" s="160"/>
      <c r="G102" s="160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49"/>
      <c r="AA102" s="149"/>
      <c r="AB102" s="149"/>
      <c r="AC102" s="149"/>
      <c r="AD102" s="149"/>
      <c r="AE102" s="149"/>
      <c r="AF102" s="149"/>
      <c r="AG102" s="149" t="s">
        <v>128</v>
      </c>
      <c r="AH102" s="149">
        <v>0</v>
      </c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3" x14ac:dyDescent="0.2">
      <c r="A103" s="156"/>
      <c r="B103" s="157"/>
      <c r="C103" s="194" t="s">
        <v>255</v>
      </c>
      <c r="D103" s="162"/>
      <c r="E103" s="163">
        <v>0.2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49"/>
      <c r="AA103" s="149"/>
      <c r="AB103" s="149"/>
      <c r="AC103" s="149"/>
      <c r="AD103" s="149"/>
      <c r="AE103" s="149"/>
      <c r="AF103" s="149"/>
      <c r="AG103" s="149" t="s">
        <v>128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3" x14ac:dyDescent="0.2">
      <c r="A104" s="156"/>
      <c r="B104" s="157"/>
      <c r="C104" s="194" t="s">
        <v>256</v>
      </c>
      <c r="D104" s="162"/>
      <c r="E104" s="163">
        <v>0.5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49"/>
      <c r="AA104" s="149"/>
      <c r="AB104" s="149"/>
      <c r="AC104" s="149"/>
      <c r="AD104" s="149"/>
      <c r="AE104" s="149"/>
      <c r="AF104" s="149"/>
      <c r="AG104" s="149" t="s">
        <v>128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3" x14ac:dyDescent="0.2">
      <c r="A105" s="156"/>
      <c r="B105" s="157"/>
      <c r="C105" s="194" t="s">
        <v>257</v>
      </c>
      <c r="D105" s="162"/>
      <c r="E105" s="163">
        <v>0.2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49"/>
      <c r="AA105" s="149"/>
      <c r="AB105" s="149"/>
      <c r="AC105" s="149"/>
      <c r="AD105" s="149"/>
      <c r="AE105" s="149"/>
      <c r="AF105" s="149"/>
      <c r="AG105" s="149" t="s">
        <v>128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3" x14ac:dyDescent="0.2">
      <c r="A106" s="156"/>
      <c r="B106" s="157"/>
      <c r="C106" s="194" t="s">
        <v>258</v>
      </c>
      <c r="D106" s="162"/>
      <c r="E106" s="163">
        <v>0.5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49"/>
      <c r="AA106" s="149"/>
      <c r="AB106" s="149"/>
      <c r="AC106" s="149"/>
      <c r="AD106" s="149"/>
      <c r="AE106" s="149"/>
      <c r="AF106" s="149"/>
      <c r="AG106" s="149" t="s">
        <v>128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3" x14ac:dyDescent="0.2">
      <c r="A107" s="156"/>
      <c r="B107" s="157"/>
      <c r="C107" s="194" t="s">
        <v>259</v>
      </c>
      <c r="D107" s="162"/>
      <c r="E107" s="163">
        <v>0.2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49"/>
      <c r="AA107" s="149"/>
      <c r="AB107" s="149"/>
      <c r="AC107" s="149"/>
      <c r="AD107" s="149"/>
      <c r="AE107" s="149"/>
      <c r="AF107" s="149"/>
      <c r="AG107" s="149" t="s">
        <v>128</v>
      </c>
      <c r="AH107" s="149">
        <v>0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3" x14ac:dyDescent="0.2">
      <c r="A108" s="156"/>
      <c r="B108" s="157"/>
      <c r="C108" s="194" t="s">
        <v>260</v>
      </c>
      <c r="D108" s="162"/>
      <c r="E108" s="163">
        <v>0.5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49"/>
      <c r="AA108" s="149"/>
      <c r="AB108" s="149"/>
      <c r="AC108" s="149"/>
      <c r="AD108" s="149"/>
      <c r="AE108" s="149"/>
      <c r="AF108" s="149"/>
      <c r="AG108" s="149" t="s">
        <v>128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3" x14ac:dyDescent="0.2">
      <c r="A109" s="156"/>
      <c r="B109" s="157"/>
      <c r="C109" s="194" t="s">
        <v>261</v>
      </c>
      <c r="D109" s="162"/>
      <c r="E109" s="163">
        <v>0.2</v>
      </c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49"/>
      <c r="AA109" s="149"/>
      <c r="AB109" s="149"/>
      <c r="AC109" s="149"/>
      <c r="AD109" s="149"/>
      <c r="AE109" s="149"/>
      <c r="AF109" s="149"/>
      <c r="AG109" s="149" t="s">
        <v>128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3" x14ac:dyDescent="0.2">
      <c r="A110" s="156"/>
      <c r="B110" s="157"/>
      <c r="C110" s="194" t="s">
        <v>262</v>
      </c>
      <c r="D110" s="162"/>
      <c r="E110" s="163">
        <v>0.2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49"/>
      <c r="AA110" s="149"/>
      <c r="AB110" s="149"/>
      <c r="AC110" s="149"/>
      <c r="AD110" s="149"/>
      <c r="AE110" s="149"/>
      <c r="AF110" s="149"/>
      <c r="AG110" s="149" t="s">
        <v>128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3" x14ac:dyDescent="0.2">
      <c r="A111" s="156"/>
      <c r="B111" s="157"/>
      <c r="C111" s="194" t="s">
        <v>263</v>
      </c>
      <c r="D111" s="162"/>
      <c r="E111" s="163">
        <v>0.5</v>
      </c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49"/>
      <c r="AA111" s="149"/>
      <c r="AB111" s="149"/>
      <c r="AC111" s="149"/>
      <c r="AD111" s="149"/>
      <c r="AE111" s="149"/>
      <c r="AF111" s="149"/>
      <c r="AG111" s="149" t="s">
        <v>128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3" x14ac:dyDescent="0.2">
      <c r="A112" s="156"/>
      <c r="B112" s="157"/>
      <c r="C112" s="194" t="s">
        <v>264</v>
      </c>
      <c r="D112" s="162"/>
      <c r="E112" s="163">
        <v>0.35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49"/>
      <c r="AA112" s="149"/>
      <c r="AB112" s="149"/>
      <c r="AC112" s="149"/>
      <c r="AD112" s="149"/>
      <c r="AE112" s="149"/>
      <c r="AF112" s="149"/>
      <c r="AG112" s="149" t="s">
        <v>128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3" x14ac:dyDescent="0.2">
      <c r="A113" s="156"/>
      <c r="B113" s="157"/>
      <c r="C113" s="194" t="s">
        <v>265</v>
      </c>
      <c r="D113" s="162"/>
      <c r="E113" s="163">
        <v>0.5</v>
      </c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49"/>
      <c r="AA113" s="149"/>
      <c r="AB113" s="149"/>
      <c r="AC113" s="149"/>
      <c r="AD113" s="149"/>
      <c r="AE113" s="149"/>
      <c r="AF113" s="149"/>
      <c r="AG113" s="149" t="s">
        <v>128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3" x14ac:dyDescent="0.2">
      <c r="A114" s="156"/>
      <c r="B114" s="157"/>
      <c r="C114" s="194" t="s">
        <v>266</v>
      </c>
      <c r="D114" s="162"/>
      <c r="E114" s="163">
        <v>0.35</v>
      </c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49"/>
      <c r="AA114" s="149"/>
      <c r="AB114" s="149"/>
      <c r="AC114" s="149"/>
      <c r="AD114" s="149"/>
      <c r="AE114" s="149"/>
      <c r="AF114" s="149"/>
      <c r="AG114" s="149" t="s">
        <v>128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3" x14ac:dyDescent="0.2">
      <c r="A115" s="156"/>
      <c r="B115" s="157"/>
      <c r="C115" s="194" t="s">
        <v>267</v>
      </c>
      <c r="D115" s="162"/>
      <c r="E115" s="163">
        <v>0.5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49"/>
      <c r="AA115" s="149"/>
      <c r="AB115" s="149"/>
      <c r="AC115" s="149"/>
      <c r="AD115" s="149"/>
      <c r="AE115" s="149"/>
      <c r="AF115" s="149"/>
      <c r="AG115" s="149" t="s">
        <v>128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3" x14ac:dyDescent="0.2">
      <c r="A116" s="156"/>
      <c r="B116" s="157"/>
      <c r="C116" s="194" t="s">
        <v>268</v>
      </c>
      <c r="D116" s="162"/>
      <c r="E116" s="163">
        <v>1.05</v>
      </c>
      <c r="F116" s="160"/>
      <c r="G116" s="160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49"/>
      <c r="AA116" s="149"/>
      <c r="AB116" s="149"/>
      <c r="AC116" s="149"/>
      <c r="AD116" s="149"/>
      <c r="AE116" s="149"/>
      <c r="AF116" s="149"/>
      <c r="AG116" s="149" t="s">
        <v>128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3" x14ac:dyDescent="0.2">
      <c r="A117" s="156"/>
      <c r="B117" s="157"/>
      <c r="C117" s="194" t="s">
        <v>269</v>
      </c>
      <c r="D117" s="162"/>
      <c r="E117" s="163"/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49"/>
      <c r="AA117" s="149"/>
      <c r="AB117" s="149"/>
      <c r="AC117" s="149"/>
      <c r="AD117" s="149"/>
      <c r="AE117" s="149"/>
      <c r="AF117" s="149"/>
      <c r="AG117" s="149" t="s">
        <v>128</v>
      </c>
      <c r="AH117" s="149">
        <v>0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3" x14ac:dyDescent="0.2">
      <c r="A118" s="156"/>
      <c r="B118" s="157"/>
      <c r="C118" s="194" t="s">
        <v>270</v>
      </c>
      <c r="D118" s="162"/>
      <c r="E118" s="163">
        <v>0.5</v>
      </c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49"/>
      <c r="AA118" s="149"/>
      <c r="AB118" s="149"/>
      <c r="AC118" s="149"/>
      <c r="AD118" s="149"/>
      <c r="AE118" s="149"/>
      <c r="AF118" s="149"/>
      <c r="AG118" s="149" t="s">
        <v>128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3" x14ac:dyDescent="0.2">
      <c r="A119" s="156"/>
      <c r="B119" s="157"/>
      <c r="C119" s="194" t="s">
        <v>271</v>
      </c>
      <c r="D119" s="162"/>
      <c r="E119" s="163">
        <v>0.2</v>
      </c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49"/>
      <c r="AA119" s="149"/>
      <c r="AB119" s="149"/>
      <c r="AC119" s="149"/>
      <c r="AD119" s="149"/>
      <c r="AE119" s="149"/>
      <c r="AF119" s="149"/>
      <c r="AG119" s="149" t="s">
        <v>128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3" x14ac:dyDescent="0.2">
      <c r="A120" s="156"/>
      <c r="B120" s="157"/>
      <c r="C120" s="194" t="s">
        <v>272</v>
      </c>
      <c r="D120" s="162"/>
      <c r="E120" s="163">
        <v>0.5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60"/>
      <c r="Z120" s="149"/>
      <c r="AA120" s="149"/>
      <c r="AB120" s="149"/>
      <c r="AC120" s="149"/>
      <c r="AD120" s="149"/>
      <c r="AE120" s="149"/>
      <c r="AF120" s="149"/>
      <c r="AG120" s="149" t="s">
        <v>128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3" x14ac:dyDescent="0.2">
      <c r="A121" s="156"/>
      <c r="B121" s="157"/>
      <c r="C121" s="194" t="s">
        <v>273</v>
      </c>
      <c r="D121" s="162"/>
      <c r="E121" s="163">
        <v>0.2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49"/>
      <c r="AA121" s="149"/>
      <c r="AB121" s="149"/>
      <c r="AC121" s="149"/>
      <c r="AD121" s="149"/>
      <c r="AE121" s="149"/>
      <c r="AF121" s="149"/>
      <c r="AG121" s="149" t="s">
        <v>128</v>
      </c>
      <c r="AH121" s="149">
        <v>0</v>
      </c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3" x14ac:dyDescent="0.2">
      <c r="A122" s="156"/>
      <c r="B122" s="157"/>
      <c r="C122" s="194" t="s">
        <v>274</v>
      </c>
      <c r="D122" s="162"/>
      <c r="E122" s="163">
        <v>0.5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49"/>
      <c r="AA122" s="149"/>
      <c r="AB122" s="149"/>
      <c r="AC122" s="149"/>
      <c r="AD122" s="149"/>
      <c r="AE122" s="149"/>
      <c r="AF122" s="149"/>
      <c r="AG122" s="149" t="s">
        <v>128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3" x14ac:dyDescent="0.2">
      <c r="A123" s="156"/>
      <c r="B123" s="157"/>
      <c r="C123" s="194" t="s">
        <v>275</v>
      </c>
      <c r="D123" s="162"/>
      <c r="E123" s="163">
        <v>0.75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49"/>
      <c r="AA123" s="149"/>
      <c r="AB123" s="149"/>
      <c r="AC123" s="149"/>
      <c r="AD123" s="149"/>
      <c r="AE123" s="149"/>
      <c r="AF123" s="149"/>
      <c r="AG123" s="149" t="s">
        <v>128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3" x14ac:dyDescent="0.2">
      <c r="A124" s="156"/>
      <c r="B124" s="157"/>
      <c r="C124" s="194" t="s">
        <v>276</v>
      </c>
      <c r="D124" s="162"/>
      <c r="E124" s="163">
        <v>0.5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49"/>
      <c r="AA124" s="149"/>
      <c r="AB124" s="149"/>
      <c r="AC124" s="149"/>
      <c r="AD124" s="149"/>
      <c r="AE124" s="149"/>
      <c r="AF124" s="149"/>
      <c r="AG124" s="149" t="s">
        <v>128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3" x14ac:dyDescent="0.2">
      <c r="A125" s="156"/>
      <c r="B125" s="157"/>
      <c r="C125" s="194" t="s">
        <v>277</v>
      </c>
      <c r="D125" s="162"/>
      <c r="E125" s="163">
        <v>0.5</v>
      </c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49"/>
      <c r="AA125" s="149"/>
      <c r="AB125" s="149"/>
      <c r="AC125" s="149"/>
      <c r="AD125" s="149"/>
      <c r="AE125" s="149"/>
      <c r="AF125" s="149"/>
      <c r="AG125" s="149" t="s">
        <v>128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3" x14ac:dyDescent="0.2">
      <c r="A126" s="156"/>
      <c r="B126" s="157"/>
      <c r="C126" s="194" t="s">
        <v>278</v>
      </c>
      <c r="D126" s="162"/>
      <c r="E126" s="163">
        <v>0.5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49"/>
      <c r="AA126" s="149"/>
      <c r="AB126" s="149"/>
      <c r="AC126" s="149"/>
      <c r="AD126" s="149"/>
      <c r="AE126" s="149"/>
      <c r="AF126" s="149"/>
      <c r="AG126" s="149" t="s">
        <v>128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3" x14ac:dyDescent="0.2">
      <c r="A127" s="156"/>
      <c r="B127" s="157"/>
      <c r="C127" s="194" t="s">
        <v>279</v>
      </c>
      <c r="D127" s="162"/>
      <c r="E127" s="163">
        <v>0.5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49"/>
      <c r="AA127" s="149"/>
      <c r="AB127" s="149"/>
      <c r="AC127" s="149"/>
      <c r="AD127" s="149"/>
      <c r="AE127" s="149"/>
      <c r="AF127" s="149"/>
      <c r="AG127" s="149" t="s">
        <v>128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3" x14ac:dyDescent="0.2">
      <c r="A128" s="156"/>
      <c r="B128" s="157"/>
      <c r="C128" s="194" t="s">
        <v>280</v>
      </c>
      <c r="D128" s="162"/>
      <c r="E128" s="163">
        <v>0.2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60"/>
      <c r="Z128" s="149"/>
      <c r="AA128" s="149"/>
      <c r="AB128" s="149"/>
      <c r="AC128" s="149"/>
      <c r="AD128" s="149"/>
      <c r="AE128" s="149"/>
      <c r="AF128" s="149"/>
      <c r="AG128" s="149" t="s">
        <v>128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3" x14ac:dyDescent="0.2">
      <c r="A129" s="156"/>
      <c r="B129" s="157"/>
      <c r="C129" s="194" t="s">
        <v>281</v>
      </c>
      <c r="D129" s="162"/>
      <c r="E129" s="163">
        <v>0.5</v>
      </c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49"/>
      <c r="AA129" s="149"/>
      <c r="AB129" s="149"/>
      <c r="AC129" s="149"/>
      <c r="AD129" s="149"/>
      <c r="AE129" s="149"/>
      <c r="AF129" s="149"/>
      <c r="AG129" s="149" t="s">
        <v>128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3" x14ac:dyDescent="0.2">
      <c r="A130" s="156"/>
      <c r="B130" s="157"/>
      <c r="C130" s="194" t="s">
        <v>282</v>
      </c>
      <c r="D130" s="162"/>
      <c r="E130" s="163">
        <v>0.2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60"/>
      <c r="Z130" s="149"/>
      <c r="AA130" s="149"/>
      <c r="AB130" s="149"/>
      <c r="AC130" s="149"/>
      <c r="AD130" s="149"/>
      <c r="AE130" s="149"/>
      <c r="AF130" s="149"/>
      <c r="AG130" s="149" t="s">
        <v>128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3" x14ac:dyDescent="0.2">
      <c r="A131" s="156"/>
      <c r="B131" s="157"/>
      <c r="C131" s="194" t="s">
        <v>283</v>
      </c>
      <c r="D131" s="162"/>
      <c r="E131" s="163">
        <v>0.5</v>
      </c>
      <c r="F131" s="160"/>
      <c r="G131" s="160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49"/>
      <c r="AA131" s="149"/>
      <c r="AB131" s="149"/>
      <c r="AC131" s="149"/>
      <c r="AD131" s="149"/>
      <c r="AE131" s="149"/>
      <c r="AF131" s="149"/>
      <c r="AG131" s="149" t="s">
        <v>128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3" x14ac:dyDescent="0.2">
      <c r="A132" s="156"/>
      <c r="B132" s="157"/>
      <c r="C132" s="194" t="s">
        <v>284</v>
      </c>
      <c r="D132" s="162"/>
      <c r="E132" s="163">
        <v>0.2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60"/>
      <c r="Z132" s="149"/>
      <c r="AA132" s="149"/>
      <c r="AB132" s="149"/>
      <c r="AC132" s="149"/>
      <c r="AD132" s="149"/>
      <c r="AE132" s="149"/>
      <c r="AF132" s="149"/>
      <c r="AG132" s="149" t="s">
        <v>128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3" x14ac:dyDescent="0.2">
      <c r="A133" s="156"/>
      <c r="B133" s="157"/>
      <c r="C133" s="194" t="s">
        <v>285</v>
      </c>
      <c r="D133" s="162"/>
      <c r="E133" s="163">
        <v>0.5</v>
      </c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49"/>
      <c r="AA133" s="149"/>
      <c r="AB133" s="149"/>
      <c r="AC133" s="149"/>
      <c r="AD133" s="149"/>
      <c r="AE133" s="149"/>
      <c r="AF133" s="149"/>
      <c r="AG133" s="149" t="s">
        <v>128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x14ac:dyDescent="0.2">
      <c r="A134" s="169" t="s">
        <v>115</v>
      </c>
      <c r="B134" s="170" t="s">
        <v>73</v>
      </c>
      <c r="C134" s="192" t="s">
        <v>74</v>
      </c>
      <c r="D134" s="171"/>
      <c r="E134" s="172"/>
      <c r="F134" s="173"/>
      <c r="G134" s="173">
        <f>SUMIF(AG135:AG149,"&lt;&gt;NOR",G135:G149)</f>
        <v>0</v>
      </c>
      <c r="H134" s="173"/>
      <c r="I134" s="173">
        <f>SUM(I135:I149)</f>
        <v>0</v>
      </c>
      <c r="J134" s="173"/>
      <c r="K134" s="173">
        <f>SUM(K135:K149)</f>
        <v>0</v>
      </c>
      <c r="L134" s="173"/>
      <c r="M134" s="173">
        <f>SUM(M135:M149)</f>
        <v>0</v>
      </c>
      <c r="N134" s="172"/>
      <c r="O134" s="172">
        <f>SUM(O135:O149)</f>
        <v>7.53</v>
      </c>
      <c r="P134" s="172"/>
      <c r="Q134" s="172">
        <f>SUM(Q135:Q149)</f>
        <v>0</v>
      </c>
      <c r="R134" s="173"/>
      <c r="S134" s="173"/>
      <c r="T134" s="174"/>
      <c r="U134" s="168"/>
      <c r="V134" s="168">
        <f>SUM(V135:V149)</f>
        <v>582.61</v>
      </c>
      <c r="W134" s="168"/>
      <c r="X134" s="168"/>
      <c r="Y134" s="168"/>
      <c r="AG134" t="s">
        <v>116</v>
      </c>
    </row>
    <row r="135" spans="1:60" ht="22.5" outlineLevel="1" x14ac:dyDescent="0.2">
      <c r="A135" s="176">
        <v>23</v>
      </c>
      <c r="B135" s="177" t="s">
        <v>286</v>
      </c>
      <c r="C135" s="193" t="s">
        <v>287</v>
      </c>
      <c r="D135" s="178" t="s">
        <v>119</v>
      </c>
      <c r="E135" s="179">
        <v>214.98500000000001</v>
      </c>
      <c r="F135" s="180"/>
      <c r="G135" s="181">
        <f>ROUND(E135*F135,2)</f>
        <v>0</v>
      </c>
      <c r="H135" s="180"/>
      <c r="I135" s="181">
        <f>ROUND(E135*H135,2)</f>
        <v>0</v>
      </c>
      <c r="J135" s="180"/>
      <c r="K135" s="181">
        <f>ROUND(E135*J135,2)</f>
        <v>0</v>
      </c>
      <c r="L135" s="181">
        <v>21</v>
      </c>
      <c r="M135" s="181">
        <f>G135*(1+L135/100)</f>
        <v>0</v>
      </c>
      <c r="N135" s="179">
        <v>3.5040000000000002E-2</v>
      </c>
      <c r="O135" s="179">
        <f>ROUND(E135*N135,2)</f>
        <v>7.53</v>
      </c>
      <c r="P135" s="179">
        <v>0</v>
      </c>
      <c r="Q135" s="179">
        <f>ROUND(E135*P135,2)</f>
        <v>0</v>
      </c>
      <c r="R135" s="181" t="s">
        <v>220</v>
      </c>
      <c r="S135" s="181" t="s">
        <v>121</v>
      </c>
      <c r="T135" s="182" t="s">
        <v>121</v>
      </c>
      <c r="U135" s="160">
        <v>2.71</v>
      </c>
      <c r="V135" s="160">
        <f>ROUND(E135*U135,2)</f>
        <v>582.61</v>
      </c>
      <c r="W135" s="160"/>
      <c r="X135" s="160" t="s">
        <v>122</v>
      </c>
      <c r="Y135" s="160" t="s">
        <v>123</v>
      </c>
      <c r="Z135" s="149"/>
      <c r="AA135" s="149"/>
      <c r="AB135" s="149"/>
      <c r="AC135" s="149"/>
      <c r="AD135" s="149"/>
      <c r="AE135" s="149"/>
      <c r="AF135" s="149"/>
      <c r="AG135" s="149" t="s">
        <v>124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ht="22.5" outlineLevel="2" x14ac:dyDescent="0.2">
      <c r="A136" s="156"/>
      <c r="B136" s="157"/>
      <c r="C136" s="265" t="s">
        <v>288</v>
      </c>
      <c r="D136" s="266"/>
      <c r="E136" s="266"/>
      <c r="F136" s="266"/>
      <c r="G136" s="266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49"/>
      <c r="AA136" s="149"/>
      <c r="AB136" s="149"/>
      <c r="AC136" s="149"/>
      <c r="AD136" s="149"/>
      <c r="AE136" s="149"/>
      <c r="AF136" s="149"/>
      <c r="AG136" s="149" t="s">
        <v>126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83" t="str">
        <f>C136</f>
        <v>zatření spár jakoukoliv maltou cementovou, s vyškrabáním spár, s vypláchnutím spár vodou a očištěním povrchu zdiva po vyspárování, s odklizením materiálu do 20 m</v>
      </c>
      <c r="BB136" s="149"/>
      <c r="BC136" s="149"/>
      <c r="BD136" s="149"/>
      <c r="BE136" s="149"/>
      <c r="BF136" s="149"/>
      <c r="BG136" s="149"/>
      <c r="BH136" s="149"/>
    </row>
    <row r="137" spans="1:60" outlineLevel="2" x14ac:dyDescent="0.2">
      <c r="A137" s="156"/>
      <c r="B137" s="157"/>
      <c r="C137" s="194" t="s">
        <v>289</v>
      </c>
      <c r="D137" s="162"/>
      <c r="E137" s="163"/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49"/>
      <c r="AA137" s="149"/>
      <c r="AB137" s="149"/>
      <c r="AC137" s="149"/>
      <c r="AD137" s="149"/>
      <c r="AE137" s="149"/>
      <c r="AF137" s="149"/>
      <c r="AG137" s="149" t="s">
        <v>128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3" x14ac:dyDescent="0.2">
      <c r="A138" s="156"/>
      <c r="B138" s="157"/>
      <c r="C138" s="194" t="s">
        <v>290</v>
      </c>
      <c r="D138" s="162"/>
      <c r="E138" s="163">
        <v>5.4050000000000002</v>
      </c>
      <c r="F138" s="160"/>
      <c r="G138" s="160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60"/>
      <c r="Z138" s="149"/>
      <c r="AA138" s="149"/>
      <c r="AB138" s="149"/>
      <c r="AC138" s="149"/>
      <c r="AD138" s="149"/>
      <c r="AE138" s="149"/>
      <c r="AF138" s="149"/>
      <c r="AG138" s="149" t="s">
        <v>128</v>
      </c>
      <c r="AH138" s="149">
        <v>0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3" x14ac:dyDescent="0.2">
      <c r="A139" s="156"/>
      <c r="B139" s="157"/>
      <c r="C139" s="194" t="s">
        <v>291</v>
      </c>
      <c r="D139" s="162"/>
      <c r="E139" s="163">
        <v>45.76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49"/>
      <c r="AA139" s="149"/>
      <c r="AB139" s="149"/>
      <c r="AC139" s="149"/>
      <c r="AD139" s="149"/>
      <c r="AE139" s="149"/>
      <c r="AF139" s="149"/>
      <c r="AG139" s="149" t="s">
        <v>128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3" x14ac:dyDescent="0.2">
      <c r="A140" s="156"/>
      <c r="B140" s="157"/>
      <c r="C140" s="194" t="s">
        <v>292</v>
      </c>
      <c r="D140" s="162"/>
      <c r="E140" s="163">
        <v>8.36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49"/>
      <c r="AA140" s="149"/>
      <c r="AB140" s="149"/>
      <c r="AC140" s="149"/>
      <c r="AD140" s="149"/>
      <c r="AE140" s="149"/>
      <c r="AF140" s="149"/>
      <c r="AG140" s="149" t="s">
        <v>128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3" x14ac:dyDescent="0.2">
      <c r="A141" s="156"/>
      <c r="B141" s="157"/>
      <c r="C141" s="194" t="s">
        <v>293</v>
      </c>
      <c r="D141" s="162"/>
      <c r="E141" s="163">
        <v>12.32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49"/>
      <c r="AA141" s="149"/>
      <c r="AB141" s="149"/>
      <c r="AC141" s="149"/>
      <c r="AD141" s="149"/>
      <c r="AE141" s="149"/>
      <c r="AF141" s="149"/>
      <c r="AG141" s="149" t="s">
        <v>128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3" x14ac:dyDescent="0.2">
      <c r="A142" s="156"/>
      <c r="B142" s="157"/>
      <c r="C142" s="194" t="s">
        <v>294</v>
      </c>
      <c r="D142" s="162"/>
      <c r="E142" s="163">
        <v>11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49"/>
      <c r="AA142" s="149"/>
      <c r="AB142" s="149"/>
      <c r="AC142" s="149"/>
      <c r="AD142" s="149"/>
      <c r="AE142" s="149"/>
      <c r="AF142" s="149"/>
      <c r="AG142" s="149" t="s">
        <v>128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3" x14ac:dyDescent="0.2">
      <c r="A143" s="156"/>
      <c r="B143" s="157"/>
      <c r="C143" s="194" t="s">
        <v>295</v>
      </c>
      <c r="D143" s="162"/>
      <c r="E143" s="163">
        <v>12.1</v>
      </c>
      <c r="F143" s="160"/>
      <c r="G143" s="160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60"/>
      <c r="Z143" s="149"/>
      <c r="AA143" s="149"/>
      <c r="AB143" s="149"/>
      <c r="AC143" s="149"/>
      <c r="AD143" s="149"/>
      <c r="AE143" s="149"/>
      <c r="AF143" s="149"/>
      <c r="AG143" s="149" t="s">
        <v>128</v>
      </c>
      <c r="AH143" s="149">
        <v>0</v>
      </c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3" x14ac:dyDescent="0.2">
      <c r="A144" s="156"/>
      <c r="B144" s="157"/>
      <c r="C144" s="194" t="s">
        <v>296</v>
      </c>
      <c r="D144" s="162"/>
      <c r="E144" s="163">
        <v>8.8000000000000007</v>
      </c>
      <c r="F144" s="160"/>
      <c r="G144" s="160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49"/>
      <c r="AA144" s="149"/>
      <c r="AB144" s="149"/>
      <c r="AC144" s="149"/>
      <c r="AD144" s="149"/>
      <c r="AE144" s="149"/>
      <c r="AF144" s="149"/>
      <c r="AG144" s="149" t="s">
        <v>128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3" x14ac:dyDescent="0.2">
      <c r="A145" s="156"/>
      <c r="B145" s="157"/>
      <c r="C145" s="194" t="s">
        <v>297</v>
      </c>
      <c r="D145" s="162"/>
      <c r="E145" s="163">
        <v>8.8000000000000007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49"/>
      <c r="AA145" s="149"/>
      <c r="AB145" s="149"/>
      <c r="AC145" s="149"/>
      <c r="AD145" s="149"/>
      <c r="AE145" s="149"/>
      <c r="AF145" s="149"/>
      <c r="AG145" s="149" t="s">
        <v>128</v>
      </c>
      <c r="AH145" s="149">
        <v>0</v>
      </c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3" x14ac:dyDescent="0.2">
      <c r="A146" s="156"/>
      <c r="B146" s="157"/>
      <c r="C146" s="194" t="s">
        <v>298</v>
      </c>
      <c r="D146" s="162"/>
      <c r="E146" s="163">
        <v>8.36</v>
      </c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49"/>
      <c r="AA146" s="149"/>
      <c r="AB146" s="149"/>
      <c r="AC146" s="149"/>
      <c r="AD146" s="149"/>
      <c r="AE146" s="149"/>
      <c r="AF146" s="149"/>
      <c r="AG146" s="149" t="s">
        <v>128</v>
      </c>
      <c r="AH146" s="149">
        <v>0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3" x14ac:dyDescent="0.2">
      <c r="A147" s="156"/>
      <c r="B147" s="157"/>
      <c r="C147" s="194" t="s">
        <v>299</v>
      </c>
      <c r="D147" s="162"/>
      <c r="E147" s="163">
        <v>7.26</v>
      </c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49"/>
      <c r="AA147" s="149"/>
      <c r="AB147" s="149"/>
      <c r="AC147" s="149"/>
      <c r="AD147" s="149"/>
      <c r="AE147" s="149"/>
      <c r="AF147" s="149"/>
      <c r="AG147" s="149" t="s">
        <v>128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3" x14ac:dyDescent="0.2">
      <c r="A148" s="156"/>
      <c r="B148" s="157"/>
      <c r="C148" s="194" t="s">
        <v>300</v>
      </c>
      <c r="D148" s="162"/>
      <c r="E148" s="163">
        <v>6.82</v>
      </c>
      <c r="F148" s="160"/>
      <c r="G148" s="160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49"/>
      <c r="AA148" s="149"/>
      <c r="AB148" s="149"/>
      <c r="AC148" s="149"/>
      <c r="AD148" s="149"/>
      <c r="AE148" s="149"/>
      <c r="AF148" s="149"/>
      <c r="AG148" s="149" t="s">
        <v>128</v>
      </c>
      <c r="AH148" s="149">
        <v>0</v>
      </c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3" x14ac:dyDescent="0.2">
      <c r="A149" s="156"/>
      <c r="B149" s="157"/>
      <c r="C149" s="194" t="s">
        <v>301</v>
      </c>
      <c r="D149" s="162"/>
      <c r="E149" s="163">
        <v>80</v>
      </c>
      <c r="F149" s="160"/>
      <c r="G149" s="160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49"/>
      <c r="AA149" s="149"/>
      <c r="AB149" s="149"/>
      <c r="AC149" s="149"/>
      <c r="AD149" s="149"/>
      <c r="AE149" s="149"/>
      <c r="AF149" s="149"/>
      <c r="AG149" s="149" t="s">
        <v>128</v>
      </c>
      <c r="AH149" s="149">
        <v>0</v>
      </c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x14ac:dyDescent="0.2">
      <c r="A150" s="169" t="s">
        <v>115</v>
      </c>
      <c r="B150" s="170" t="s">
        <v>75</v>
      </c>
      <c r="C150" s="192" t="s">
        <v>76</v>
      </c>
      <c r="D150" s="171"/>
      <c r="E150" s="172"/>
      <c r="F150" s="173"/>
      <c r="G150" s="173">
        <f>SUMIF(AG151:AG166,"&lt;&gt;NOR",G151:G166)</f>
        <v>0</v>
      </c>
      <c r="H150" s="173"/>
      <c r="I150" s="173">
        <f>SUM(I151:I166)</f>
        <v>0</v>
      </c>
      <c r="J150" s="173"/>
      <c r="K150" s="173">
        <f>SUM(K151:K166)</f>
        <v>0</v>
      </c>
      <c r="L150" s="173"/>
      <c r="M150" s="173">
        <f>SUM(M151:M166)</f>
        <v>0</v>
      </c>
      <c r="N150" s="172"/>
      <c r="O150" s="172">
        <f>SUM(O151:O166)</f>
        <v>4.6300000000000008</v>
      </c>
      <c r="P150" s="172"/>
      <c r="Q150" s="172">
        <f>SUM(Q151:Q166)</f>
        <v>0</v>
      </c>
      <c r="R150" s="173"/>
      <c r="S150" s="173"/>
      <c r="T150" s="174"/>
      <c r="U150" s="168"/>
      <c r="V150" s="168">
        <f>SUM(V151:V166)</f>
        <v>82.289999999999992</v>
      </c>
      <c r="W150" s="168"/>
      <c r="X150" s="168"/>
      <c r="Y150" s="168"/>
      <c r="AG150" t="s">
        <v>116</v>
      </c>
    </row>
    <row r="151" spans="1:60" ht="22.5" outlineLevel="1" x14ac:dyDescent="0.2">
      <c r="A151" s="176">
        <v>24</v>
      </c>
      <c r="B151" s="177" t="s">
        <v>302</v>
      </c>
      <c r="C151" s="193" t="s">
        <v>303</v>
      </c>
      <c r="D151" s="178" t="s">
        <v>119</v>
      </c>
      <c r="E151" s="179">
        <v>150</v>
      </c>
      <c r="F151" s="180"/>
      <c r="G151" s="181">
        <f>ROUND(E151*F151,2)</f>
        <v>0</v>
      </c>
      <c r="H151" s="180"/>
      <c r="I151" s="181">
        <f>ROUND(E151*H151,2)</f>
        <v>0</v>
      </c>
      <c r="J151" s="180"/>
      <c r="K151" s="181">
        <f>ROUND(E151*J151,2)</f>
        <v>0</v>
      </c>
      <c r="L151" s="181">
        <v>21</v>
      </c>
      <c r="M151" s="181">
        <f>G151*(1+L151/100)</f>
        <v>0</v>
      </c>
      <c r="N151" s="179">
        <v>2.426E-2</v>
      </c>
      <c r="O151" s="179">
        <f>ROUND(E151*N151,2)</f>
        <v>3.64</v>
      </c>
      <c r="P151" s="179">
        <v>0</v>
      </c>
      <c r="Q151" s="179">
        <f>ROUND(E151*P151,2)</f>
        <v>0</v>
      </c>
      <c r="R151" s="181" t="s">
        <v>304</v>
      </c>
      <c r="S151" s="181" t="s">
        <v>121</v>
      </c>
      <c r="T151" s="182" t="s">
        <v>121</v>
      </c>
      <c r="U151" s="160">
        <v>0.155</v>
      </c>
      <c r="V151" s="160">
        <f>ROUND(E151*U151,2)</f>
        <v>23.25</v>
      </c>
      <c r="W151" s="160"/>
      <c r="X151" s="160" t="s">
        <v>122</v>
      </c>
      <c r="Y151" s="160" t="s">
        <v>123</v>
      </c>
      <c r="Z151" s="149"/>
      <c r="AA151" s="149"/>
      <c r="AB151" s="149"/>
      <c r="AC151" s="149"/>
      <c r="AD151" s="149"/>
      <c r="AE151" s="149"/>
      <c r="AF151" s="149"/>
      <c r="AG151" s="149" t="s">
        <v>124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2" x14ac:dyDescent="0.2">
      <c r="A152" s="156"/>
      <c r="B152" s="157"/>
      <c r="C152" s="265" t="s">
        <v>305</v>
      </c>
      <c r="D152" s="266"/>
      <c r="E152" s="266"/>
      <c r="F152" s="266"/>
      <c r="G152" s="266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49"/>
      <c r="AA152" s="149"/>
      <c r="AB152" s="149"/>
      <c r="AC152" s="149"/>
      <c r="AD152" s="149"/>
      <c r="AE152" s="149"/>
      <c r="AF152" s="149"/>
      <c r="AG152" s="149" t="s">
        <v>126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2" x14ac:dyDescent="0.2">
      <c r="A153" s="156"/>
      <c r="B153" s="157"/>
      <c r="C153" s="261" t="s">
        <v>306</v>
      </c>
      <c r="D153" s="262"/>
      <c r="E153" s="262"/>
      <c r="F153" s="262"/>
      <c r="G153" s="262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49"/>
      <c r="AA153" s="149"/>
      <c r="AB153" s="149"/>
      <c r="AC153" s="149"/>
      <c r="AD153" s="149"/>
      <c r="AE153" s="149"/>
      <c r="AF153" s="149"/>
      <c r="AG153" s="149" t="s">
        <v>236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ht="22.5" outlineLevel="1" x14ac:dyDescent="0.2">
      <c r="A154" s="176">
        <v>25</v>
      </c>
      <c r="B154" s="177" t="s">
        <v>307</v>
      </c>
      <c r="C154" s="193" t="s">
        <v>308</v>
      </c>
      <c r="D154" s="178" t="s">
        <v>309</v>
      </c>
      <c r="E154" s="179">
        <v>25</v>
      </c>
      <c r="F154" s="180"/>
      <c r="G154" s="181">
        <f>ROUND(E154*F154,2)</f>
        <v>0</v>
      </c>
      <c r="H154" s="180"/>
      <c r="I154" s="181">
        <f>ROUND(E154*H154,2)</f>
        <v>0</v>
      </c>
      <c r="J154" s="180"/>
      <c r="K154" s="181">
        <f>ROUND(E154*J154,2)</f>
        <v>0</v>
      </c>
      <c r="L154" s="181">
        <v>21</v>
      </c>
      <c r="M154" s="181">
        <f>G154*(1+L154/100)</f>
        <v>0</v>
      </c>
      <c r="N154" s="179">
        <v>0</v>
      </c>
      <c r="O154" s="179">
        <f>ROUND(E154*N154,2)</f>
        <v>0</v>
      </c>
      <c r="P154" s="179">
        <v>0</v>
      </c>
      <c r="Q154" s="179">
        <f>ROUND(E154*P154,2)</f>
        <v>0</v>
      </c>
      <c r="R154" s="181" t="s">
        <v>304</v>
      </c>
      <c r="S154" s="181" t="s">
        <v>121</v>
      </c>
      <c r="T154" s="182" t="s">
        <v>121</v>
      </c>
      <c r="U154" s="160">
        <v>0</v>
      </c>
      <c r="V154" s="160">
        <f>ROUND(E154*U154,2)</f>
        <v>0</v>
      </c>
      <c r="W154" s="160"/>
      <c r="X154" s="160" t="s">
        <v>122</v>
      </c>
      <c r="Y154" s="160" t="s">
        <v>123</v>
      </c>
      <c r="Z154" s="149"/>
      <c r="AA154" s="149"/>
      <c r="AB154" s="149"/>
      <c r="AC154" s="149"/>
      <c r="AD154" s="149"/>
      <c r="AE154" s="149"/>
      <c r="AF154" s="149"/>
      <c r="AG154" s="149" t="s">
        <v>124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2" x14ac:dyDescent="0.2">
      <c r="A155" s="156"/>
      <c r="B155" s="157"/>
      <c r="C155" s="265" t="s">
        <v>305</v>
      </c>
      <c r="D155" s="266"/>
      <c r="E155" s="266"/>
      <c r="F155" s="266"/>
      <c r="G155" s="266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49"/>
      <c r="AA155" s="149"/>
      <c r="AB155" s="149"/>
      <c r="AC155" s="149"/>
      <c r="AD155" s="149"/>
      <c r="AE155" s="149"/>
      <c r="AF155" s="149"/>
      <c r="AG155" s="149" t="s">
        <v>126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ht="22.5" outlineLevel="1" x14ac:dyDescent="0.2">
      <c r="A156" s="176">
        <v>26</v>
      </c>
      <c r="B156" s="177" t="s">
        <v>310</v>
      </c>
      <c r="C156" s="193" t="s">
        <v>311</v>
      </c>
      <c r="D156" s="178" t="s">
        <v>119</v>
      </c>
      <c r="E156" s="179">
        <v>450</v>
      </c>
      <c r="F156" s="180"/>
      <c r="G156" s="181">
        <f>ROUND(E156*F156,2)</f>
        <v>0</v>
      </c>
      <c r="H156" s="180"/>
      <c r="I156" s="181">
        <f>ROUND(E156*H156,2)</f>
        <v>0</v>
      </c>
      <c r="J156" s="180"/>
      <c r="K156" s="181">
        <f>ROUND(E156*J156,2)</f>
        <v>0</v>
      </c>
      <c r="L156" s="181">
        <v>21</v>
      </c>
      <c r="M156" s="181">
        <f>G156*(1+L156/100)</f>
        <v>0</v>
      </c>
      <c r="N156" s="179">
        <v>1.67E-3</v>
      </c>
      <c r="O156" s="179">
        <f>ROUND(E156*N156,2)</f>
        <v>0.75</v>
      </c>
      <c r="P156" s="179">
        <v>0</v>
      </c>
      <c r="Q156" s="179">
        <f>ROUND(E156*P156,2)</f>
        <v>0</v>
      </c>
      <c r="R156" s="181" t="s">
        <v>304</v>
      </c>
      <c r="S156" s="181" t="s">
        <v>121</v>
      </c>
      <c r="T156" s="182" t="s">
        <v>121</v>
      </c>
      <c r="U156" s="160">
        <v>7.0000000000000001E-3</v>
      </c>
      <c r="V156" s="160">
        <f>ROUND(E156*U156,2)</f>
        <v>3.15</v>
      </c>
      <c r="W156" s="160"/>
      <c r="X156" s="160" t="s">
        <v>122</v>
      </c>
      <c r="Y156" s="160" t="s">
        <v>123</v>
      </c>
      <c r="Z156" s="149"/>
      <c r="AA156" s="149"/>
      <c r="AB156" s="149"/>
      <c r="AC156" s="149"/>
      <c r="AD156" s="149"/>
      <c r="AE156" s="149"/>
      <c r="AF156" s="149"/>
      <c r="AG156" s="149" t="s">
        <v>124</v>
      </c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2" x14ac:dyDescent="0.2">
      <c r="A157" s="156"/>
      <c r="B157" s="157"/>
      <c r="C157" s="265" t="s">
        <v>305</v>
      </c>
      <c r="D157" s="266"/>
      <c r="E157" s="266"/>
      <c r="F157" s="266"/>
      <c r="G157" s="266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49"/>
      <c r="AA157" s="149"/>
      <c r="AB157" s="149"/>
      <c r="AC157" s="149"/>
      <c r="AD157" s="149"/>
      <c r="AE157" s="149"/>
      <c r="AF157" s="149"/>
      <c r="AG157" s="149" t="s">
        <v>126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2" x14ac:dyDescent="0.2">
      <c r="A158" s="156"/>
      <c r="B158" s="157"/>
      <c r="C158" s="194" t="s">
        <v>312</v>
      </c>
      <c r="D158" s="162"/>
      <c r="E158" s="163">
        <v>450</v>
      </c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49"/>
      <c r="AA158" s="149"/>
      <c r="AB158" s="149"/>
      <c r="AC158" s="149"/>
      <c r="AD158" s="149"/>
      <c r="AE158" s="149"/>
      <c r="AF158" s="149"/>
      <c r="AG158" s="149" t="s">
        <v>128</v>
      </c>
      <c r="AH158" s="149">
        <v>5</v>
      </c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76">
        <v>27</v>
      </c>
      <c r="B159" s="177" t="s">
        <v>313</v>
      </c>
      <c r="C159" s="193" t="s">
        <v>314</v>
      </c>
      <c r="D159" s="178" t="s">
        <v>119</v>
      </c>
      <c r="E159" s="179">
        <v>150</v>
      </c>
      <c r="F159" s="180"/>
      <c r="G159" s="181">
        <f>ROUND(E159*F159,2)</f>
        <v>0</v>
      </c>
      <c r="H159" s="180"/>
      <c r="I159" s="181">
        <f>ROUND(E159*H159,2)</f>
        <v>0</v>
      </c>
      <c r="J159" s="180"/>
      <c r="K159" s="181">
        <f>ROUND(E159*J159,2)</f>
        <v>0</v>
      </c>
      <c r="L159" s="181">
        <v>21</v>
      </c>
      <c r="M159" s="181">
        <f>G159*(1+L159/100)</f>
        <v>0</v>
      </c>
      <c r="N159" s="179">
        <v>0</v>
      </c>
      <c r="O159" s="179">
        <f>ROUND(E159*N159,2)</f>
        <v>0</v>
      </c>
      <c r="P159" s="179">
        <v>0</v>
      </c>
      <c r="Q159" s="179">
        <f>ROUND(E159*P159,2)</f>
        <v>0</v>
      </c>
      <c r="R159" s="181" t="s">
        <v>304</v>
      </c>
      <c r="S159" s="181" t="s">
        <v>121</v>
      </c>
      <c r="T159" s="182" t="s">
        <v>121</v>
      </c>
      <c r="U159" s="160">
        <v>0.115</v>
      </c>
      <c r="V159" s="160">
        <f>ROUND(E159*U159,2)</f>
        <v>17.25</v>
      </c>
      <c r="W159" s="160"/>
      <c r="X159" s="160" t="s">
        <v>122</v>
      </c>
      <c r="Y159" s="160" t="s">
        <v>123</v>
      </c>
      <c r="Z159" s="149"/>
      <c r="AA159" s="149"/>
      <c r="AB159" s="149"/>
      <c r="AC159" s="149"/>
      <c r="AD159" s="149"/>
      <c r="AE159" s="149"/>
      <c r="AF159" s="149"/>
      <c r="AG159" s="149" t="s">
        <v>124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2" x14ac:dyDescent="0.2">
      <c r="A160" s="156"/>
      <c r="B160" s="157"/>
      <c r="C160" s="194" t="s">
        <v>315</v>
      </c>
      <c r="D160" s="162"/>
      <c r="E160" s="163">
        <v>150</v>
      </c>
      <c r="F160" s="160"/>
      <c r="G160" s="160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49"/>
      <c r="AA160" s="149"/>
      <c r="AB160" s="149"/>
      <c r="AC160" s="149"/>
      <c r="AD160" s="149"/>
      <c r="AE160" s="149"/>
      <c r="AF160" s="149"/>
      <c r="AG160" s="149" t="s">
        <v>128</v>
      </c>
      <c r="AH160" s="149">
        <v>5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ht="22.5" outlineLevel="1" x14ac:dyDescent="0.2">
      <c r="A161" s="184">
        <v>28</v>
      </c>
      <c r="B161" s="185" t="s">
        <v>316</v>
      </c>
      <c r="C161" s="195" t="s">
        <v>317</v>
      </c>
      <c r="D161" s="186" t="s">
        <v>181</v>
      </c>
      <c r="E161" s="187">
        <v>50</v>
      </c>
      <c r="F161" s="188"/>
      <c r="G161" s="189">
        <f>ROUND(E161*F161,2)</f>
        <v>0</v>
      </c>
      <c r="H161" s="188"/>
      <c r="I161" s="189">
        <f>ROUND(E161*H161,2)</f>
        <v>0</v>
      </c>
      <c r="J161" s="188"/>
      <c r="K161" s="189">
        <f>ROUND(E161*J161,2)</f>
        <v>0</v>
      </c>
      <c r="L161" s="189">
        <v>21</v>
      </c>
      <c r="M161" s="189">
        <f>G161*(1+L161/100)</f>
        <v>0</v>
      </c>
      <c r="N161" s="187">
        <v>4.8599999999999997E-3</v>
      </c>
      <c r="O161" s="187">
        <f>ROUND(E161*N161,2)</f>
        <v>0.24</v>
      </c>
      <c r="P161" s="187">
        <v>0</v>
      </c>
      <c r="Q161" s="187">
        <f>ROUND(E161*P161,2)</f>
        <v>0</v>
      </c>
      <c r="R161" s="189" t="s">
        <v>304</v>
      </c>
      <c r="S161" s="189" t="s">
        <v>121</v>
      </c>
      <c r="T161" s="190" t="s">
        <v>121</v>
      </c>
      <c r="U161" s="160">
        <v>0.23799999999999999</v>
      </c>
      <c r="V161" s="160">
        <f>ROUND(E161*U161,2)</f>
        <v>11.9</v>
      </c>
      <c r="W161" s="160"/>
      <c r="X161" s="160" t="s">
        <v>122</v>
      </c>
      <c r="Y161" s="160" t="s">
        <v>123</v>
      </c>
      <c r="Z161" s="149"/>
      <c r="AA161" s="149"/>
      <c r="AB161" s="149"/>
      <c r="AC161" s="149"/>
      <c r="AD161" s="149"/>
      <c r="AE161" s="149"/>
      <c r="AF161" s="149"/>
      <c r="AG161" s="149" t="s">
        <v>124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6">
        <v>29</v>
      </c>
      <c r="B162" s="177" t="s">
        <v>318</v>
      </c>
      <c r="C162" s="193" t="s">
        <v>319</v>
      </c>
      <c r="D162" s="178" t="s">
        <v>168</v>
      </c>
      <c r="E162" s="179">
        <v>3.6389999999999998</v>
      </c>
      <c r="F162" s="180"/>
      <c r="G162" s="181">
        <f>ROUND(E162*F162,2)</f>
        <v>0</v>
      </c>
      <c r="H162" s="180"/>
      <c r="I162" s="181">
        <f>ROUND(E162*H162,2)</f>
        <v>0</v>
      </c>
      <c r="J162" s="180"/>
      <c r="K162" s="181">
        <f>ROUND(E162*J162,2)</f>
        <v>0</v>
      </c>
      <c r="L162" s="181">
        <v>21</v>
      </c>
      <c r="M162" s="181">
        <f>G162*(1+L162/100)</f>
        <v>0</v>
      </c>
      <c r="N162" s="179">
        <v>0</v>
      </c>
      <c r="O162" s="179">
        <f>ROUND(E162*N162,2)</f>
        <v>0</v>
      </c>
      <c r="P162" s="179">
        <v>0</v>
      </c>
      <c r="Q162" s="179">
        <f>ROUND(E162*P162,2)</f>
        <v>0</v>
      </c>
      <c r="R162" s="181" t="s">
        <v>304</v>
      </c>
      <c r="S162" s="181" t="s">
        <v>121</v>
      </c>
      <c r="T162" s="182" t="s">
        <v>121</v>
      </c>
      <c r="U162" s="160">
        <v>7.3479999999999999</v>
      </c>
      <c r="V162" s="160">
        <f>ROUND(E162*U162,2)</f>
        <v>26.74</v>
      </c>
      <c r="W162" s="160"/>
      <c r="X162" s="160" t="s">
        <v>122</v>
      </c>
      <c r="Y162" s="160" t="s">
        <v>123</v>
      </c>
      <c r="Z162" s="149"/>
      <c r="AA162" s="149"/>
      <c r="AB162" s="149"/>
      <c r="AC162" s="149"/>
      <c r="AD162" s="149"/>
      <c r="AE162" s="149"/>
      <c r="AF162" s="149"/>
      <c r="AG162" s="149" t="s">
        <v>124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2" x14ac:dyDescent="0.2">
      <c r="A163" s="156"/>
      <c r="B163" s="157"/>
      <c r="C163" s="194" t="s">
        <v>320</v>
      </c>
      <c r="D163" s="162"/>
      <c r="E163" s="163">
        <v>3.6389999999999998</v>
      </c>
      <c r="F163" s="160"/>
      <c r="G163" s="160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49"/>
      <c r="AA163" s="149"/>
      <c r="AB163" s="149"/>
      <c r="AC163" s="149"/>
      <c r="AD163" s="149"/>
      <c r="AE163" s="149"/>
      <c r="AF163" s="149"/>
      <c r="AG163" s="149" t="s">
        <v>128</v>
      </c>
      <c r="AH163" s="149">
        <v>6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3" x14ac:dyDescent="0.2">
      <c r="A164" s="156"/>
      <c r="B164" s="157"/>
      <c r="C164" s="194" t="s">
        <v>321</v>
      </c>
      <c r="D164" s="162"/>
      <c r="E164" s="163"/>
      <c r="F164" s="160"/>
      <c r="G164" s="160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49"/>
      <c r="AA164" s="149"/>
      <c r="AB164" s="149"/>
      <c r="AC164" s="149"/>
      <c r="AD164" s="149"/>
      <c r="AE164" s="149"/>
      <c r="AF164" s="149"/>
      <c r="AG164" s="149" t="s">
        <v>128</v>
      </c>
      <c r="AH164" s="149">
        <v>6</v>
      </c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ht="22.5" outlineLevel="1" x14ac:dyDescent="0.2">
      <c r="A165" s="176">
        <v>30</v>
      </c>
      <c r="B165" s="177" t="s">
        <v>322</v>
      </c>
      <c r="C165" s="193" t="s">
        <v>323</v>
      </c>
      <c r="D165" s="178" t="s">
        <v>168</v>
      </c>
      <c r="E165" s="179">
        <v>3.6389999999999998</v>
      </c>
      <c r="F165" s="180"/>
      <c r="G165" s="181">
        <f>ROUND(E165*F165,2)</f>
        <v>0</v>
      </c>
      <c r="H165" s="180"/>
      <c r="I165" s="181">
        <f>ROUND(E165*H165,2)</f>
        <v>0</v>
      </c>
      <c r="J165" s="180"/>
      <c r="K165" s="181">
        <f>ROUND(E165*J165,2)</f>
        <v>0</v>
      </c>
      <c r="L165" s="181">
        <v>21</v>
      </c>
      <c r="M165" s="181">
        <f>G165*(1+L165/100)</f>
        <v>0</v>
      </c>
      <c r="N165" s="179">
        <v>0</v>
      </c>
      <c r="O165" s="179">
        <f>ROUND(E165*N165,2)</f>
        <v>0</v>
      </c>
      <c r="P165" s="179">
        <v>0</v>
      </c>
      <c r="Q165" s="179">
        <f>ROUND(E165*P165,2)</f>
        <v>0</v>
      </c>
      <c r="R165" s="181" t="s">
        <v>304</v>
      </c>
      <c r="S165" s="181" t="s">
        <v>121</v>
      </c>
      <c r="T165" s="182" t="s">
        <v>121</v>
      </c>
      <c r="U165" s="160">
        <v>0</v>
      </c>
      <c r="V165" s="160">
        <f>ROUND(E165*U165,2)</f>
        <v>0</v>
      </c>
      <c r="W165" s="160"/>
      <c r="X165" s="160" t="s">
        <v>122</v>
      </c>
      <c r="Y165" s="160" t="s">
        <v>123</v>
      </c>
      <c r="Z165" s="149"/>
      <c r="AA165" s="149"/>
      <c r="AB165" s="149"/>
      <c r="AC165" s="149"/>
      <c r="AD165" s="149"/>
      <c r="AE165" s="149"/>
      <c r="AF165" s="149"/>
      <c r="AG165" s="149" t="s">
        <v>124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2" x14ac:dyDescent="0.2">
      <c r="A166" s="156"/>
      <c r="B166" s="157"/>
      <c r="C166" s="194" t="s">
        <v>324</v>
      </c>
      <c r="D166" s="162"/>
      <c r="E166" s="163">
        <v>3.6389999999999998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49"/>
      <c r="AA166" s="149"/>
      <c r="AB166" s="149"/>
      <c r="AC166" s="149"/>
      <c r="AD166" s="149"/>
      <c r="AE166" s="149"/>
      <c r="AF166" s="149"/>
      <c r="AG166" s="149" t="s">
        <v>128</v>
      </c>
      <c r="AH166" s="149">
        <v>5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x14ac:dyDescent="0.2">
      <c r="A167" s="169" t="s">
        <v>115</v>
      </c>
      <c r="B167" s="170" t="s">
        <v>77</v>
      </c>
      <c r="C167" s="192" t="s">
        <v>78</v>
      </c>
      <c r="D167" s="171"/>
      <c r="E167" s="172"/>
      <c r="F167" s="173"/>
      <c r="G167" s="173">
        <f>SUMIF(AG168:AG243,"&lt;&gt;NOR",G168:G243)</f>
        <v>0</v>
      </c>
      <c r="H167" s="173"/>
      <c r="I167" s="173">
        <f>SUM(I168:I243)</f>
        <v>0</v>
      </c>
      <c r="J167" s="173"/>
      <c r="K167" s="173">
        <f>SUM(K168:K243)</f>
        <v>0</v>
      </c>
      <c r="L167" s="173"/>
      <c r="M167" s="173">
        <f>SUM(M168:M243)</f>
        <v>0</v>
      </c>
      <c r="N167" s="172"/>
      <c r="O167" s="172">
        <f>SUM(O168:O243)</f>
        <v>71.94</v>
      </c>
      <c r="P167" s="172"/>
      <c r="Q167" s="172">
        <f>SUM(Q168:Q243)</f>
        <v>31.89</v>
      </c>
      <c r="R167" s="173"/>
      <c r="S167" s="173"/>
      <c r="T167" s="174"/>
      <c r="U167" s="168"/>
      <c r="V167" s="168">
        <f>SUM(V168:V243)</f>
        <v>475.56</v>
      </c>
      <c r="W167" s="168"/>
      <c r="X167" s="168"/>
      <c r="Y167" s="168"/>
      <c r="AG167" t="s">
        <v>116</v>
      </c>
    </row>
    <row r="168" spans="1:60" outlineLevel="1" x14ac:dyDescent="0.2">
      <c r="A168" s="176">
        <v>31</v>
      </c>
      <c r="B168" s="177" t="s">
        <v>325</v>
      </c>
      <c r="C168" s="193" t="s">
        <v>326</v>
      </c>
      <c r="D168" s="178" t="s">
        <v>133</v>
      </c>
      <c r="E168" s="179">
        <v>14.69</v>
      </c>
      <c r="F168" s="180"/>
      <c r="G168" s="181">
        <f>ROUND(E168*F168,2)</f>
        <v>0</v>
      </c>
      <c r="H168" s="180"/>
      <c r="I168" s="181">
        <f>ROUND(E168*H168,2)</f>
        <v>0</v>
      </c>
      <c r="J168" s="180"/>
      <c r="K168" s="181">
        <f>ROUND(E168*J168,2)</f>
        <v>0</v>
      </c>
      <c r="L168" s="181">
        <v>21</v>
      </c>
      <c r="M168" s="181">
        <f>G168*(1+L168/100)</f>
        <v>0</v>
      </c>
      <c r="N168" s="179">
        <v>2.5</v>
      </c>
      <c r="O168" s="179">
        <f>ROUND(E168*N168,2)</f>
        <v>36.729999999999997</v>
      </c>
      <c r="P168" s="179">
        <v>0.3</v>
      </c>
      <c r="Q168" s="179">
        <f>ROUND(E168*P168,2)</f>
        <v>4.41</v>
      </c>
      <c r="R168" s="181" t="s">
        <v>169</v>
      </c>
      <c r="S168" s="181" t="s">
        <v>121</v>
      </c>
      <c r="T168" s="182" t="s">
        <v>121</v>
      </c>
      <c r="U168" s="160">
        <v>4.0359999999999996</v>
      </c>
      <c r="V168" s="160">
        <f>ROUND(E168*U168,2)</f>
        <v>59.29</v>
      </c>
      <c r="W168" s="160"/>
      <c r="X168" s="160" t="s">
        <v>122</v>
      </c>
      <c r="Y168" s="160" t="s">
        <v>123</v>
      </c>
      <c r="Z168" s="149"/>
      <c r="AA168" s="149"/>
      <c r="AB168" s="149"/>
      <c r="AC168" s="149"/>
      <c r="AD168" s="149"/>
      <c r="AE168" s="149"/>
      <c r="AF168" s="149"/>
      <c r="AG168" s="149" t="s">
        <v>124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ht="22.5" outlineLevel="2" x14ac:dyDescent="0.2">
      <c r="A169" s="156"/>
      <c r="B169" s="157"/>
      <c r="C169" s="265" t="s">
        <v>327</v>
      </c>
      <c r="D169" s="266"/>
      <c r="E169" s="266"/>
      <c r="F169" s="266"/>
      <c r="G169" s="266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49"/>
      <c r="AA169" s="149"/>
      <c r="AB169" s="149"/>
      <c r="AC169" s="149"/>
      <c r="AD169" s="149"/>
      <c r="AE169" s="149"/>
      <c r="AF169" s="149"/>
      <c r="AG169" s="149" t="s">
        <v>126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83" t="str">
        <f>C169</f>
        <v>nebo vybourání otvorů průřezové plochy přes 4 m2 ve zdivu nadzákladovém, včetně pomocného lešení o výšce podlahy do 1900 mm a pro zatížení do 1,5 kPa  (150 kg/m2),</v>
      </c>
      <c r="BB169" s="149"/>
      <c r="BC169" s="149"/>
      <c r="BD169" s="149"/>
      <c r="BE169" s="149"/>
      <c r="BF169" s="149"/>
      <c r="BG169" s="149"/>
      <c r="BH169" s="149"/>
    </row>
    <row r="170" spans="1:60" outlineLevel="2" x14ac:dyDescent="0.2">
      <c r="A170" s="156"/>
      <c r="B170" s="157"/>
      <c r="C170" s="261" t="s">
        <v>328</v>
      </c>
      <c r="D170" s="262"/>
      <c r="E170" s="262"/>
      <c r="F170" s="262"/>
      <c r="G170" s="262"/>
      <c r="H170" s="160"/>
      <c r="I170" s="160"/>
      <c r="J170" s="160"/>
      <c r="K170" s="160"/>
      <c r="L170" s="160"/>
      <c r="M170" s="160"/>
      <c r="N170" s="159"/>
      <c r="O170" s="159"/>
      <c r="P170" s="159"/>
      <c r="Q170" s="159"/>
      <c r="R170" s="160"/>
      <c r="S170" s="160"/>
      <c r="T170" s="160"/>
      <c r="U170" s="160"/>
      <c r="V170" s="160"/>
      <c r="W170" s="160"/>
      <c r="X170" s="160"/>
      <c r="Y170" s="160"/>
      <c r="Z170" s="149"/>
      <c r="AA170" s="149"/>
      <c r="AB170" s="149"/>
      <c r="AC170" s="149"/>
      <c r="AD170" s="149"/>
      <c r="AE170" s="149"/>
      <c r="AF170" s="149"/>
      <c r="AG170" s="149" t="s">
        <v>236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3" x14ac:dyDescent="0.2">
      <c r="A171" s="156"/>
      <c r="B171" s="157"/>
      <c r="C171" s="261" t="s">
        <v>329</v>
      </c>
      <c r="D171" s="262"/>
      <c r="E171" s="262"/>
      <c r="F171" s="262"/>
      <c r="G171" s="262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60"/>
      <c r="Z171" s="149"/>
      <c r="AA171" s="149"/>
      <c r="AB171" s="149"/>
      <c r="AC171" s="149"/>
      <c r="AD171" s="149"/>
      <c r="AE171" s="149"/>
      <c r="AF171" s="149"/>
      <c r="AG171" s="149" t="s">
        <v>236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3" x14ac:dyDescent="0.2">
      <c r="A172" s="156"/>
      <c r="B172" s="157"/>
      <c r="C172" s="261" t="s">
        <v>330</v>
      </c>
      <c r="D172" s="262"/>
      <c r="E172" s="262"/>
      <c r="F172" s="262"/>
      <c r="G172" s="262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49"/>
      <c r="AA172" s="149"/>
      <c r="AB172" s="149"/>
      <c r="AC172" s="149"/>
      <c r="AD172" s="149"/>
      <c r="AE172" s="149"/>
      <c r="AF172" s="149"/>
      <c r="AG172" s="149" t="s">
        <v>236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2" x14ac:dyDescent="0.2">
      <c r="A173" s="156"/>
      <c r="B173" s="157"/>
      <c r="C173" s="194" t="s">
        <v>331</v>
      </c>
      <c r="D173" s="162"/>
      <c r="E173" s="163">
        <v>14.202500000000001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49"/>
      <c r="AA173" s="149"/>
      <c r="AB173" s="149"/>
      <c r="AC173" s="149"/>
      <c r="AD173" s="149"/>
      <c r="AE173" s="149"/>
      <c r="AF173" s="149"/>
      <c r="AG173" s="149" t="s">
        <v>128</v>
      </c>
      <c r="AH173" s="149">
        <v>0</v>
      </c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3" x14ac:dyDescent="0.2">
      <c r="A174" s="156"/>
      <c r="B174" s="157"/>
      <c r="C174" s="194" t="s">
        <v>332</v>
      </c>
      <c r="D174" s="162"/>
      <c r="E174" s="163">
        <v>0.48749999999999999</v>
      </c>
      <c r="F174" s="160"/>
      <c r="G174" s="160"/>
      <c r="H174" s="160"/>
      <c r="I174" s="160"/>
      <c r="J174" s="160"/>
      <c r="K174" s="160"/>
      <c r="L174" s="160"/>
      <c r="M174" s="160"/>
      <c r="N174" s="159"/>
      <c r="O174" s="159"/>
      <c r="P174" s="159"/>
      <c r="Q174" s="159"/>
      <c r="R174" s="160"/>
      <c r="S174" s="160"/>
      <c r="T174" s="160"/>
      <c r="U174" s="160"/>
      <c r="V174" s="160"/>
      <c r="W174" s="160"/>
      <c r="X174" s="160"/>
      <c r="Y174" s="160"/>
      <c r="Z174" s="149"/>
      <c r="AA174" s="149"/>
      <c r="AB174" s="149"/>
      <c r="AC174" s="149"/>
      <c r="AD174" s="149"/>
      <c r="AE174" s="149"/>
      <c r="AF174" s="149"/>
      <c r="AG174" s="149" t="s">
        <v>128</v>
      </c>
      <c r="AH174" s="149">
        <v>0</v>
      </c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3" x14ac:dyDescent="0.2">
      <c r="A175" s="156"/>
      <c r="B175" s="157"/>
      <c r="C175" s="194" t="s">
        <v>333</v>
      </c>
      <c r="D175" s="162"/>
      <c r="E175" s="163"/>
      <c r="F175" s="160"/>
      <c r="G175" s="160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60"/>
      <c r="Z175" s="149"/>
      <c r="AA175" s="149"/>
      <c r="AB175" s="149"/>
      <c r="AC175" s="149"/>
      <c r="AD175" s="149"/>
      <c r="AE175" s="149"/>
      <c r="AF175" s="149"/>
      <c r="AG175" s="149" t="s">
        <v>128</v>
      </c>
      <c r="AH175" s="149">
        <v>0</v>
      </c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3" x14ac:dyDescent="0.2">
      <c r="A176" s="156"/>
      <c r="B176" s="157"/>
      <c r="C176" s="194" t="s">
        <v>334</v>
      </c>
      <c r="D176" s="162"/>
      <c r="E176" s="163"/>
      <c r="F176" s="160"/>
      <c r="G176" s="160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49"/>
      <c r="AA176" s="149"/>
      <c r="AB176" s="149"/>
      <c r="AC176" s="149"/>
      <c r="AD176" s="149"/>
      <c r="AE176" s="149"/>
      <c r="AF176" s="149"/>
      <c r="AG176" s="149" t="s">
        <v>128</v>
      </c>
      <c r="AH176" s="149">
        <v>0</v>
      </c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76">
        <v>32</v>
      </c>
      <c r="B177" s="177" t="s">
        <v>335</v>
      </c>
      <c r="C177" s="193" t="s">
        <v>336</v>
      </c>
      <c r="D177" s="178" t="s">
        <v>181</v>
      </c>
      <c r="E177" s="179">
        <v>3</v>
      </c>
      <c r="F177" s="180"/>
      <c r="G177" s="181">
        <f>ROUND(E177*F177,2)</f>
        <v>0</v>
      </c>
      <c r="H177" s="180"/>
      <c r="I177" s="181">
        <f>ROUND(E177*H177,2)</f>
        <v>0</v>
      </c>
      <c r="J177" s="180"/>
      <c r="K177" s="181">
        <f>ROUND(E177*J177,2)</f>
        <v>0</v>
      </c>
      <c r="L177" s="181">
        <v>21</v>
      </c>
      <c r="M177" s="181">
        <f>G177*(1+L177/100)</f>
        <v>0</v>
      </c>
      <c r="N177" s="179">
        <v>1.6800000000000001E-3</v>
      </c>
      <c r="O177" s="179">
        <f>ROUND(E177*N177,2)</f>
        <v>0.01</v>
      </c>
      <c r="P177" s="179">
        <v>3.184E-2</v>
      </c>
      <c r="Q177" s="179">
        <f>ROUND(E177*P177,2)</f>
        <v>0.1</v>
      </c>
      <c r="R177" s="181" t="s">
        <v>169</v>
      </c>
      <c r="S177" s="181" t="s">
        <v>121</v>
      </c>
      <c r="T177" s="182" t="s">
        <v>121</v>
      </c>
      <c r="U177" s="160">
        <v>3.6</v>
      </c>
      <c r="V177" s="160">
        <f>ROUND(E177*U177,2)</f>
        <v>10.8</v>
      </c>
      <c r="W177" s="160"/>
      <c r="X177" s="160" t="s">
        <v>122</v>
      </c>
      <c r="Y177" s="160" t="s">
        <v>123</v>
      </c>
      <c r="Z177" s="149"/>
      <c r="AA177" s="149"/>
      <c r="AB177" s="149"/>
      <c r="AC177" s="149"/>
      <c r="AD177" s="149"/>
      <c r="AE177" s="149"/>
      <c r="AF177" s="149"/>
      <c r="AG177" s="149" t="s">
        <v>124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2" x14ac:dyDescent="0.2">
      <c r="A178" s="156"/>
      <c r="B178" s="157"/>
      <c r="C178" s="194" t="s">
        <v>337</v>
      </c>
      <c r="D178" s="162"/>
      <c r="E178" s="163">
        <v>3</v>
      </c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49"/>
      <c r="AA178" s="149"/>
      <c r="AB178" s="149"/>
      <c r="AC178" s="149"/>
      <c r="AD178" s="149"/>
      <c r="AE178" s="149"/>
      <c r="AF178" s="149"/>
      <c r="AG178" s="149" t="s">
        <v>128</v>
      </c>
      <c r="AH178" s="149">
        <v>0</v>
      </c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ht="22.5" outlineLevel="1" x14ac:dyDescent="0.2">
      <c r="A179" s="176">
        <v>33</v>
      </c>
      <c r="B179" s="177" t="s">
        <v>338</v>
      </c>
      <c r="C179" s="193" t="s">
        <v>339</v>
      </c>
      <c r="D179" s="178" t="s">
        <v>181</v>
      </c>
      <c r="E179" s="179">
        <v>110.35</v>
      </c>
      <c r="F179" s="180"/>
      <c r="G179" s="181">
        <f>ROUND(E179*F179,2)</f>
        <v>0</v>
      </c>
      <c r="H179" s="180"/>
      <c r="I179" s="181">
        <f>ROUND(E179*H179,2)</f>
        <v>0</v>
      </c>
      <c r="J179" s="180"/>
      <c r="K179" s="181">
        <f>ROUND(E179*J179,2)</f>
        <v>0</v>
      </c>
      <c r="L179" s="181">
        <v>21</v>
      </c>
      <c r="M179" s="181">
        <f>G179*(1+L179/100)</f>
        <v>0</v>
      </c>
      <c r="N179" s="179">
        <v>0</v>
      </c>
      <c r="O179" s="179">
        <f>ROUND(E179*N179,2)</f>
        <v>0</v>
      </c>
      <c r="P179" s="179">
        <v>0.17599999999999999</v>
      </c>
      <c r="Q179" s="179">
        <f>ROUND(E179*P179,2)</f>
        <v>19.420000000000002</v>
      </c>
      <c r="R179" s="181" t="s">
        <v>169</v>
      </c>
      <c r="S179" s="181" t="s">
        <v>121</v>
      </c>
      <c r="T179" s="182" t="s">
        <v>121</v>
      </c>
      <c r="U179" s="160">
        <v>0.52800000000000002</v>
      </c>
      <c r="V179" s="160">
        <f>ROUND(E179*U179,2)</f>
        <v>58.26</v>
      </c>
      <c r="W179" s="160"/>
      <c r="X179" s="160" t="s">
        <v>122</v>
      </c>
      <c r="Y179" s="160" t="s">
        <v>123</v>
      </c>
      <c r="Z179" s="149"/>
      <c r="AA179" s="149"/>
      <c r="AB179" s="149"/>
      <c r="AC179" s="149"/>
      <c r="AD179" s="149"/>
      <c r="AE179" s="149"/>
      <c r="AF179" s="149"/>
      <c r="AG179" s="149" t="s">
        <v>124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2" x14ac:dyDescent="0.2">
      <c r="A180" s="156"/>
      <c r="B180" s="157"/>
      <c r="C180" s="265" t="s">
        <v>340</v>
      </c>
      <c r="D180" s="266"/>
      <c r="E180" s="266"/>
      <c r="F180" s="266"/>
      <c r="G180" s="266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60"/>
      <c r="Z180" s="149"/>
      <c r="AA180" s="149"/>
      <c r="AB180" s="149"/>
      <c r="AC180" s="149"/>
      <c r="AD180" s="149"/>
      <c r="AE180" s="149"/>
      <c r="AF180" s="149"/>
      <c r="AG180" s="149" t="s">
        <v>126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2" x14ac:dyDescent="0.2">
      <c r="A181" s="156"/>
      <c r="B181" s="157"/>
      <c r="C181" s="194" t="s">
        <v>341</v>
      </c>
      <c r="D181" s="162"/>
      <c r="E181" s="163">
        <v>90</v>
      </c>
      <c r="F181" s="160"/>
      <c r="G181" s="160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49"/>
      <c r="AA181" s="149"/>
      <c r="AB181" s="149"/>
      <c r="AC181" s="149"/>
      <c r="AD181" s="149"/>
      <c r="AE181" s="149"/>
      <c r="AF181" s="149"/>
      <c r="AG181" s="149" t="s">
        <v>128</v>
      </c>
      <c r="AH181" s="149">
        <v>0</v>
      </c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3" x14ac:dyDescent="0.2">
      <c r="A182" s="156"/>
      <c r="B182" s="157"/>
      <c r="C182" s="194" t="s">
        <v>342</v>
      </c>
      <c r="D182" s="162"/>
      <c r="E182" s="163">
        <v>4</v>
      </c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60"/>
      <c r="Z182" s="149"/>
      <c r="AA182" s="149"/>
      <c r="AB182" s="149"/>
      <c r="AC182" s="149"/>
      <c r="AD182" s="149"/>
      <c r="AE182" s="149"/>
      <c r="AF182" s="149"/>
      <c r="AG182" s="149" t="s">
        <v>128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3" x14ac:dyDescent="0.2">
      <c r="A183" s="156"/>
      <c r="B183" s="157"/>
      <c r="C183" s="194" t="s">
        <v>343</v>
      </c>
      <c r="D183" s="162"/>
      <c r="E183" s="163">
        <v>14.95</v>
      </c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49"/>
      <c r="AA183" s="149"/>
      <c r="AB183" s="149"/>
      <c r="AC183" s="149"/>
      <c r="AD183" s="149"/>
      <c r="AE183" s="149"/>
      <c r="AF183" s="149"/>
      <c r="AG183" s="149" t="s">
        <v>128</v>
      </c>
      <c r="AH183" s="149">
        <v>0</v>
      </c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3" x14ac:dyDescent="0.2">
      <c r="A184" s="156"/>
      <c r="B184" s="157"/>
      <c r="C184" s="194" t="s">
        <v>344</v>
      </c>
      <c r="D184" s="162"/>
      <c r="E184" s="163">
        <v>1.4</v>
      </c>
      <c r="F184" s="160"/>
      <c r="G184" s="160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49"/>
      <c r="AA184" s="149"/>
      <c r="AB184" s="149"/>
      <c r="AC184" s="149"/>
      <c r="AD184" s="149"/>
      <c r="AE184" s="149"/>
      <c r="AF184" s="149"/>
      <c r="AG184" s="149" t="s">
        <v>128</v>
      </c>
      <c r="AH184" s="149">
        <v>0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ht="22.5" outlineLevel="1" x14ac:dyDescent="0.2">
      <c r="A185" s="176">
        <v>34</v>
      </c>
      <c r="B185" s="177" t="s">
        <v>345</v>
      </c>
      <c r="C185" s="193" t="s">
        <v>346</v>
      </c>
      <c r="D185" s="178" t="s">
        <v>176</v>
      </c>
      <c r="E185" s="179">
        <v>108</v>
      </c>
      <c r="F185" s="180"/>
      <c r="G185" s="181">
        <f>ROUND(E185*F185,2)</f>
        <v>0</v>
      </c>
      <c r="H185" s="180"/>
      <c r="I185" s="181">
        <f>ROUND(E185*H185,2)</f>
        <v>0</v>
      </c>
      <c r="J185" s="180"/>
      <c r="K185" s="181">
        <f>ROUND(E185*J185,2)</f>
        <v>0</v>
      </c>
      <c r="L185" s="181">
        <v>21</v>
      </c>
      <c r="M185" s="181">
        <f>G185*(1+L185/100)</f>
        <v>0</v>
      </c>
      <c r="N185" s="179">
        <v>0</v>
      </c>
      <c r="O185" s="179">
        <f>ROUND(E185*N185,2)</f>
        <v>0</v>
      </c>
      <c r="P185" s="179">
        <v>2E-3</v>
      </c>
      <c r="Q185" s="179">
        <f>ROUND(E185*P185,2)</f>
        <v>0.22</v>
      </c>
      <c r="R185" s="181" t="s">
        <v>169</v>
      </c>
      <c r="S185" s="181" t="s">
        <v>121</v>
      </c>
      <c r="T185" s="182" t="s">
        <v>121</v>
      </c>
      <c r="U185" s="160">
        <v>0.17100000000000001</v>
      </c>
      <c r="V185" s="160">
        <f>ROUND(E185*U185,2)</f>
        <v>18.47</v>
      </c>
      <c r="W185" s="160"/>
      <c r="X185" s="160" t="s">
        <v>122</v>
      </c>
      <c r="Y185" s="160" t="s">
        <v>123</v>
      </c>
      <c r="Z185" s="149"/>
      <c r="AA185" s="149"/>
      <c r="AB185" s="149"/>
      <c r="AC185" s="149"/>
      <c r="AD185" s="149"/>
      <c r="AE185" s="149"/>
      <c r="AF185" s="149"/>
      <c r="AG185" s="149" t="s">
        <v>124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2" x14ac:dyDescent="0.2">
      <c r="A186" s="156"/>
      <c r="B186" s="157"/>
      <c r="C186" s="194" t="s">
        <v>347</v>
      </c>
      <c r="D186" s="162"/>
      <c r="E186" s="163">
        <v>108</v>
      </c>
      <c r="F186" s="160"/>
      <c r="G186" s="160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49"/>
      <c r="AA186" s="149"/>
      <c r="AB186" s="149"/>
      <c r="AC186" s="149"/>
      <c r="AD186" s="149"/>
      <c r="AE186" s="149"/>
      <c r="AF186" s="149"/>
      <c r="AG186" s="149" t="s">
        <v>128</v>
      </c>
      <c r="AH186" s="149">
        <v>0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ht="22.5" outlineLevel="1" x14ac:dyDescent="0.2">
      <c r="A187" s="176">
        <v>35</v>
      </c>
      <c r="B187" s="177" t="s">
        <v>348</v>
      </c>
      <c r="C187" s="193" t="s">
        <v>349</v>
      </c>
      <c r="D187" s="178" t="s">
        <v>133</v>
      </c>
      <c r="E187" s="179">
        <v>30.69</v>
      </c>
      <c r="F187" s="180"/>
      <c r="G187" s="181">
        <f>ROUND(E187*F187,2)</f>
        <v>0</v>
      </c>
      <c r="H187" s="180"/>
      <c r="I187" s="181">
        <f>ROUND(E187*H187,2)</f>
        <v>0</v>
      </c>
      <c r="J187" s="180"/>
      <c r="K187" s="181">
        <f>ROUND(E187*J187,2)</f>
        <v>0</v>
      </c>
      <c r="L187" s="181">
        <v>21</v>
      </c>
      <c r="M187" s="181">
        <f>G187*(1+L187/100)</f>
        <v>0</v>
      </c>
      <c r="N187" s="179">
        <v>0</v>
      </c>
      <c r="O187" s="179">
        <f>ROUND(E187*N187,2)</f>
        <v>0</v>
      </c>
      <c r="P187" s="179">
        <v>0</v>
      </c>
      <c r="Q187" s="179">
        <f>ROUND(E187*P187,2)</f>
        <v>0</v>
      </c>
      <c r="R187" s="181" t="s">
        <v>195</v>
      </c>
      <c r="S187" s="181" t="s">
        <v>121</v>
      </c>
      <c r="T187" s="182" t="s">
        <v>121</v>
      </c>
      <c r="U187" s="160">
        <v>7.4139999999999997</v>
      </c>
      <c r="V187" s="160">
        <f>ROUND(E187*U187,2)</f>
        <v>227.54</v>
      </c>
      <c r="W187" s="160"/>
      <c r="X187" s="160" t="s">
        <v>122</v>
      </c>
      <c r="Y187" s="160" t="s">
        <v>123</v>
      </c>
      <c r="Z187" s="149"/>
      <c r="AA187" s="149"/>
      <c r="AB187" s="149"/>
      <c r="AC187" s="149"/>
      <c r="AD187" s="149"/>
      <c r="AE187" s="149"/>
      <c r="AF187" s="149"/>
      <c r="AG187" s="149" t="s">
        <v>124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ht="22.5" outlineLevel="2" x14ac:dyDescent="0.2">
      <c r="A188" s="156"/>
      <c r="B188" s="157"/>
      <c r="C188" s="259" t="s">
        <v>350</v>
      </c>
      <c r="D188" s="260"/>
      <c r="E188" s="260"/>
      <c r="F188" s="260"/>
      <c r="G188" s="260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60"/>
      <c r="Z188" s="149"/>
      <c r="AA188" s="149"/>
      <c r="AB188" s="149"/>
      <c r="AC188" s="149"/>
      <c r="AD188" s="149"/>
      <c r="AE188" s="149"/>
      <c r="AF188" s="149"/>
      <c r="AG188" s="149" t="s">
        <v>236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83" t="str">
        <f>C188</f>
        <v>S vodorovným přemístěním sesbíraných kamenů na vzdálenost do 20 m, uložením očištěného kamene do měřitelných figur nebo naložením na dopravní prostředek.</v>
      </c>
      <c r="BB188" s="149"/>
      <c r="BC188" s="149"/>
      <c r="BD188" s="149"/>
      <c r="BE188" s="149"/>
      <c r="BF188" s="149"/>
      <c r="BG188" s="149"/>
      <c r="BH188" s="149"/>
    </row>
    <row r="189" spans="1:60" outlineLevel="2" x14ac:dyDescent="0.2">
      <c r="A189" s="156"/>
      <c r="B189" s="157"/>
      <c r="C189" s="194" t="s">
        <v>351</v>
      </c>
      <c r="D189" s="162"/>
      <c r="E189" s="163">
        <v>14.69</v>
      </c>
      <c r="F189" s="160"/>
      <c r="G189" s="160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60"/>
      <c r="Z189" s="149"/>
      <c r="AA189" s="149"/>
      <c r="AB189" s="149"/>
      <c r="AC189" s="149"/>
      <c r="AD189" s="149"/>
      <c r="AE189" s="149"/>
      <c r="AF189" s="149"/>
      <c r="AG189" s="149" t="s">
        <v>128</v>
      </c>
      <c r="AH189" s="149">
        <v>5</v>
      </c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3" x14ac:dyDescent="0.2">
      <c r="A190" s="156"/>
      <c r="B190" s="157"/>
      <c r="C190" s="194" t="s">
        <v>352</v>
      </c>
      <c r="D190" s="162"/>
      <c r="E190" s="163">
        <v>16</v>
      </c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49"/>
      <c r="AA190" s="149"/>
      <c r="AB190" s="149"/>
      <c r="AC190" s="149"/>
      <c r="AD190" s="149"/>
      <c r="AE190" s="149"/>
      <c r="AF190" s="149"/>
      <c r="AG190" s="149" t="s">
        <v>128</v>
      </c>
      <c r="AH190" s="149">
        <v>5</v>
      </c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ht="22.5" outlineLevel="1" x14ac:dyDescent="0.2">
      <c r="A191" s="176">
        <v>36</v>
      </c>
      <c r="B191" s="177" t="s">
        <v>353</v>
      </c>
      <c r="C191" s="193" t="s">
        <v>354</v>
      </c>
      <c r="D191" s="178" t="s">
        <v>133</v>
      </c>
      <c r="E191" s="179">
        <v>16</v>
      </c>
      <c r="F191" s="180"/>
      <c r="G191" s="181">
        <f>ROUND(E191*F191,2)</f>
        <v>0</v>
      </c>
      <c r="H191" s="180"/>
      <c r="I191" s="181">
        <f>ROUND(E191*H191,2)</f>
        <v>0</v>
      </c>
      <c r="J191" s="180"/>
      <c r="K191" s="181">
        <f>ROUND(E191*J191,2)</f>
        <v>0</v>
      </c>
      <c r="L191" s="181">
        <v>21</v>
      </c>
      <c r="M191" s="181">
        <f>G191*(1+L191/100)</f>
        <v>0</v>
      </c>
      <c r="N191" s="179">
        <v>2.2000000000000002</v>
      </c>
      <c r="O191" s="179">
        <f>ROUND(E191*N191,2)</f>
        <v>35.200000000000003</v>
      </c>
      <c r="P191" s="179">
        <v>0.3</v>
      </c>
      <c r="Q191" s="179">
        <f>ROUND(E191*P191,2)</f>
        <v>4.8</v>
      </c>
      <c r="R191" s="181" t="s">
        <v>355</v>
      </c>
      <c r="S191" s="181" t="s">
        <v>121</v>
      </c>
      <c r="T191" s="182" t="s">
        <v>121</v>
      </c>
      <c r="U191" s="160">
        <v>4.57</v>
      </c>
      <c r="V191" s="160">
        <f>ROUND(E191*U191,2)</f>
        <v>73.12</v>
      </c>
      <c r="W191" s="160"/>
      <c r="X191" s="160" t="s">
        <v>122</v>
      </c>
      <c r="Y191" s="160" t="s">
        <v>123</v>
      </c>
      <c r="Z191" s="149"/>
      <c r="AA191" s="149"/>
      <c r="AB191" s="149"/>
      <c r="AC191" s="149"/>
      <c r="AD191" s="149"/>
      <c r="AE191" s="149"/>
      <c r="AF191" s="149"/>
      <c r="AG191" s="149" t="s">
        <v>124</v>
      </c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2" x14ac:dyDescent="0.2">
      <c r="A192" s="156"/>
      <c r="B192" s="157"/>
      <c r="C192" s="194" t="s">
        <v>237</v>
      </c>
      <c r="D192" s="162"/>
      <c r="E192" s="163"/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60"/>
      <c r="Z192" s="149"/>
      <c r="AA192" s="149"/>
      <c r="AB192" s="149"/>
      <c r="AC192" s="149"/>
      <c r="AD192" s="149"/>
      <c r="AE192" s="149"/>
      <c r="AF192" s="149"/>
      <c r="AG192" s="149" t="s">
        <v>128</v>
      </c>
      <c r="AH192" s="149">
        <v>0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3" x14ac:dyDescent="0.2">
      <c r="A193" s="156"/>
      <c r="B193" s="157"/>
      <c r="C193" s="194" t="s">
        <v>238</v>
      </c>
      <c r="D193" s="162"/>
      <c r="E193" s="163">
        <v>0.2</v>
      </c>
      <c r="F193" s="160"/>
      <c r="G193" s="160"/>
      <c r="H193" s="160"/>
      <c r="I193" s="160"/>
      <c r="J193" s="160"/>
      <c r="K193" s="160"/>
      <c r="L193" s="160"/>
      <c r="M193" s="160"/>
      <c r="N193" s="159"/>
      <c r="O193" s="159"/>
      <c r="P193" s="159"/>
      <c r="Q193" s="159"/>
      <c r="R193" s="160"/>
      <c r="S193" s="160"/>
      <c r="T193" s="160"/>
      <c r="U193" s="160"/>
      <c r="V193" s="160"/>
      <c r="W193" s="160"/>
      <c r="X193" s="160"/>
      <c r="Y193" s="160"/>
      <c r="Z193" s="149"/>
      <c r="AA193" s="149"/>
      <c r="AB193" s="149"/>
      <c r="AC193" s="149"/>
      <c r="AD193" s="149"/>
      <c r="AE193" s="149"/>
      <c r="AF193" s="149"/>
      <c r="AG193" s="149" t="s">
        <v>128</v>
      </c>
      <c r="AH193" s="149">
        <v>0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3" x14ac:dyDescent="0.2">
      <c r="A194" s="156"/>
      <c r="B194" s="157"/>
      <c r="C194" s="194" t="s">
        <v>239</v>
      </c>
      <c r="D194" s="162"/>
      <c r="E194" s="163">
        <v>0.2</v>
      </c>
      <c r="F194" s="160"/>
      <c r="G194" s="160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60"/>
      <c r="Z194" s="149"/>
      <c r="AA194" s="149"/>
      <c r="AB194" s="149"/>
      <c r="AC194" s="149"/>
      <c r="AD194" s="149"/>
      <c r="AE194" s="149"/>
      <c r="AF194" s="149"/>
      <c r="AG194" s="149" t="s">
        <v>128</v>
      </c>
      <c r="AH194" s="149">
        <v>0</v>
      </c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3" x14ac:dyDescent="0.2">
      <c r="A195" s="156"/>
      <c r="B195" s="157"/>
      <c r="C195" s="194" t="s">
        <v>240</v>
      </c>
      <c r="D195" s="162"/>
      <c r="E195" s="163">
        <v>0.2</v>
      </c>
      <c r="F195" s="160"/>
      <c r="G195" s="160"/>
      <c r="H195" s="160"/>
      <c r="I195" s="160"/>
      <c r="J195" s="160"/>
      <c r="K195" s="160"/>
      <c r="L195" s="160"/>
      <c r="M195" s="160"/>
      <c r="N195" s="159"/>
      <c r="O195" s="159"/>
      <c r="P195" s="159"/>
      <c r="Q195" s="159"/>
      <c r="R195" s="160"/>
      <c r="S195" s="160"/>
      <c r="T195" s="160"/>
      <c r="U195" s="160"/>
      <c r="V195" s="160"/>
      <c r="W195" s="160"/>
      <c r="X195" s="160"/>
      <c r="Y195" s="160"/>
      <c r="Z195" s="149"/>
      <c r="AA195" s="149"/>
      <c r="AB195" s="149"/>
      <c r="AC195" s="149"/>
      <c r="AD195" s="149"/>
      <c r="AE195" s="149"/>
      <c r="AF195" s="149"/>
      <c r="AG195" s="149" t="s">
        <v>128</v>
      </c>
      <c r="AH195" s="149">
        <v>0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3" x14ac:dyDescent="0.2">
      <c r="A196" s="156"/>
      <c r="B196" s="157"/>
      <c r="C196" s="194" t="s">
        <v>241</v>
      </c>
      <c r="D196" s="162"/>
      <c r="E196" s="163">
        <v>0.4</v>
      </c>
      <c r="F196" s="160"/>
      <c r="G196" s="160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60"/>
      <c r="Z196" s="149"/>
      <c r="AA196" s="149"/>
      <c r="AB196" s="149"/>
      <c r="AC196" s="149"/>
      <c r="AD196" s="149"/>
      <c r="AE196" s="149"/>
      <c r="AF196" s="149"/>
      <c r="AG196" s="149" t="s">
        <v>128</v>
      </c>
      <c r="AH196" s="149">
        <v>0</v>
      </c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3" x14ac:dyDescent="0.2">
      <c r="A197" s="156"/>
      <c r="B197" s="157"/>
      <c r="C197" s="194" t="s">
        <v>242</v>
      </c>
      <c r="D197" s="162"/>
      <c r="E197" s="163">
        <v>0.2</v>
      </c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49"/>
      <c r="AA197" s="149"/>
      <c r="AB197" s="149"/>
      <c r="AC197" s="149"/>
      <c r="AD197" s="149"/>
      <c r="AE197" s="149"/>
      <c r="AF197" s="149"/>
      <c r="AG197" s="149" t="s">
        <v>128</v>
      </c>
      <c r="AH197" s="149">
        <v>0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3" x14ac:dyDescent="0.2">
      <c r="A198" s="156"/>
      <c r="B198" s="157"/>
      <c r="C198" s="194" t="s">
        <v>243</v>
      </c>
      <c r="D198" s="162"/>
      <c r="E198" s="163">
        <v>0.2</v>
      </c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60"/>
      <c r="Z198" s="149"/>
      <c r="AA198" s="149"/>
      <c r="AB198" s="149"/>
      <c r="AC198" s="149"/>
      <c r="AD198" s="149"/>
      <c r="AE198" s="149"/>
      <c r="AF198" s="149"/>
      <c r="AG198" s="149" t="s">
        <v>128</v>
      </c>
      <c r="AH198" s="149">
        <v>0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3" x14ac:dyDescent="0.2">
      <c r="A199" s="156"/>
      <c r="B199" s="157"/>
      <c r="C199" s="194" t="s">
        <v>244</v>
      </c>
      <c r="D199" s="162"/>
      <c r="E199" s="163">
        <v>0.5</v>
      </c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49"/>
      <c r="AA199" s="149"/>
      <c r="AB199" s="149"/>
      <c r="AC199" s="149"/>
      <c r="AD199" s="149"/>
      <c r="AE199" s="149"/>
      <c r="AF199" s="149"/>
      <c r="AG199" s="149" t="s">
        <v>128</v>
      </c>
      <c r="AH199" s="149">
        <v>0</v>
      </c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3" x14ac:dyDescent="0.2">
      <c r="A200" s="156"/>
      <c r="B200" s="157"/>
      <c r="C200" s="194" t="s">
        <v>245</v>
      </c>
      <c r="D200" s="162"/>
      <c r="E200" s="163">
        <v>0.2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60"/>
      <c r="Z200" s="149"/>
      <c r="AA200" s="149"/>
      <c r="AB200" s="149"/>
      <c r="AC200" s="149"/>
      <c r="AD200" s="149"/>
      <c r="AE200" s="149"/>
      <c r="AF200" s="149"/>
      <c r="AG200" s="149" t="s">
        <v>128</v>
      </c>
      <c r="AH200" s="149">
        <v>0</v>
      </c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3" x14ac:dyDescent="0.2">
      <c r="A201" s="156"/>
      <c r="B201" s="157"/>
      <c r="C201" s="194" t="s">
        <v>246</v>
      </c>
      <c r="D201" s="162"/>
      <c r="E201" s="163">
        <v>0.2</v>
      </c>
      <c r="F201" s="160"/>
      <c r="G201" s="160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49"/>
      <c r="AA201" s="149"/>
      <c r="AB201" s="149"/>
      <c r="AC201" s="149"/>
      <c r="AD201" s="149"/>
      <c r="AE201" s="149"/>
      <c r="AF201" s="149"/>
      <c r="AG201" s="149" t="s">
        <v>128</v>
      </c>
      <c r="AH201" s="149">
        <v>0</v>
      </c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3" x14ac:dyDescent="0.2">
      <c r="A202" s="156"/>
      <c r="B202" s="157"/>
      <c r="C202" s="194" t="s">
        <v>247</v>
      </c>
      <c r="D202" s="162"/>
      <c r="E202" s="163">
        <v>0.2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49"/>
      <c r="AA202" s="149"/>
      <c r="AB202" s="149"/>
      <c r="AC202" s="149"/>
      <c r="AD202" s="149"/>
      <c r="AE202" s="149"/>
      <c r="AF202" s="149"/>
      <c r="AG202" s="149" t="s">
        <v>128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3" x14ac:dyDescent="0.2">
      <c r="A203" s="156"/>
      <c r="B203" s="157"/>
      <c r="C203" s="194" t="s">
        <v>248</v>
      </c>
      <c r="D203" s="162"/>
      <c r="E203" s="163">
        <v>0.5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49"/>
      <c r="AA203" s="149"/>
      <c r="AB203" s="149"/>
      <c r="AC203" s="149"/>
      <c r="AD203" s="149"/>
      <c r="AE203" s="149"/>
      <c r="AF203" s="149"/>
      <c r="AG203" s="149" t="s">
        <v>128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3" x14ac:dyDescent="0.2">
      <c r="A204" s="156"/>
      <c r="B204" s="157"/>
      <c r="C204" s="194" t="s">
        <v>249</v>
      </c>
      <c r="D204" s="162"/>
      <c r="E204" s="163">
        <v>0.2</v>
      </c>
      <c r="F204" s="160"/>
      <c r="G204" s="160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49"/>
      <c r="AA204" s="149"/>
      <c r="AB204" s="149"/>
      <c r="AC204" s="149"/>
      <c r="AD204" s="149"/>
      <c r="AE204" s="149"/>
      <c r="AF204" s="149"/>
      <c r="AG204" s="149" t="s">
        <v>128</v>
      </c>
      <c r="AH204" s="149">
        <v>0</v>
      </c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3" x14ac:dyDescent="0.2">
      <c r="A205" s="156"/>
      <c r="B205" s="157"/>
      <c r="C205" s="194" t="s">
        <v>250</v>
      </c>
      <c r="D205" s="162"/>
      <c r="E205" s="163">
        <v>0.2</v>
      </c>
      <c r="F205" s="160"/>
      <c r="G205" s="160"/>
      <c r="H205" s="160"/>
      <c r="I205" s="160"/>
      <c r="J205" s="160"/>
      <c r="K205" s="160"/>
      <c r="L205" s="160"/>
      <c r="M205" s="160"/>
      <c r="N205" s="159"/>
      <c r="O205" s="159"/>
      <c r="P205" s="159"/>
      <c r="Q205" s="159"/>
      <c r="R205" s="160"/>
      <c r="S205" s="160"/>
      <c r="T205" s="160"/>
      <c r="U205" s="160"/>
      <c r="V205" s="160"/>
      <c r="W205" s="160"/>
      <c r="X205" s="160"/>
      <c r="Y205" s="160"/>
      <c r="Z205" s="149"/>
      <c r="AA205" s="149"/>
      <c r="AB205" s="149"/>
      <c r="AC205" s="149"/>
      <c r="AD205" s="149"/>
      <c r="AE205" s="149"/>
      <c r="AF205" s="149"/>
      <c r="AG205" s="149" t="s">
        <v>128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3" x14ac:dyDescent="0.2">
      <c r="A206" s="156"/>
      <c r="B206" s="157"/>
      <c r="C206" s="194" t="s">
        <v>251</v>
      </c>
      <c r="D206" s="162"/>
      <c r="E206" s="163">
        <v>0.2</v>
      </c>
      <c r="F206" s="160"/>
      <c r="G206" s="160"/>
      <c r="H206" s="160"/>
      <c r="I206" s="160"/>
      <c r="J206" s="160"/>
      <c r="K206" s="160"/>
      <c r="L206" s="160"/>
      <c r="M206" s="160"/>
      <c r="N206" s="159"/>
      <c r="O206" s="159"/>
      <c r="P206" s="159"/>
      <c r="Q206" s="159"/>
      <c r="R206" s="160"/>
      <c r="S206" s="160"/>
      <c r="T206" s="160"/>
      <c r="U206" s="160"/>
      <c r="V206" s="160"/>
      <c r="W206" s="160"/>
      <c r="X206" s="160"/>
      <c r="Y206" s="160"/>
      <c r="Z206" s="149"/>
      <c r="AA206" s="149"/>
      <c r="AB206" s="149"/>
      <c r="AC206" s="149"/>
      <c r="AD206" s="149"/>
      <c r="AE206" s="149"/>
      <c r="AF206" s="149"/>
      <c r="AG206" s="149" t="s">
        <v>128</v>
      </c>
      <c r="AH206" s="149">
        <v>0</v>
      </c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3" x14ac:dyDescent="0.2">
      <c r="A207" s="156"/>
      <c r="B207" s="157"/>
      <c r="C207" s="194" t="s">
        <v>252</v>
      </c>
      <c r="D207" s="162"/>
      <c r="E207" s="163">
        <v>0.5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49"/>
      <c r="AA207" s="149"/>
      <c r="AB207" s="149"/>
      <c r="AC207" s="149"/>
      <c r="AD207" s="149"/>
      <c r="AE207" s="149"/>
      <c r="AF207" s="149"/>
      <c r="AG207" s="149" t="s">
        <v>128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3" x14ac:dyDescent="0.2">
      <c r="A208" s="156"/>
      <c r="B208" s="157"/>
      <c r="C208" s="194" t="s">
        <v>253</v>
      </c>
      <c r="D208" s="162"/>
      <c r="E208" s="163">
        <v>0.2</v>
      </c>
      <c r="F208" s="160"/>
      <c r="G208" s="160"/>
      <c r="H208" s="160"/>
      <c r="I208" s="160"/>
      <c r="J208" s="160"/>
      <c r="K208" s="160"/>
      <c r="L208" s="160"/>
      <c r="M208" s="160"/>
      <c r="N208" s="159"/>
      <c r="O208" s="159"/>
      <c r="P208" s="159"/>
      <c r="Q208" s="159"/>
      <c r="R208" s="160"/>
      <c r="S208" s="160"/>
      <c r="T208" s="160"/>
      <c r="U208" s="160"/>
      <c r="V208" s="160"/>
      <c r="W208" s="160"/>
      <c r="X208" s="160"/>
      <c r="Y208" s="160"/>
      <c r="Z208" s="149"/>
      <c r="AA208" s="149"/>
      <c r="AB208" s="149"/>
      <c r="AC208" s="149"/>
      <c r="AD208" s="149"/>
      <c r="AE208" s="149"/>
      <c r="AF208" s="149"/>
      <c r="AG208" s="149" t="s">
        <v>128</v>
      </c>
      <c r="AH208" s="149">
        <v>0</v>
      </c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3" x14ac:dyDescent="0.2">
      <c r="A209" s="156"/>
      <c r="B209" s="157"/>
      <c r="C209" s="194" t="s">
        <v>254</v>
      </c>
      <c r="D209" s="162"/>
      <c r="E209" s="163">
        <v>0.2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49"/>
      <c r="AA209" s="149"/>
      <c r="AB209" s="149"/>
      <c r="AC209" s="149"/>
      <c r="AD209" s="149"/>
      <c r="AE209" s="149"/>
      <c r="AF209" s="149"/>
      <c r="AG209" s="149" t="s">
        <v>128</v>
      </c>
      <c r="AH209" s="149">
        <v>0</v>
      </c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3" x14ac:dyDescent="0.2">
      <c r="A210" s="156"/>
      <c r="B210" s="157"/>
      <c r="C210" s="194" t="s">
        <v>255</v>
      </c>
      <c r="D210" s="162"/>
      <c r="E210" s="163">
        <v>0.2</v>
      </c>
      <c r="F210" s="160"/>
      <c r="G210" s="160"/>
      <c r="H210" s="160"/>
      <c r="I210" s="160"/>
      <c r="J210" s="160"/>
      <c r="K210" s="160"/>
      <c r="L210" s="160"/>
      <c r="M210" s="160"/>
      <c r="N210" s="159"/>
      <c r="O210" s="159"/>
      <c r="P210" s="159"/>
      <c r="Q210" s="159"/>
      <c r="R210" s="160"/>
      <c r="S210" s="160"/>
      <c r="T210" s="160"/>
      <c r="U210" s="160"/>
      <c r="V210" s="160"/>
      <c r="W210" s="160"/>
      <c r="X210" s="160"/>
      <c r="Y210" s="160"/>
      <c r="Z210" s="149"/>
      <c r="AA210" s="149"/>
      <c r="AB210" s="149"/>
      <c r="AC210" s="149"/>
      <c r="AD210" s="149"/>
      <c r="AE210" s="149"/>
      <c r="AF210" s="149"/>
      <c r="AG210" s="149" t="s">
        <v>128</v>
      </c>
      <c r="AH210" s="149">
        <v>0</v>
      </c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3" x14ac:dyDescent="0.2">
      <c r="A211" s="156"/>
      <c r="B211" s="157"/>
      <c r="C211" s="194" t="s">
        <v>256</v>
      </c>
      <c r="D211" s="162"/>
      <c r="E211" s="163">
        <v>0.5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60"/>
      <c r="Z211" s="149"/>
      <c r="AA211" s="149"/>
      <c r="AB211" s="149"/>
      <c r="AC211" s="149"/>
      <c r="AD211" s="149"/>
      <c r="AE211" s="149"/>
      <c r="AF211" s="149"/>
      <c r="AG211" s="149" t="s">
        <v>128</v>
      </c>
      <c r="AH211" s="149">
        <v>0</v>
      </c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3" x14ac:dyDescent="0.2">
      <c r="A212" s="156"/>
      <c r="B212" s="157"/>
      <c r="C212" s="194" t="s">
        <v>257</v>
      </c>
      <c r="D212" s="162"/>
      <c r="E212" s="163">
        <v>0.2</v>
      </c>
      <c r="F212" s="160"/>
      <c r="G212" s="160"/>
      <c r="H212" s="160"/>
      <c r="I212" s="160"/>
      <c r="J212" s="160"/>
      <c r="K212" s="160"/>
      <c r="L212" s="160"/>
      <c r="M212" s="160"/>
      <c r="N212" s="159"/>
      <c r="O212" s="159"/>
      <c r="P212" s="159"/>
      <c r="Q212" s="159"/>
      <c r="R212" s="160"/>
      <c r="S212" s="160"/>
      <c r="T212" s="160"/>
      <c r="U212" s="160"/>
      <c r="V212" s="160"/>
      <c r="W212" s="160"/>
      <c r="X212" s="160"/>
      <c r="Y212" s="160"/>
      <c r="Z212" s="149"/>
      <c r="AA212" s="149"/>
      <c r="AB212" s="149"/>
      <c r="AC212" s="149"/>
      <c r="AD212" s="149"/>
      <c r="AE212" s="149"/>
      <c r="AF212" s="149"/>
      <c r="AG212" s="149" t="s">
        <v>128</v>
      </c>
      <c r="AH212" s="149">
        <v>0</v>
      </c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3" x14ac:dyDescent="0.2">
      <c r="A213" s="156"/>
      <c r="B213" s="157"/>
      <c r="C213" s="194" t="s">
        <v>258</v>
      </c>
      <c r="D213" s="162"/>
      <c r="E213" s="163">
        <v>0.5</v>
      </c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49"/>
      <c r="AA213" s="149"/>
      <c r="AB213" s="149"/>
      <c r="AC213" s="149"/>
      <c r="AD213" s="149"/>
      <c r="AE213" s="149"/>
      <c r="AF213" s="149"/>
      <c r="AG213" s="149" t="s">
        <v>128</v>
      </c>
      <c r="AH213" s="149">
        <v>0</v>
      </c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outlineLevel="3" x14ac:dyDescent="0.2">
      <c r="A214" s="156"/>
      <c r="B214" s="157"/>
      <c r="C214" s="194" t="s">
        <v>259</v>
      </c>
      <c r="D214" s="162"/>
      <c r="E214" s="163">
        <v>0.2</v>
      </c>
      <c r="F214" s="160"/>
      <c r="G214" s="160"/>
      <c r="H214" s="160"/>
      <c r="I214" s="160"/>
      <c r="J214" s="160"/>
      <c r="K214" s="160"/>
      <c r="L214" s="160"/>
      <c r="M214" s="160"/>
      <c r="N214" s="159"/>
      <c r="O214" s="159"/>
      <c r="P214" s="159"/>
      <c r="Q214" s="159"/>
      <c r="R214" s="160"/>
      <c r="S214" s="160"/>
      <c r="T214" s="160"/>
      <c r="U214" s="160"/>
      <c r="V214" s="160"/>
      <c r="W214" s="160"/>
      <c r="X214" s="160"/>
      <c r="Y214" s="160"/>
      <c r="Z214" s="149"/>
      <c r="AA214" s="149"/>
      <c r="AB214" s="149"/>
      <c r="AC214" s="149"/>
      <c r="AD214" s="149"/>
      <c r="AE214" s="149"/>
      <c r="AF214" s="149"/>
      <c r="AG214" s="149" t="s">
        <v>128</v>
      </c>
      <c r="AH214" s="149">
        <v>0</v>
      </c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3" x14ac:dyDescent="0.2">
      <c r="A215" s="156"/>
      <c r="B215" s="157"/>
      <c r="C215" s="194" t="s">
        <v>260</v>
      </c>
      <c r="D215" s="162"/>
      <c r="E215" s="163">
        <v>0.5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49"/>
      <c r="AA215" s="149"/>
      <c r="AB215" s="149"/>
      <c r="AC215" s="149"/>
      <c r="AD215" s="149"/>
      <c r="AE215" s="149"/>
      <c r="AF215" s="149"/>
      <c r="AG215" s="149" t="s">
        <v>128</v>
      </c>
      <c r="AH215" s="149">
        <v>0</v>
      </c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3" x14ac:dyDescent="0.2">
      <c r="A216" s="156"/>
      <c r="B216" s="157"/>
      <c r="C216" s="194" t="s">
        <v>261</v>
      </c>
      <c r="D216" s="162"/>
      <c r="E216" s="163">
        <v>0.2</v>
      </c>
      <c r="F216" s="160"/>
      <c r="G216" s="160"/>
      <c r="H216" s="160"/>
      <c r="I216" s="160"/>
      <c r="J216" s="160"/>
      <c r="K216" s="160"/>
      <c r="L216" s="160"/>
      <c r="M216" s="160"/>
      <c r="N216" s="159"/>
      <c r="O216" s="159"/>
      <c r="P216" s="159"/>
      <c r="Q216" s="159"/>
      <c r="R216" s="160"/>
      <c r="S216" s="160"/>
      <c r="T216" s="160"/>
      <c r="U216" s="160"/>
      <c r="V216" s="160"/>
      <c r="W216" s="160"/>
      <c r="X216" s="160"/>
      <c r="Y216" s="160"/>
      <c r="Z216" s="149"/>
      <c r="AA216" s="149"/>
      <c r="AB216" s="149"/>
      <c r="AC216" s="149"/>
      <c r="AD216" s="149"/>
      <c r="AE216" s="149"/>
      <c r="AF216" s="149"/>
      <c r="AG216" s="149" t="s">
        <v>128</v>
      </c>
      <c r="AH216" s="149">
        <v>0</v>
      </c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3" x14ac:dyDescent="0.2">
      <c r="A217" s="156"/>
      <c r="B217" s="157"/>
      <c r="C217" s="194" t="s">
        <v>262</v>
      </c>
      <c r="D217" s="162"/>
      <c r="E217" s="163">
        <v>0.2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49"/>
      <c r="AA217" s="149"/>
      <c r="AB217" s="149"/>
      <c r="AC217" s="149"/>
      <c r="AD217" s="149"/>
      <c r="AE217" s="149"/>
      <c r="AF217" s="149"/>
      <c r="AG217" s="149" t="s">
        <v>128</v>
      </c>
      <c r="AH217" s="149">
        <v>0</v>
      </c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3" x14ac:dyDescent="0.2">
      <c r="A218" s="156"/>
      <c r="B218" s="157"/>
      <c r="C218" s="194" t="s">
        <v>263</v>
      </c>
      <c r="D218" s="162"/>
      <c r="E218" s="163">
        <v>0.5</v>
      </c>
      <c r="F218" s="160"/>
      <c r="G218" s="160"/>
      <c r="H218" s="160"/>
      <c r="I218" s="160"/>
      <c r="J218" s="160"/>
      <c r="K218" s="160"/>
      <c r="L218" s="160"/>
      <c r="M218" s="160"/>
      <c r="N218" s="159"/>
      <c r="O218" s="159"/>
      <c r="P218" s="159"/>
      <c r="Q218" s="159"/>
      <c r="R218" s="160"/>
      <c r="S218" s="160"/>
      <c r="T218" s="160"/>
      <c r="U218" s="160"/>
      <c r="V218" s="160"/>
      <c r="W218" s="160"/>
      <c r="X218" s="160"/>
      <c r="Y218" s="160"/>
      <c r="Z218" s="149"/>
      <c r="AA218" s="149"/>
      <c r="AB218" s="149"/>
      <c r="AC218" s="149"/>
      <c r="AD218" s="149"/>
      <c r="AE218" s="149"/>
      <c r="AF218" s="149"/>
      <c r="AG218" s="149" t="s">
        <v>128</v>
      </c>
      <c r="AH218" s="149">
        <v>0</v>
      </c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3" x14ac:dyDescent="0.2">
      <c r="A219" s="156"/>
      <c r="B219" s="157"/>
      <c r="C219" s="194" t="s">
        <v>264</v>
      </c>
      <c r="D219" s="162"/>
      <c r="E219" s="163">
        <v>0.35</v>
      </c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49"/>
      <c r="AA219" s="149"/>
      <c r="AB219" s="149"/>
      <c r="AC219" s="149"/>
      <c r="AD219" s="149"/>
      <c r="AE219" s="149"/>
      <c r="AF219" s="149"/>
      <c r="AG219" s="149" t="s">
        <v>128</v>
      </c>
      <c r="AH219" s="149">
        <v>0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outlineLevel="3" x14ac:dyDescent="0.2">
      <c r="A220" s="156"/>
      <c r="B220" s="157"/>
      <c r="C220" s="194" t="s">
        <v>266</v>
      </c>
      <c r="D220" s="162"/>
      <c r="E220" s="163">
        <v>0.35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60"/>
      <c r="Z220" s="149"/>
      <c r="AA220" s="149"/>
      <c r="AB220" s="149"/>
      <c r="AC220" s="149"/>
      <c r="AD220" s="149"/>
      <c r="AE220" s="149"/>
      <c r="AF220" s="149"/>
      <c r="AG220" s="149" t="s">
        <v>128</v>
      </c>
      <c r="AH220" s="149">
        <v>0</v>
      </c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3" x14ac:dyDescent="0.2">
      <c r="A221" s="156"/>
      <c r="B221" s="157"/>
      <c r="C221" s="194" t="s">
        <v>268</v>
      </c>
      <c r="D221" s="162"/>
      <c r="E221" s="163">
        <v>1.05</v>
      </c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49"/>
      <c r="AA221" s="149"/>
      <c r="AB221" s="149"/>
      <c r="AC221" s="149"/>
      <c r="AD221" s="149"/>
      <c r="AE221" s="149"/>
      <c r="AF221" s="149"/>
      <c r="AG221" s="149" t="s">
        <v>128</v>
      </c>
      <c r="AH221" s="149">
        <v>0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3" x14ac:dyDescent="0.2">
      <c r="A222" s="156"/>
      <c r="B222" s="157"/>
      <c r="C222" s="194" t="s">
        <v>269</v>
      </c>
      <c r="D222" s="162"/>
      <c r="E222" s="163"/>
      <c r="F222" s="160"/>
      <c r="G222" s="160"/>
      <c r="H222" s="160"/>
      <c r="I222" s="160"/>
      <c r="J222" s="160"/>
      <c r="K222" s="160"/>
      <c r="L222" s="160"/>
      <c r="M222" s="160"/>
      <c r="N222" s="159"/>
      <c r="O222" s="159"/>
      <c r="P222" s="159"/>
      <c r="Q222" s="159"/>
      <c r="R222" s="160"/>
      <c r="S222" s="160"/>
      <c r="T222" s="160"/>
      <c r="U222" s="160"/>
      <c r="V222" s="160"/>
      <c r="W222" s="160"/>
      <c r="X222" s="160"/>
      <c r="Y222" s="160"/>
      <c r="Z222" s="149"/>
      <c r="AA222" s="149"/>
      <c r="AB222" s="149"/>
      <c r="AC222" s="149"/>
      <c r="AD222" s="149"/>
      <c r="AE222" s="149"/>
      <c r="AF222" s="149"/>
      <c r="AG222" s="149" t="s">
        <v>128</v>
      </c>
      <c r="AH222" s="149">
        <v>0</v>
      </c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3" x14ac:dyDescent="0.2">
      <c r="A223" s="156"/>
      <c r="B223" s="157"/>
      <c r="C223" s="194" t="s">
        <v>270</v>
      </c>
      <c r="D223" s="162"/>
      <c r="E223" s="163">
        <v>0.5</v>
      </c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60"/>
      <c r="Z223" s="149"/>
      <c r="AA223" s="149"/>
      <c r="AB223" s="149"/>
      <c r="AC223" s="149"/>
      <c r="AD223" s="149"/>
      <c r="AE223" s="149"/>
      <c r="AF223" s="149"/>
      <c r="AG223" s="149" t="s">
        <v>128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3" x14ac:dyDescent="0.2">
      <c r="A224" s="156"/>
      <c r="B224" s="157"/>
      <c r="C224" s="194" t="s">
        <v>271</v>
      </c>
      <c r="D224" s="162"/>
      <c r="E224" s="163">
        <v>0.2</v>
      </c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60"/>
      <c r="Z224" s="149"/>
      <c r="AA224" s="149"/>
      <c r="AB224" s="149"/>
      <c r="AC224" s="149"/>
      <c r="AD224" s="149"/>
      <c r="AE224" s="149"/>
      <c r="AF224" s="149"/>
      <c r="AG224" s="149" t="s">
        <v>128</v>
      </c>
      <c r="AH224" s="149">
        <v>0</v>
      </c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3" x14ac:dyDescent="0.2">
      <c r="A225" s="156"/>
      <c r="B225" s="157"/>
      <c r="C225" s="194" t="s">
        <v>272</v>
      </c>
      <c r="D225" s="162"/>
      <c r="E225" s="163">
        <v>0.5</v>
      </c>
      <c r="F225" s="160"/>
      <c r="G225" s="160"/>
      <c r="H225" s="160"/>
      <c r="I225" s="160"/>
      <c r="J225" s="160"/>
      <c r="K225" s="160"/>
      <c r="L225" s="160"/>
      <c r="M225" s="160"/>
      <c r="N225" s="159"/>
      <c r="O225" s="159"/>
      <c r="P225" s="159"/>
      <c r="Q225" s="159"/>
      <c r="R225" s="160"/>
      <c r="S225" s="160"/>
      <c r="T225" s="160"/>
      <c r="U225" s="160"/>
      <c r="V225" s="160"/>
      <c r="W225" s="160"/>
      <c r="X225" s="160"/>
      <c r="Y225" s="160"/>
      <c r="Z225" s="149"/>
      <c r="AA225" s="149"/>
      <c r="AB225" s="149"/>
      <c r="AC225" s="149"/>
      <c r="AD225" s="149"/>
      <c r="AE225" s="149"/>
      <c r="AF225" s="149"/>
      <c r="AG225" s="149" t="s">
        <v>128</v>
      </c>
      <c r="AH225" s="149">
        <v>0</v>
      </c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3" x14ac:dyDescent="0.2">
      <c r="A226" s="156"/>
      <c r="B226" s="157"/>
      <c r="C226" s="194" t="s">
        <v>273</v>
      </c>
      <c r="D226" s="162"/>
      <c r="E226" s="163">
        <v>0.2</v>
      </c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49"/>
      <c r="AA226" s="149"/>
      <c r="AB226" s="149"/>
      <c r="AC226" s="149"/>
      <c r="AD226" s="149"/>
      <c r="AE226" s="149"/>
      <c r="AF226" s="149"/>
      <c r="AG226" s="149" t="s">
        <v>128</v>
      </c>
      <c r="AH226" s="149">
        <v>0</v>
      </c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3" x14ac:dyDescent="0.2">
      <c r="A227" s="156"/>
      <c r="B227" s="157"/>
      <c r="C227" s="194" t="s">
        <v>274</v>
      </c>
      <c r="D227" s="162"/>
      <c r="E227" s="163">
        <v>0.5</v>
      </c>
      <c r="F227" s="160"/>
      <c r="G227" s="160"/>
      <c r="H227" s="160"/>
      <c r="I227" s="160"/>
      <c r="J227" s="160"/>
      <c r="K227" s="160"/>
      <c r="L227" s="160"/>
      <c r="M227" s="160"/>
      <c r="N227" s="159"/>
      <c r="O227" s="159"/>
      <c r="P227" s="159"/>
      <c r="Q227" s="159"/>
      <c r="R227" s="160"/>
      <c r="S227" s="160"/>
      <c r="T227" s="160"/>
      <c r="U227" s="160"/>
      <c r="V227" s="160"/>
      <c r="W227" s="160"/>
      <c r="X227" s="160"/>
      <c r="Y227" s="160"/>
      <c r="Z227" s="149"/>
      <c r="AA227" s="149"/>
      <c r="AB227" s="149"/>
      <c r="AC227" s="149"/>
      <c r="AD227" s="149"/>
      <c r="AE227" s="149"/>
      <c r="AF227" s="149"/>
      <c r="AG227" s="149" t="s">
        <v>128</v>
      </c>
      <c r="AH227" s="149">
        <v>0</v>
      </c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3" x14ac:dyDescent="0.2">
      <c r="A228" s="156"/>
      <c r="B228" s="157"/>
      <c r="C228" s="194" t="s">
        <v>275</v>
      </c>
      <c r="D228" s="162"/>
      <c r="E228" s="163">
        <v>0.75</v>
      </c>
      <c r="F228" s="160"/>
      <c r="G228" s="160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60"/>
      <c r="Z228" s="149"/>
      <c r="AA228" s="149"/>
      <c r="AB228" s="149"/>
      <c r="AC228" s="149"/>
      <c r="AD228" s="149"/>
      <c r="AE228" s="149"/>
      <c r="AF228" s="149"/>
      <c r="AG228" s="149" t="s">
        <v>128</v>
      </c>
      <c r="AH228" s="149">
        <v>0</v>
      </c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3" x14ac:dyDescent="0.2">
      <c r="A229" s="156"/>
      <c r="B229" s="157"/>
      <c r="C229" s="194" t="s">
        <v>276</v>
      </c>
      <c r="D229" s="162"/>
      <c r="E229" s="163">
        <v>0.5</v>
      </c>
      <c r="F229" s="160"/>
      <c r="G229" s="160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60"/>
      <c r="Z229" s="149"/>
      <c r="AA229" s="149"/>
      <c r="AB229" s="149"/>
      <c r="AC229" s="149"/>
      <c r="AD229" s="149"/>
      <c r="AE229" s="149"/>
      <c r="AF229" s="149"/>
      <c r="AG229" s="149" t="s">
        <v>128</v>
      </c>
      <c r="AH229" s="149">
        <v>0</v>
      </c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3" x14ac:dyDescent="0.2">
      <c r="A230" s="156"/>
      <c r="B230" s="157"/>
      <c r="C230" s="194" t="s">
        <v>277</v>
      </c>
      <c r="D230" s="162"/>
      <c r="E230" s="163">
        <v>0.5</v>
      </c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60"/>
      <c r="Z230" s="149"/>
      <c r="AA230" s="149"/>
      <c r="AB230" s="149"/>
      <c r="AC230" s="149"/>
      <c r="AD230" s="149"/>
      <c r="AE230" s="149"/>
      <c r="AF230" s="149"/>
      <c r="AG230" s="149" t="s">
        <v>128</v>
      </c>
      <c r="AH230" s="149">
        <v>0</v>
      </c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outlineLevel="3" x14ac:dyDescent="0.2">
      <c r="A231" s="156"/>
      <c r="B231" s="157"/>
      <c r="C231" s="194" t="s">
        <v>278</v>
      </c>
      <c r="D231" s="162"/>
      <c r="E231" s="163">
        <v>0.5</v>
      </c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49"/>
      <c r="AA231" s="149"/>
      <c r="AB231" s="149"/>
      <c r="AC231" s="149"/>
      <c r="AD231" s="149"/>
      <c r="AE231" s="149"/>
      <c r="AF231" s="149"/>
      <c r="AG231" s="149" t="s">
        <v>128</v>
      </c>
      <c r="AH231" s="149">
        <v>0</v>
      </c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3" x14ac:dyDescent="0.2">
      <c r="A232" s="156"/>
      <c r="B232" s="157"/>
      <c r="C232" s="194" t="s">
        <v>279</v>
      </c>
      <c r="D232" s="162"/>
      <c r="E232" s="163">
        <v>0.5</v>
      </c>
      <c r="F232" s="160"/>
      <c r="G232" s="160"/>
      <c r="H232" s="160"/>
      <c r="I232" s="160"/>
      <c r="J232" s="160"/>
      <c r="K232" s="160"/>
      <c r="L232" s="160"/>
      <c r="M232" s="160"/>
      <c r="N232" s="159"/>
      <c r="O232" s="159"/>
      <c r="P232" s="159"/>
      <c r="Q232" s="159"/>
      <c r="R232" s="160"/>
      <c r="S232" s="160"/>
      <c r="T232" s="160"/>
      <c r="U232" s="160"/>
      <c r="V232" s="160"/>
      <c r="W232" s="160"/>
      <c r="X232" s="160"/>
      <c r="Y232" s="160"/>
      <c r="Z232" s="149"/>
      <c r="AA232" s="149"/>
      <c r="AB232" s="149"/>
      <c r="AC232" s="149"/>
      <c r="AD232" s="149"/>
      <c r="AE232" s="149"/>
      <c r="AF232" s="149"/>
      <c r="AG232" s="149" t="s">
        <v>128</v>
      </c>
      <c r="AH232" s="149">
        <v>0</v>
      </c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3" x14ac:dyDescent="0.2">
      <c r="A233" s="156"/>
      <c r="B233" s="157"/>
      <c r="C233" s="194" t="s">
        <v>280</v>
      </c>
      <c r="D233" s="162"/>
      <c r="E233" s="163">
        <v>0.2</v>
      </c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49"/>
      <c r="AA233" s="149"/>
      <c r="AB233" s="149"/>
      <c r="AC233" s="149"/>
      <c r="AD233" s="149"/>
      <c r="AE233" s="149"/>
      <c r="AF233" s="149"/>
      <c r="AG233" s="149" t="s">
        <v>128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3" x14ac:dyDescent="0.2">
      <c r="A234" s="156"/>
      <c r="B234" s="157"/>
      <c r="C234" s="194" t="s">
        <v>281</v>
      </c>
      <c r="D234" s="162"/>
      <c r="E234" s="163">
        <v>0.5</v>
      </c>
      <c r="F234" s="160"/>
      <c r="G234" s="160"/>
      <c r="H234" s="160"/>
      <c r="I234" s="160"/>
      <c r="J234" s="160"/>
      <c r="K234" s="160"/>
      <c r="L234" s="160"/>
      <c r="M234" s="160"/>
      <c r="N234" s="159"/>
      <c r="O234" s="159"/>
      <c r="P234" s="159"/>
      <c r="Q234" s="159"/>
      <c r="R234" s="160"/>
      <c r="S234" s="160"/>
      <c r="T234" s="160"/>
      <c r="U234" s="160"/>
      <c r="V234" s="160"/>
      <c r="W234" s="160"/>
      <c r="X234" s="160"/>
      <c r="Y234" s="160"/>
      <c r="Z234" s="149"/>
      <c r="AA234" s="149"/>
      <c r="AB234" s="149"/>
      <c r="AC234" s="149"/>
      <c r="AD234" s="149"/>
      <c r="AE234" s="149"/>
      <c r="AF234" s="149"/>
      <c r="AG234" s="149" t="s">
        <v>128</v>
      </c>
      <c r="AH234" s="149">
        <v>0</v>
      </c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3" x14ac:dyDescent="0.2">
      <c r="A235" s="156"/>
      <c r="B235" s="157"/>
      <c r="C235" s="194" t="s">
        <v>282</v>
      </c>
      <c r="D235" s="162"/>
      <c r="E235" s="163">
        <v>0.2</v>
      </c>
      <c r="F235" s="160"/>
      <c r="G235" s="160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49"/>
      <c r="AA235" s="149"/>
      <c r="AB235" s="149"/>
      <c r="AC235" s="149"/>
      <c r="AD235" s="149"/>
      <c r="AE235" s="149"/>
      <c r="AF235" s="149"/>
      <c r="AG235" s="149" t="s">
        <v>128</v>
      </c>
      <c r="AH235" s="149">
        <v>0</v>
      </c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3" x14ac:dyDescent="0.2">
      <c r="A236" s="156"/>
      <c r="B236" s="157"/>
      <c r="C236" s="194" t="s">
        <v>283</v>
      </c>
      <c r="D236" s="162"/>
      <c r="E236" s="163">
        <v>0.5</v>
      </c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60"/>
      <c r="Z236" s="149"/>
      <c r="AA236" s="149"/>
      <c r="AB236" s="149"/>
      <c r="AC236" s="149"/>
      <c r="AD236" s="149"/>
      <c r="AE236" s="149"/>
      <c r="AF236" s="149"/>
      <c r="AG236" s="149" t="s">
        <v>128</v>
      </c>
      <c r="AH236" s="149">
        <v>0</v>
      </c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3" x14ac:dyDescent="0.2">
      <c r="A237" s="156"/>
      <c r="B237" s="157"/>
      <c r="C237" s="194" t="s">
        <v>284</v>
      </c>
      <c r="D237" s="162"/>
      <c r="E237" s="163">
        <v>0.2</v>
      </c>
      <c r="F237" s="160"/>
      <c r="G237" s="160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60"/>
      <c r="Z237" s="149"/>
      <c r="AA237" s="149"/>
      <c r="AB237" s="149"/>
      <c r="AC237" s="149"/>
      <c r="AD237" s="149"/>
      <c r="AE237" s="149"/>
      <c r="AF237" s="149"/>
      <c r="AG237" s="149" t="s">
        <v>128</v>
      </c>
      <c r="AH237" s="149">
        <v>0</v>
      </c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outlineLevel="3" x14ac:dyDescent="0.2">
      <c r="A238" s="156"/>
      <c r="B238" s="157"/>
      <c r="C238" s="194" t="s">
        <v>285</v>
      </c>
      <c r="D238" s="162"/>
      <c r="E238" s="163">
        <v>0.5</v>
      </c>
      <c r="F238" s="160"/>
      <c r="G238" s="160"/>
      <c r="H238" s="160"/>
      <c r="I238" s="160"/>
      <c r="J238" s="160"/>
      <c r="K238" s="160"/>
      <c r="L238" s="160"/>
      <c r="M238" s="160"/>
      <c r="N238" s="159"/>
      <c r="O238" s="159"/>
      <c r="P238" s="159"/>
      <c r="Q238" s="159"/>
      <c r="R238" s="160"/>
      <c r="S238" s="160"/>
      <c r="T238" s="160"/>
      <c r="U238" s="160"/>
      <c r="V238" s="160"/>
      <c r="W238" s="160"/>
      <c r="X238" s="160"/>
      <c r="Y238" s="160"/>
      <c r="Z238" s="149"/>
      <c r="AA238" s="149"/>
      <c r="AB238" s="149"/>
      <c r="AC238" s="149"/>
      <c r="AD238" s="149"/>
      <c r="AE238" s="149"/>
      <c r="AF238" s="149"/>
      <c r="AG238" s="149" t="s">
        <v>128</v>
      </c>
      <c r="AH238" s="149">
        <v>0</v>
      </c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</row>
    <row r="239" spans="1:60" outlineLevel="1" x14ac:dyDescent="0.2">
      <c r="A239" s="176">
        <v>37</v>
      </c>
      <c r="B239" s="177" t="s">
        <v>356</v>
      </c>
      <c r="C239" s="193" t="s">
        <v>357</v>
      </c>
      <c r="D239" s="178" t="s">
        <v>181</v>
      </c>
      <c r="E239" s="179">
        <v>97.85</v>
      </c>
      <c r="F239" s="180"/>
      <c r="G239" s="181">
        <f>ROUND(E239*F239,2)</f>
        <v>0</v>
      </c>
      <c r="H239" s="180"/>
      <c r="I239" s="181">
        <f>ROUND(E239*H239,2)</f>
        <v>0</v>
      </c>
      <c r="J239" s="180"/>
      <c r="K239" s="181">
        <f>ROUND(E239*J239,2)</f>
        <v>0</v>
      </c>
      <c r="L239" s="181">
        <v>21</v>
      </c>
      <c r="M239" s="181">
        <f>G239*(1+L239/100)</f>
        <v>0</v>
      </c>
      <c r="N239" s="179">
        <v>0</v>
      </c>
      <c r="O239" s="179">
        <f>ROUND(E239*N239,2)</f>
        <v>0</v>
      </c>
      <c r="P239" s="179">
        <v>0.03</v>
      </c>
      <c r="Q239" s="179">
        <f>ROUND(E239*P239,2)</f>
        <v>2.94</v>
      </c>
      <c r="R239" s="181" t="s">
        <v>358</v>
      </c>
      <c r="S239" s="181" t="s">
        <v>121</v>
      </c>
      <c r="T239" s="182" t="s">
        <v>121</v>
      </c>
      <c r="U239" s="160">
        <v>0.28699999999999998</v>
      </c>
      <c r="V239" s="160">
        <f>ROUND(E239*U239,2)</f>
        <v>28.08</v>
      </c>
      <c r="W239" s="160"/>
      <c r="X239" s="160" t="s">
        <v>122</v>
      </c>
      <c r="Y239" s="160" t="s">
        <v>359</v>
      </c>
      <c r="Z239" s="149"/>
      <c r="AA239" s="149"/>
      <c r="AB239" s="149"/>
      <c r="AC239" s="149"/>
      <c r="AD239" s="149"/>
      <c r="AE239" s="149"/>
      <c r="AF239" s="149"/>
      <c r="AG239" s="149" t="s">
        <v>124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2" x14ac:dyDescent="0.2">
      <c r="A240" s="156"/>
      <c r="B240" s="157"/>
      <c r="C240" s="194" t="s">
        <v>360</v>
      </c>
      <c r="D240" s="162"/>
      <c r="E240" s="163">
        <v>4.05</v>
      </c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60"/>
      <c r="Z240" s="149"/>
      <c r="AA240" s="149"/>
      <c r="AB240" s="149"/>
      <c r="AC240" s="149"/>
      <c r="AD240" s="149"/>
      <c r="AE240" s="149"/>
      <c r="AF240" s="149"/>
      <c r="AG240" s="149" t="s">
        <v>128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3" x14ac:dyDescent="0.2">
      <c r="A241" s="156"/>
      <c r="B241" s="157"/>
      <c r="C241" s="194" t="s">
        <v>361</v>
      </c>
      <c r="D241" s="162"/>
      <c r="E241" s="163">
        <v>88.8</v>
      </c>
      <c r="F241" s="160"/>
      <c r="G241" s="160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49"/>
      <c r="AA241" s="149"/>
      <c r="AB241" s="149"/>
      <c r="AC241" s="149"/>
      <c r="AD241" s="149"/>
      <c r="AE241" s="149"/>
      <c r="AF241" s="149"/>
      <c r="AG241" s="149" t="s">
        <v>128</v>
      </c>
      <c r="AH241" s="149">
        <v>0</v>
      </c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outlineLevel="3" x14ac:dyDescent="0.2">
      <c r="A242" s="156"/>
      <c r="B242" s="157"/>
      <c r="C242" s="194" t="s">
        <v>362</v>
      </c>
      <c r="D242" s="162"/>
      <c r="E242" s="163">
        <v>1</v>
      </c>
      <c r="F242" s="160"/>
      <c r="G242" s="160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60"/>
      <c r="Z242" s="149"/>
      <c r="AA242" s="149"/>
      <c r="AB242" s="149"/>
      <c r="AC242" s="149"/>
      <c r="AD242" s="149"/>
      <c r="AE242" s="149"/>
      <c r="AF242" s="149"/>
      <c r="AG242" s="149" t="s">
        <v>128</v>
      </c>
      <c r="AH242" s="149">
        <v>0</v>
      </c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3" x14ac:dyDescent="0.2">
      <c r="A243" s="156"/>
      <c r="B243" s="157"/>
      <c r="C243" s="194" t="s">
        <v>363</v>
      </c>
      <c r="D243" s="162"/>
      <c r="E243" s="163">
        <v>4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60"/>
      <c r="Z243" s="149"/>
      <c r="AA243" s="149"/>
      <c r="AB243" s="149"/>
      <c r="AC243" s="149"/>
      <c r="AD243" s="149"/>
      <c r="AE243" s="149"/>
      <c r="AF243" s="149"/>
      <c r="AG243" s="149" t="s">
        <v>128</v>
      </c>
      <c r="AH243" s="149">
        <v>0</v>
      </c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x14ac:dyDescent="0.2">
      <c r="A244" s="169" t="s">
        <v>115</v>
      </c>
      <c r="B244" s="170" t="s">
        <v>79</v>
      </c>
      <c r="C244" s="192" t="s">
        <v>80</v>
      </c>
      <c r="D244" s="171"/>
      <c r="E244" s="172"/>
      <c r="F244" s="173"/>
      <c r="G244" s="173">
        <f>SUMIF(AG245:AG248,"&lt;&gt;NOR",G245:G248)</f>
        <v>0</v>
      </c>
      <c r="H244" s="173"/>
      <c r="I244" s="173">
        <f>SUM(I245:I248)</f>
        <v>0</v>
      </c>
      <c r="J244" s="173"/>
      <c r="K244" s="173">
        <f>SUM(K245:K248)</f>
        <v>0</v>
      </c>
      <c r="L244" s="173"/>
      <c r="M244" s="173">
        <f>SUM(M245:M248)</f>
        <v>0</v>
      </c>
      <c r="N244" s="172"/>
      <c r="O244" s="172">
        <f>SUM(O245:O248)</f>
        <v>0</v>
      </c>
      <c r="P244" s="172"/>
      <c r="Q244" s="172">
        <f>SUM(Q245:Q248)</f>
        <v>0</v>
      </c>
      <c r="R244" s="173"/>
      <c r="S244" s="173"/>
      <c r="T244" s="174"/>
      <c r="U244" s="168"/>
      <c r="V244" s="168">
        <f>SUM(V245:V248)</f>
        <v>170.89</v>
      </c>
      <c r="W244" s="168"/>
      <c r="X244" s="168"/>
      <c r="Y244" s="168"/>
      <c r="AG244" t="s">
        <v>116</v>
      </c>
    </row>
    <row r="245" spans="1:60" outlineLevel="1" x14ac:dyDescent="0.2">
      <c r="A245" s="176">
        <v>38</v>
      </c>
      <c r="B245" s="177" t="s">
        <v>364</v>
      </c>
      <c r="C245" s="193" t="s">
        <v>365</v>
      </c>
      <c r="D245" s="178" t="s">
        <v>168</v>
      </c>
      <c r="E245" s="179">
        <v>139.61743999999999</v>
      </c>
      <c r="F245" s="180"/>
      <c r="G245" s="181">
        <f>ROUND(E245*F245,2)</f>
        <v>0</v>
      </c>
      <c r="H245" s="180"/>
      <c r="I245" s="181">
        <f>ROUND(E245*H245,2)</f>
        <v>0</v>
      </c>
      <c r="J245" s="180"/>
      <c r="K245" s="181">
        <f>ROUND(E245*J245,2)</f>
        <v>0</v>
      </c>
      <c r="L245" s="181">
        <v>21</v>
      </c>
      <c r="M245" s="181">
        <f>G245*(1+L245/100)</f>
        <v>0</v>
      </c>
      <c r="N245" s="179">
        <v>0</v>
      </c>
      <c r="O245" s="179">
        <f>ROUND(E245*N245,2)</f>
        <v>0</v>
      </c>
      <c r="P245" s="179">
        <v>0</v>
      </c>
      <c r="Q245" s="179">
        <f>ROUND(E245*P245,2)</f>
        <v>0</v>
      </c>
      <c r="R245" s="181" t="s">
        <v>220</v>
      </c>
      <c r="S245" s="181" t="s">
        <v>121</v>
      </c>
      <c r="T245" s="182" t="s">
        <v>121</v>
      </c>
      <c r="U245" s="160">
        <v>1.1419999999999999</v>
      </c>
      <c r="V245" s="160">
        <f>ROUND(E245*U245,2)</f>
        <v>159.44</v>
      </c>
      <c r="W245" s="160"/>
      <c r="X245" s="160" t="s">
        <v>366</v>
      </c>
      <c r="Y245" s="160" t="s">
        <v>123</v>
      </c>
      <c r="Z245" s="149"/>
      <c r="AA245" s="149"/>
      <c r="AB245" s="149"/>
      <c r="AC245" s="149"/>
      <c r="AD245" s="149"/>
      <c r="AE245" s="149"/>
      <c r="AF245" s="149"/>
      <c r="AG245" s="149" t="s">
        <v>367</v>
      </c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ht="22.5" outlineLevel="2" x14ac:dyDescent="0.2">
      <c r="A246" s="156"/>
      <c r="B246" s="157"/>
      <c r="C246" s="265" t="s">
        <v>368</v>
      </c>
      <c r="D246" s="266"/>
      <c r="E246" s="266"/>
      <c r="F246" s="266"/>
      <c r="G246" s="266"/>
      <c r="H246" s="160"/>
      <c r="I246" s="160"/>
      <c r="J246" s="160"/>
      <c r="K246" s="160"/>
      <c r="L246" s="160"/>
      <c r="M246" s="160"/>
      <c r="N246" s="159"/>
      <c r="O246" s="159"/>
      <c r="P246" s="159"/>
      <c r="Q246" s="159"/>
      <c r="R246" s="160"/>
      <c r="S246" s="160"/>
      <c r="T246" s="160"/>
      <c r="U246" s="160"/>
      <c r="V246" s="160"/>
      <c r="W246" s="160"/>
      <c r="X246" s="160"/>
      <c r="Y246" s="160"/>
      <c r="Z246" s="149"/>
      <c r="AA246" s="149"/>
      <c r="AB246" s="149"/>
      <c r="AC246" s="149"/>
      <c r="AD246" s="149"/>
      <c r="AE246" s="149"/>
      <c r="AF246" s="149"/>
      <c r="AG246" s="149" t="s">
        <v>126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83" t="str">
        <f>C246</f>
        <v>na novostavbách a změnách objektů pro oplocení (815 2 JKSo), objekty zvláštní pro chov živočichů (815 3 JKSO), objekty pozemní různé (815 9 JKSO)</v>
      </c>
      <c r="BB246" s="149"/>
      <c r="BC246" s="149"/>
      <c r="BD246" s="149"/>
      <c r="BE246" s="149"/>
      <c r="BF246" s="149"/>
      <c r="BG246" s="149"/>
      <c r="BH246" s="149"/>
    </row>
    <row r="247" spans="1:60" ht="22.5" outlineLevel="1" x14ac:dyDescent="0.2">
      <c r="A247" s="176">
        <v>39</v>
      </c>
      <c r="B247" s="177" t="s">
        <v>369</v>
      </c>
      <c r="C247" s="193" t="s">
        <v>370</v>
      </c>
      <c r="D247" s="178" t="s">
        <v>168</v>
      </c>
      <c r="E247" s="179">
        <v>139.61743999999999</v>
      </c>
      <c r="F247" s="180"/>
      <c r="G247" s="181">
        <f>ROUND(E247*F247,2)</f>
        <v>0</v>
      </c>
      <c r="H247" s="180"/>
      <c r="I247" s="181">
        <f>ROUND(E247*H247,2)</f>
        <v>0</v>
      </c>
      <c r="J247" s="180"/>
      <c r="K247" s="181">
        <f>ROUND(E247*J247,2)</f>
        <v>0</v>
      </c>
      <c r="L247" s="181">
        <v>21</v>
      </c>
      <c r="M247" s="181">
        <f>G247*(1+L247/100)</f>
        <v>0</v>
      </c>
      <c r="N247" s="179">
        <v>0</v>
      </c>
      <c r="O247" s="179">
        <f>ROUND(E247*N247,2)</f>
        <v>0</v>
      </c>
      <c r="P247" s="179">
        <v>0</v>
      </c>
      <c r="Q247" s="179">
        <f>ROUND(E247*P247,2)</f>
        <v>0</v>
      </c>
      <c r="R247" s="181" t="s">
        <v>220</v>
      </c>
      <c r="S247" s="181" t="s">
        <v>121</v>
      </c>
      <c r="T247" s="182" t="s">
        <v>121</v>
      </c>
      <c r="U247" s="160">
        <v>8.2000000000000003E-2</v>
      </c>
      <c r="V247" s="160">
        <f>ROUND(E247*U247,2)</f>
        <v>11.45</v>
      </c>
      <c r="W247" s="160"/>
      <c r="X247" s="160" t="s">
        <v>366</v>
      </c>
      <c r="Y247" s="160" t="s">
        <v>123</v>
      </c>
      <c r="Z247" s="149"/>
      <c r="AA247" s="149"/>
      <c r="AB247" s="149"/>
      <c r="AC247" s="149"/>
      <c r="AD247" s="149"/>
      <c r="AE247" s="149"/>
      <c r="AF247" s="149"/>
      <c r="AG247" s="149" t="s">
        <v>367</v>
      </c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ht="22.5" outlineLevel="2" x14ac:dyDescent="0.2">
      <c r="A248" s="156"/>
      <c r="B248" s="157"/>
      <c r="C248" s="265" t="s">
        <v>368</v>
      </c>
      <c r="D248" s="266"/>
      <c r="E248" s="266"/>
      <c r="F248" s="266"/>
      <c r="G248" s="266"/>
      <c r="H248" s="160"/>
      <c r="I248" s="160"/>
      <c r="J248" s="160"/>
      <c r="K248" s="160"/>
      <c r="L248" s="160"/>
      <c r="M248" s="160"/>
      <c r="N248" s="159"/>
      <c r="O248" s="159"/>
      <c r="P248" s="159"/>
      <c r="Q248" s="159"/>
      <c r="R248" s="160"/>
      <c r="S248" s="160"/>
      <c r="T248" s="160"/>
      <c r="U248" s="160"/>
      <c r="V248" s="160"/>
      <c r="W248" s="160"/>
      <c r="X248" s="160"/>
      <c r="Y248" s="160"/>
      <c r="Z248" s="149"/>
      <c r="AA248" s="149"/>
      <c r="AB248" s="149"/>
      <c r="AC248" s="149"/>
      <c r="AD248" s="149"/>
      <c r="AE248" s="149"/>
      <c r="AF248" s="149"/>
      <c r="AG248" s="149" t="s">
        <v>126</v>
      </c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83" t="str">
        <f>C248</f>
        <v>na novostavbách a změnách objektů pro oplocení (815 2 JKSo), objekty zvláštní pro chov živočichů (815 3 JKSO), objekty pozemní různé (815 9 JKSO)</v>
      </c>
      <c r="BB248" s="149"/>
      <c r="BC248" s="149"/>
      <c r="BD248" s="149"/>
      <c r="BE248" s="149"/>
      <c r="BF248" s="149"/>
      <c r="BG248" s="149"/>
      <c r="BH248" s="149"/>
    </row>
    <row r="249" spans="1:60" x14ac:dyDescent="0.2">
      <c r="A249" s="169" t="s">
        <v>115</v>
      </c>
      <c r="B249" s="170" t="s">
        <v>81</v>
      </c>
      <c r="C249" s="192" t="s">
        <v>82</v>
      </c>
      <c r="D249" s="171"/>
      <c r="E249" s="172"/>
      <c r="F249" s="173"/>
      <c r="G249" s="173">
        <f>SUMIF(AG250:AG272,"&lt;&gt;NOR",G250:G272)</f>
        <v>0</v>
      </c>
      <c r="H249" s="173"/>
      <c r="I249" s="173">
        <f>SUM(I250:I272)</f>
        <v>0</v>
      </c>
      <c r="J249" s="173"/>
      <c r="K249" s="173">
        <f>SUM(K250:K272)</f>
        <v>0</v>
      </c>
      <c r="L249" s="173"/>
      <c r="M249" s="173">
        <f>SUM(M250:M272)</f>
        <v>0</v>
      </c>
      <c r="N249" s="172"/>
      <c r="O249" s="172">
        <f>SUM(O250:O272)</f>
        <v>1.3599999999999999</v>
      </c>
      <c r="P249" s="172"/>
      <c r="Q249" s="172">
        <f>SUM(Q250:Q272)</f>
        <v>0</v>
      </c>
      <c r="R249" s="173"/>
      <c r="S249" s="173"/>
      <c r="T249" s="174"/>
      <c r="U249" s="168"/>
      <c r="V249" s="168">
        <f>SUM(V250:V272)</f>
        <v>89.06</v>
      </c>
      <c r="W249" s="168"/>
      <c r="X249" s="168"/>
      <c r="Y249" s="168"/>
      <c r="AG249" t="s">
        <v>116</v>
      </c>
    </row>
    <row r="250" spans="1:60" ht="22.5" outlineLevel="1" x14ac:dyDescent="0.2">
      <c r="A250" s="176">
        <v>40</v>
      </c>
      <c r="B250" s="177" t="s">
        <v>371</v>
      </c>
      <c r="C250" s="193" t="s">
        <v>372</v>
      </c>
      <c r="D250" s="178" t="s">
        <v>176</v>
      </c>
      <c r="E250" s="179">
        <v>31</v>
      </c>
      <c r="F250" s="180"/>
      <c r="G250" s="181">
        <f>ROUND(E250*F250,2)</f>
        <v>0</v>
      </c>
      <c r="H250" s="180"/>
      <c r="I250" s="181">
        <f>ROUND(E250*H250,2)</f>
        <v>0</v>
      </c>
      <c r="J250" s="180"/>
      <c r="K250" s="181">
        <f>ROUND(E250*J250,2)</f>
        <v>0</v>
      </c>
      <c r="L250" s="181">
        <v>21</v>
      </c>
      <c r="M250" s="181">
        <f>G250*(1+L250/100)</f>
        <v>0</v>
      </c>
      <c r="N250" s="179">
        <v>4.6800000000000001E-3</v>
      </c>
      <c r="O250" s="179">
        <f>ROUND(E250*N250,2)</f>
        <v>0.15</v>
      </c>
      <c r="P250" s="179">
        <v>0</v>
      </c>
      <c r="Q250" s="179">
        <f>ROUND(E250*P250,2)</f>
        <v>0</v>
      </c>
      <c r="R250" s="181" t="s">
        <v>220</v>
      </c>
      <c r="S250" s="181" t="s">
        <v>121</v>
      </c>
      <c r="T250" s="182" t="s">
        <v>121</v>
      </c>
      <c r="U250" s="160">
        <v>0.44</v>
      </c>
      <c r="V250" s="160">
        <f>ROUND(E250*U250,2)</f>
        <v>13.64</v>
      </c>
      <c r="W250" s="160"/>
      <c r="X250" s="160" t="s">
        <v>122</v>
      </c>
      <c r="Y250" s="160" t="s">
        <v>123</v>
      </c>
      <c r="Z250" s="149"/>
      <c r="AA250" s="149"/>
      <c r="AB250" s="149"/>
      <c r="AC250" s="149"/>
      <c r="AD250" s="149"/>
      <c r="AE250" s="149"/>
      <c r="AF250" s="149"/>
      <c r="AG250" s="149" t="s">
        <v>124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2" x14ac:dyDescent="0.2">
      <c r="A251" s="156"/>
      <c r="B251" s="157"/>
      <c r="C251" s="265" t="s">
        <v>373</v>
      </c>
      <c r="D251" s="266"/>
      <c r="E251" s="266"/>
      <c r="F251" s="266"/>
      <c r="G251" s="266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60"/>
      <c r="Z251" s="149"/>
      <c r="AA251" s="149"/>
      <c r="AB251" s="149"/>
      <c r="AC251" s="149"/>
      <c r="AD251" s="149"/>
      <c r="AE251" s="149"/>
      <c r="AF251" s="149"/>
      <c r="AG251" s="149" t="s">
        <v>126</v>
      </c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2" x14ac:dyDescent="0.2">
      <c r="A252" s="156"/>
      <c r="B252" s="157"/>
      <c r="C252" s="194" t="s">
        <v>374</v>
      </c>
      <c r="D252" s="162"/>
      <c r="E252" s="163">
        <v>31</v>
      </c>
      <c r="F252" s="160"/>
      <c r="G252" s="160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60"/>
      <c r="Z252" s="149"/>
      <c r="AA252" s="149"/>
      <c r="AB252" s="149"/>
      <c r="AC252" s="149"/>
      <c r="AD252" s="149"/>
      <c r="AE252" s="149"/>
      <c r="AF252" s="149"/>
      <c r="AG252" s="149" t="s">
        <v>128</v>
      </c>
      <c r="AH252" s="149">
        <v>0</v>
      </c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ht="22.5" outlineLevel="1" x14ac:dyDescent="0.2">
      <c r="A253" s="176">
        <v>41</v>
      </c>
      <c r="B253" s="177" t="s">
        <v>375</v>
      </c>
      <c r="C253" s="193" t="s">
        <v>376</v>
      </c>
      <c r="D253" s="178" t="s">
        <v>176</v>
      </c>
      <c r="E253" s="179">
        <v>22</v>
      </c>
      <c r="F253" s="180"/>
      <c r="G253" s="181">
        <f>ROUND(E253*F253,2)</f>
        <v>0</v>
      </c>
      <c r="H253" s="180"/>
      <c r="I253" s="181">
        <f>ROUND(E253*H253,2)</f>
        <v>0</v>
      </c>
      <c r="J253" s="180"/>
      <c r="K253" s="181">
        <f>ROUND(E253*J253,2)</f>
        <v>0</v>
      </c>
      <c r="L253" s="181">
        <v>21</v>
      </c>
      <c r="M253" s="181">
        <f>G253*(1+L253/100)</f>
        <v>0</v>
      </c>
      <c r="N253" s="179">
        <v>7.0200000000000002E-3</v>
      </c>
      <c r="O253" s="179">
        <f>ROUND(E253*N253,2)</f>
        <v>0.15</v>
      </c>
      <c r="P253" s="179">
        <v>0</v>
      </c>
      <c r="Q253" s="179">
        <f>ROUND(E253*P253,2)</f>
        <v>0</v>
      </c>
      <c r="R253" s="181" t="s">
        <v>220</v>
      </c>
      <c r="S253" s="181" t="s">
        <v>121</v>
      </c>
      <c r="T253" s="182" t="s">
        <v>121</v>
      </c>
      <c r="U253" s="160">
        <v>0.52</v>
      </c>
      <c r="V253" s="160">
        <f>ROUND(E253*U253,2)</f>
        <v>11.44</v>
      </c>
      <c r="W253" s="160"/>
      <c r="X253" s="160" t="s">
        <v>122</v>
      </c>
      <c r="Y253" s="160" t="s">
        <v>123</v>
      </c>
      <c r="Z253" s="149"/>
      <c r="AA253" s="149"/>
      <c r="AB253" s="149"/>
      <c r="AC253" s="149"/>
      <c r="AD253" s="149"/>
      <c r="AE253" s="149"/>
      <c r="AF253" s="149"/>
      <c r="AG253" s="149" t="s">
        <v>124</v>
      </c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2" x14ac:dyDescent="0.2">
      <c r="A254" s="156"/>
      <c r="B254" s="157"/>
      <c r="C254" s="265" t="s">
        <v>373</v>
      </c>
      <c r="D254" s="266"/>
      <c r="E254" s="266"/>
      <c r="F254" s="266"/>
      <c r="G254" s="266"/>
      <c r="H254" s="160"/>
      <c r="I254" s="160"/>
      <c r="J254" s="160"/>
      <c r="K254" s="160"/>
      <c r="L254" s="160"/>
      <c r="M254" s="160"/>
      <c r="N254" s="159"/>
      <c r="O254" s="159"/>
      <c r="P254" s="159"/>
      <c r="Q254" s="159"/>
      <c r="R254" s="160"/>
      <c r="S254" s="160"/>
      <c r="T254" s="160"/>
      <c r="U254" s="160"/>
      <c r="V254" s="160"/>
      <c r="W254" s="160"/>
      <c r="X254" s="160"/>
      <c r="Y254" s="160"/>
      <c r="Z254" s="149"/>
      <c r="AA254" s="149"/>
      <c r="AB254" s="149"/>
      <c r="AC254" s="149"/>
      <c r="AD254" s="149"/>
      <c r="AE254" s="149"/>
      <c r="AF254" s="149"/>
      <c r="AG254" s="149" t="s">
        <v>126</v>
      </c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2" x14ac:dyDescent="0.2">
      <c r="A255" s="156"/>
      <c r="B255" s="157"/>
      <c r="C255" s="194" t="s">
        <v>377</v>
      </c>
      <c r="D255" s="162"/>
      <c r="E255" s="163">
        <v>22</v>
      </c>
      <c r="F255" s="160"/>
      <c r="G255" s="160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60"/>
      <c r="Z255" s="149"/>
      <c r="AA255" s="149"/>
      <c r="AB255" s="149"/>
      <c r="AC255" s="149"/>
      <c r="AD255" s="149"/>
      <c r="AE255" s="149"/>
      <c r="AF255" s="149"/>
      <c r="AG255" s="149" t="s">
        <v>128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ht="22.5" outlineLevel="1" x14ac:dyDescent="0.2">
      <c r="A256" s="176">
        <v>42</v>
      </c>
      <c r="B256" s="177" t="s">
        <v>378</v>
      </c>
      <c r="C256" s="193" t="s">
        <v>379</v>
      </c>
      <c r="D256" s="178" t="s">
        <v>176</v>
      </c>
      <c r="E256" s="179">
        <v>106</v>
      </c>
      <c r="F256" s="180"/>
      <c r="G256" s="181">
        <f>ROUND(E256*F256,2)</f>
        <v>0</v>
      </c>
      <c r="H256" s="180"/>
      <c r="I256" s="181">
        <f>ROUND(E256*H256,2)</f>
        <v>0</v>
      </c>
      <c r="J256" s="180"/>
      <c r="K256" s="181">
        <f>ROUND(E256*J256,2)</f>
        <v>0</v>
      </c>
      <c r="L256" s="181">
        <v>21</v>
      </c>
      <c r="M256" s="181">
        <f>G256*(1+L256/100)</f>
        <v>0</v>
      </c>
      <c r="N256" s="179">
        <v>0</v>
      </c>
      <c r="O256" s="179">
        <f>ROUND(E256*N256,2)</f>
        <v>0</v>
      </c>
      <c r="P256" s="179">
        <v>0</v>
      </c>
      <c r="Q256" s="179">
        <f>ROUND(E256*P256,2)</f>
        <v>0</v>
      </c>
      <c r="R256" s="181" t="s">
        <v>380</v>
      </c>
      <c r="S256" s="181" t="s">
        <v>121</v>
      </c>
      <c r="T256" s="182" t="s">
        <v>121</v>
      </c>
      <c r="U256" s="160">
        <v>0.158</v>
      </c>
      <c r="V256" s="160">
        <f>ROUND(E256*U256,2)</f>
        <v>16.75</v>
      </c>
      <c r="W256" s="160"/>
      <c r="X256" s="160" t="s">
        <v>122</v>
      </c>
      <c r="Y256" s="160" t="s">
        <v>123</v>
      </c>
      <c r="Z256" s="149"/>
      <c r="AA256" s="149"/>
      <c r="AB256" s="149"/>
      <c r="AC256" s="149"/>
      <c r="AD256" s="149"/>
      <c r="AE256" s="149"/>
      <c r="AF256" s="149"/>
      <c r="AG256" s="149" t="s">
        <v>124</v>
      </c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2" x14ac:dyDescent="0.2">
      <c r="A257" s="156"/>
      <c r="B257" s="157"/>
      <c r="C257" s="194" t="s">
        <v>381</v>
      </c>
      <c r="D257" s="162"/>
      <c r="E257" s="163">
        <v>62</v>
      </c>
      <c r="F257" s="160"/>
      <c r="G257" s="160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60"/>
      <c r="Z257" s="149"/>
      <c r="AA257" s="149"/>
      <c r="AB257" s="149"/>
      <c r="AC257" s="149"/>
      <c r="AD257" s="149"/>
      <c r="AE257" s="149"/>
      <c r="AF257" s="149"/>
      <c r="AG257" s="149" t="s">
        <v>128</v>
      </c>
      <c r="AH257" s="149">
        <v>5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3" x14ac:dyDescent="0.2">
      <c r="A258" s="156"/>
      <c r="B258" s="157"/>
      <c r="C258" s="194" t="s">
        <v>382</v>
      </c>
      <c r="D258" s="162"/>
      <c r="E258" s="163">
        <v>44</v>
      </c>
      <c r="F258" s="160"/>
      <c r="G258" s="160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49"/>
      <c r="AA258" s="149"/>
      <c r="AB258" s="149"/>
      <c r="AC258" s="149"/>
      <c r="AD258" s="149"/>
      <c r="AE258" s="149"/>
      <c r="AF258" s="149"/>
      <c r="AG258" s="149" t="s">
        <v>128</v>
      </c>
      <c r="AH258" s="149">
        <v>5</v>
      </c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76">
        <v>43</v>
      </c>
      <c r="B259" s="177" t="s">
        <v>383</v>
      </c>
      <c r="C259" s="193" t="s">
        <v>384</v>
      </c>
      <c r="D259" s="178" t="s">
        <v>181</v>
      </c>
      <c r="E259" s="179">
        <v>115.2</v>
      </c>
      <c r="F259" s="180"/>
      <c r="G259" s="181">
        <f>ROUND(E259*F259,2)</f>
        <v>0</v>
      </c>
      <c r="H259" s="180"/>
      <c r="I259" s="181">
        <f>ROUND(E259*H259,2)</f>
        <v>0</v>
      </c>
      <c r="J259" s="180"/>
      <c r="K259" s="181">
        <f>ROUND(E259*J259,2)</f>
        <v>0</v>
      </c>
      <c r="L259" s="181">
        <v>21</v>
      </c>
      <c r="M259" s="181">
        <f>G259*(1+L259/100)</f>
        <v>0</v>
      </c>
      <c r="N259" s="179">
        <v>0</v>
      </c>
      <c r="O259" s="179">
        <f>ROUND(E259*N259,2)</f>
        <v>0</v>
      </c>
      <c r="P259" s="179">
        <v>0</v>
      </c>
      <c r="Q259" s="179">
        <f>ROUND(E259*P259,2)</f>
        <v>0</v>
      </c>
      <c r="R259" s="181" t="s">
        <v>358</v>
      </c>
      <c r="S259" s="181" t="s">
        <v>121</v>
      </c>
      <c r="T259" s="182" t="s">
        <v>121</v>
      </c>
      <c r="U259" s="160">
        <v>0.41</v>
      </c>
      <c r="V259" s="160">
        <f>ROUND(E259*U259,2)</f>
        <v>47.23</v>
      </c>
      <c r="W259" s="160"/>
      <c r="X259" s="160" t="s">
        <v>122</v>
      </c>
      <c r="Y259" s="160" t="s">
        <v>123</v>
      </c>
      <c r="Z259" s="149"/>
      <c r="AA259" s="149"/>
      <c r="AB259" s="149"/>
      <c r="AC259" s="149"/>
      <c r="AD259" s="149"/>
      <c r="AE259" s="149"/>
      <c r="AF259" s="149"/>
      <c r="AG259" s="149" t="s">
        <v>124</v>
      </c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outlineLevel="2" x14ac:dyDescent="0.2">
      <c r="A260" s="156"/>
      <c r="B260" s="157"/>
      <c r="C260" s="194" t="s">
        <v>385</v>
      </c>
      <c r="D260" s="162"/>
      <c r="E260" s="163">
        <v>4.7</v>
      </c>
      <c r="F260" s="160"/>
      <c r="G260" s="160"/>
      <c r="H260" s="160"/>
      <c r="I260" s="160"/>
      <c r="J260" s="160"/>
      <c r="K260" s="160"/>
      <c r="L260" s="160"/>
      <c r="M260" s="160"/>
      <c r="N260" s="159"/>
      <c r="O260" s="159"/>
      <c r="P260" s="159"/>
      <c r="Q260" s="159"/>
      <c r="R260" s="160"/>
      <c r="S260" s="160"/>
      <c r="T260" s="160"/>
      <c r="U260" s="160"/>
      <c r="V260" s="160"/>
      <c r="W260" s="160"/>
      <c r="X260" s="160"/>
      <c r="Y260" s="160"/>
      <c r="Z260" s="149"/>
      <c r="AA260" s="149"/>
      <c r="AB260" s="149"/>
      <c r="AC260" s="149"/>
      <c r="AD260" s="149"/>
      <c r="AE260" s="149"/>
      <c r="AF260" s="149"/>
      <c r="AG260" s="149" t="s">
        <v>128</v>
      </c>
      <c r="AH260" s="149">
        <v>0</v>
      </c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3" x14ac:dyDescent="0.2">
      <c r="A261" s="156"/>
      <c r="B261" s="157"/>
      <c r="C261" s="194" t="s">
        <v>386</v>
      </c>
      <c r="D261" s="162"/>
      <c r="E261" s="163">
        <v>106.6</v>
      </c>
      <c r="F261" s="160"/>
      <c r="G261" s="160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60"/>
      <c r="Z261" s="149"/>
      <c r="AA261" s="149"/>
      <c r="AB261" s="149"/>
      <c r="AC261" s="149"/>
      <c r="AD261" s="149"/>
      <c r="AE261" s="149"/>
      <c r="AF261" s="149"/>
      <c r="AG261" s="149" t="s">
        <v>128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3" x14ac:dyDescent="0.2">
      <c r="A262" s="156"/>
      <c r="B262" s="157"/>
      <c r="C262" s="194" t="s">
        <v>387</v>
      </c>
      <c r="D262" s="162"/>
      <c r="E262" s="163">
        <v>3.9</v>
      </c>
      <c r="F262" s="160"/>
      <c r="G262" s="160"/>
      <c r="H262" s="160"/>
      <c r="I262" s="160"/>
      <c r="J262" s="160"/>
      <c r="K262" s="160"/>
      <c r="L262" s="160"/>
      <c r="M262" s="160"/>
      <c r="N262" s="159"/>
      <c r="O262" s="159"/>
      <c r="P262" s="159"/>
      <c r="Q262" s="159"/>
      <c r="R262" s="160"/>
      <c r="S262" s="160"/>
      <c r="T262" s="160"/>
      <c r="U262" s="160"/>
      <c r="V262" s="160"/>
      <c r="W262" s="160"/>
      <c r="X262" s="160"/>
      <c r="Y262" s="160"/>
      <c r="Z262" s="149"/>
      <c r="AA262" s="149"/>
      <c r="AB262" s="149"/>
      <c r="AC262" s="149"/>
      <c r="AD262" s="149"/>
      <c r="AE262" s="149"/>
      <c r="AF262" s="149"/>
      <c r="AG262" s="149" t="s">
        <v>128</v>
      </c>
      <c r="AH262" s="149">
        <v>0</v>
      </c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ht="22.5" outlineLevel="1" x14ac:dyDescent="0.2">
      <c r="A263" s="176">
        <v>44</v>
      </c>
      <c r="B263" s="177" t="s">
        <v>388</v>
      </c>
      <c r="C263" s="193" t="s">
        <v>389</v>
      </c>
      <c r="D263" s="178" t="s">
        <v>176</v>
      </c>
      <c r="E263" s="179">
        <v>31</v>
      </c>
      <c r="F263" s="180"/>
      <c r="G263" s="181">
        <f>ROUND(E263*F263,2)</f>
        <v>0</v>
      </c>
      <c r="H263" s="180"/>
      <c r="I263" s="181">
        <f>ROUND(E263*H263,2)</f>
        <v>0</v>
      </c>
      <c r="J263" s="180"/>
      <c r="K263" s="181">
        <f>ROUND(E263*J263,2)</f>
        <v>0</v>
      </c>
      <c r="L263" s="181">
        <v>21</v>
      </c>
      <c r="M263" s="181">
        <f>G263*(1+L263/100)</f>
        <v>0</v>
      </c>
      <c r="N263" s="179">
        <v>4.7999999999999996E-3</v>
      </c>
      <c r="O263" s="179">
        <f>ROUND(E263*N263,2)</f>
        <v>0.15</v>
      </c>
      <c r="P263" s="179">
        <v>0</v>
      </c>
      <c r="Q263" s="179">
        <f>ROUND(E263*P263,2)</f>
        <v>0</v>
      </c>
      <c r="R263" s="181"/>
      <c r="S263" s="181" t="s">
        <v>177</v>
      </c>
      <c r="T263" s="182" t="s">
        <v>178</v>
      </c>
      <c r="U263" s="160">
        <v>0</v>
      </c>
      <c r="V263" s="160">
        <f>ROUND(E263*U263,2)</f>
        <v>0</v>
      </c>
      <c r="W263" s="160"/>
      <c r="X263" s="160" t="s">
        <v>190</v>
      </c>
      <c r="Y263" s="160" t="s">
        <v>123</v>
      </c>
      <c r="Z263" s="149"/>
      <c r="AA263" s="149"/>
      <c r="AB263" s="149"/>
      <c r="AC263" s="149"/>
      <c r="AD263" s="149"/>
      <c r="AE263" s="149"/>
      <c r="AF263" s="149"/>
      <c r="AG263" s="149" t="s">
        <v>191</v>
      </c>
      <c r="AH263" s="149"/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outlineLevel="2" x14ac:dyDescent="0.2">
      <c r="A264" s="156"/>
      <c r="B264" s="157"/>
      <c r="C264" s="259" t="s">
        <v>390</v>
      </c>
      <c r="D264" s="260"/>
      <c r="E264" s="260"/>
      <c r="F264" s="260"/>
      <c r="G264" s="260"/>
      <c r="H264" s="160"/>
      <c r="I264" s="160"/>
      <c r="J264" s="160"/>
      <c r="K264" s="160"/>
      <c r="L264" s="160"/>
      <c r="M264" s="160"/>
      <c r="N264" s="159"/>
      <c r="O264" s="159"/>
      <c r="P264" s="159"/>
      <c r="Q264" s="159"/>
      <c r="R264" s="160"/>
      <c r="S264" s="160"/>
      <c r="T264" s="160"/>
      <c r="U264" s="160"/>
      <c r="V264" s="160"/>
      <c r="W264" s="160"/>
      <c r="X264" s="160"/>
      <c r="Y264" s="160"/>
      <c r="Z264" s="149"/>
      <c r="AA264" s="149"/>
      <c r="AB264" s="149"/>
      <c r="AC264" s="149"/>
      <c r="AD264" s="149"/>
      <c r="AE264" s="149"/>
      <c r="AF264" s="149"/>
      <c r="AG264" s="149" t="s">
        <v>236</v>
      </c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outlineLevel="2" x14ac:dyDescent="0.2">
      <c r="A265" s="156"/>
      <c r="B265" s="157"/>
      <c r="C265" s="194" t="s">
        <v>374</v>
      </c>
      <c r="D265" s="162"/>
      <c r="E265" s="163">
        <v>31</v>
      </c>
      <c r="F265" s="160"/>
      <c r="G265" s="160"/>
      <c r="H265" s="160"/>
      <c r="I265" s="160"/>
      <c r="J265" s="160"/>
      <c r="K265" s="160"/>
      <c r="L265" s="160"/>
      <c r="M265" s="160"/>
      <c r="N265" s="159"/>
      <c r="O265" s="159"/>
      <c r="P265" s="159"/>
      <c r="Q265" s="159"/>
      <c r="R265" s="160"/>
      <c r="S265" s="160"/>
      <c r="T265" s="160"/>
      <c r="U265" s="160"/>
      <c r="V265" s="160"/>
      <c r="W265" s="160"/>
      <c r="X265" s="160"/>
      <c r="Y265" s="160"/>
      <c r="Z265" s="149"/>
      <c r="AA265" s="149"/>
      <c r="AB265" s="149"/>
      <c r="AC265" s="149"/>
      <c r="AD265" s="149"/>
      <c r="AE265" s="149"/>
      <c r="AF265" s="149"/>
      <c r="AG265" s="149" t="s">
        <v>128</v>
      </c>
      <c r="AH265" s="149">
        <v>0</v>
      </c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ht="22.5" outlineLevel="1" x14ac:dyDescent="0.2">
      <c r="A266" s="176">
        <v>45</v>
      </c>
      <c r="B266" s="177" t="s">
        <v>391</v>
      </c>
      <c r="C266" s="193" t="s">
        <v>392</v>
      </c>
      <c r="D266" s="178" t="s">
        <v>176</v>
      </c>
      <c r="E266" s="179">
        <v>31</v>
      </c>
      <c r="F266" s="180"/>
      <c r="G266" s="181">
        <f>ROUND(E266*F266,2)</f>
        <v>0</v>
      </c>
      <c r="H266" s="180"/>
      <c r="I266" s="181">
        <f>ROUND(E266*H266,2)</f>
        <v>0</v>
      </c>
      <c r="J266" s="180"/>
      <c r="K266" s="181">
        <f>ROUND(E266*J266,2)</f>
        <v>0</v>
      </c>
      <c r="L266" s="181">
        <v>21</v>
      </c>
      <c r="M266" s="181">
        <f>G266*(1+L266/100)</f>
        <v>0</v>
      </c>
      <c r="N266" s="179">
        <v>4.7999999999999996E-3</v>
      </c>
      <c r="O266" s="179">
        <f>ROUND(E266*N266,2)</f>
        <v>0.15</v>
      </c>
      <c r="P266" s="179">
        <v>0</v>
      </c>
      <c r="Q266" s="179">
        <f>ROUND(E266*P266,2)</f>
        <v>0</v>
      </c>
      <c r="R266" s="181"/>
      <c r="S266" s="181" t="s">
        <v>177</v>
      </c>
      <c r="T266" s="182" t="s">
        <v>178</v>
      </c>
      <c r="U266" s="160">
        <v>0</v>
      </c>
      <c r="V266" s="160">
        <f>ROUND(E266*U266,2)</f>
        <v>0</v>
      </c>
      <c r="W266" s="160"/>
      <c r="X266" s="160" t="s">
        <v>190</v>
      </c>
      <c r="Y266" s="160" t="s">
        <v>123</v>
      </c>
      <c r="Z266" s="149"/>
      <c r="AA266" s="149"/>
      <c r="AB266" s="149"/>
      <c r="AC266" s="149"/>
      <c r="AD266" s="149"/>
      <c r="AE266" s="149"/>
      <c r="AF266" s="149"/>
      <c r="AG266" s="149" t="s">
        <v>191</v>
      </c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outlineLevel="2" x14ac:dyDescent="0.2">
      <c r="A267" s="156"/>
      <c r="B267" s="157"/>
      <c r="C267" s="259" t="s">
        <v>393</v>
      </c>
      <c r="D267" s="260"/>
      <c r="E267" s="260"/>
      <c r="F267" s="260"/>
      <c r="G267" s="260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49"/>
      <c r="AA267" s="149"/>
      <c r="AB267" s="149"/>
      <c r="AC267" s="149"/>
      <c r="AD267" s="149"/>
      <c r="AE267" s="149"/>
      <c r="AF267" s="149"/>
      <c r="AG267" s="149" t="s">
        <v>236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83" t="str">
        <f>C267</f>
        <v>Sloupek l = nad 1 500,0mm dle potřeby a přesného zaměření po opravě podezdívek a betonové hlavy oplocení.</v>
      </c>
      <c r="BB267" s="149"/>
      <c r="BC267" s="149"/>
      <c r="BD267" s="149"/>
      <c r="BE267" s="149"/>
      <c r="BF267" s="149"/>
      <c r="BG267" s="149"/>
      <c r="BH267" s="149"/>
    </row>
    <row r="268" spans="1:60" outlineLevel="3" x14ac:dyDescent="0.2">
      <c r="A268" s="156"/>
      <c r="B268" s="157"/>
      <c r="C268" s="261" t="s">
        <v>390</v>
      </c>
      <c r="D268" s="262"/>
      <c r="E268" s="262"/>
      <c r="F268" s="262"/>
      <c r="G268" s="262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60"/>
      <c r="Z268" s="149"/>
      <c r="AA268" s="149"/>
      <c r="AB268" s="149"/>
      <c r="AC268" s="149"/>
      <c r="AD268" s="149"/>
      <c r="AE268" s="149"/>
      <c r="AF268" s="149"/>
      <c r="AG268" s="149" t="s">
        <v>236</v>
      </c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2" x14ac:dyDescent="0.2">
      <c r="A269" s="156"/>
      <c r="B269" s="157"/>
      <c r="C269" s="194" t="s">
        <v>374</v>
      </c>
      <c r="D269" s="162"/>
      <c r="E269" s="163">
        <v>31</v>
      </c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60"/>
      <c r="Z269" s="149"/>
      <c r="AA269" s="149"/>
      <c r="AB269" s="149"/>
      <c r="AC269" s="149"/>
      <c r="AD269" s="149"/>
      <c r="AE269" s="149"/>
      <c r="AF269" s="149"/>
      <c r="AG269" s="149" t="s">
        <v>128</v>
      </c>
      <c r="AH269" s="149">
        <v>0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ht="22.5" outlineLevel="1" x14ac:dyDescent="0.2">
      <c r="A270" s="176">
        <v>46</v>
      </c>
      <c r="B270" s="177" t="s">
        <v>394</v>
      </c>
      <c r="C270" s="193" t="s">
        <v>395</v>
      </c>
      <c r="D270" s="178" t="s">
        <v>176</v>
      </c>
      <c r="E270" s="179">
        <v>52</v>
      </c>
      <c r="F270" s="180"/>
      <c r="G270" s="181">
        <f>ROUND(E270*F270,2)</f>
        <v>0</v>
      </c>
      <c r="H270" s="180"/>
      <c r="I270" s="181">
        <f>ROUND(E270*H270,2)</f>
        <v>0</v>
      </c>
      <c r="J270" s="180"/>
      <c r="K270" s="181">
        <f>ROUND(E270*J270,2)</f>
        <v>0</v>
      </c>
      <c r="L270" s="181">
        <v>21</v>
      </c>
      <c r="M270" s="181">
        <f>G270*(1+L270/100)</f>
        <v>0</v>
      </c>
      <c r="N270" s="179">
        <v>1.47E-2</v>
      </c>
      <c r="O270" s="179">
        <f>ROUND(E270*N270,2)</f>
        <v>0.76</v>
      </c>
      <c r="P270" s="179">
        <v>0</v>
      </c>
      <c r="Q270" s="179">
        <f>ROUND(E270*P270,2)</f>
        <v>0</v>
      </c>
      <c r="R270" s="181" t="s">
        <v>189</v>
      </c>
      <c r="S270" s="181" t="s">
        <v>396</v>
      </c>
      <c r="T270" s="182" t="s">
        <v>178</v>
      </c>
      <c r="U270" s="160">
        <v>0</v>
      </c>
      <c r="V270" s="160">
        <f>ROUND(E270*U270,2)</f>
        <v>0</v>
      </c>
      <c r="W270" s="160"/>
      <c r="X270" s="160" t="s">
        <v>190</v>
      </c>
      <c r="Y270" s="160" t="s">
        <v>123</v>
      </c>
      <c r="Z270" s="149"/>
      <c r="AA270" s="149"/>
      <c r="AB270" s="149"/>
      <c r="AC270" s="149"/>
      <c r="AD270" s="149"/>
      <c r="AE270" s="149"/>
      <c r="AF270" s="149"/>
      <c r="AG270" s="149" t="s">
        <v>191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56">
        <v>47</v>
      </c>
      <c r="B271" s="157" t="s">
        <v>397</v>
      </c>
      <c r="C271" s="199" t="s">
        <v>398</v>
      </c>
      <c r="D271" s="158" t="s">
        <v>0</v>
      </c>
      <c r="E271" s="191"/>
      <c r="F271" s="161"/>
      <c r="G271" s="160">
        <f>ROUND(E271*F271,2)</f>
        <v>0</v>
      </c>
      <c r="H271" s="161"/>
      <c r="I271" s="160">
        <f>ROUND(E271*H271,2)</f>
        <v>0</v>
      </c>
      <c r="J271" s="161"/>
      <c r="K271" s="160">
        <f>ROUND(E271*J271,2)</f>
        <v>0</v>
      </c>
      <c r="L271" s="160">
        <v>21</v>
      </c>
      <c r="M271" s="160">
        <f>G271*(1+L271/100)</f>
        <v>0</v>
      </c>
      <c r="N271" s="159">
        <v>0</v>
      </c>
      <c r="O271" s="159">
        <f>ROUND(E271*N271,2)</f>
        <v>0</v>
      </c>
      <c r="P271" s="159">
        <v>0</v>
      </c>
      <c r="Q271" s="159">
        <f>ROUND(E271*P271,2)</f>
        <v>0</v>
      </c>
      <c r="R271" s="160" t="s">
        <v>358</v>
      </c>
      <c r="S271" s="160" t="s">
        <v>121</v>
      </c>
      <c r="T271" s="160" t="s">
        <v>121</v>
      </c>
      <c r="U271" s="160">
        <v>0</v>
      </c>
      <c r="V271" s="160">
        <f>ROUND(E271*U271,2)</f>
        <v>0</v>
      </c>
      <c r="W271" s="160"/>
      <c r="X271" s="160" t="s">
        <v>366</v>
      </c>
      <c r="Y271" s="160" t="s">
        <v>123</v>
      </c>
      <c r="Z271" s="149"/>
      <c r="AA271" s="149"/>
      <c r="AB271" s="149"/>
      <c r="AC271" s="149"/>
      <c r="AD271" s="149"/>
      <c r="AE271" s="149"/>
      <c r="AF271" s="149"/>
      <c r="AG271" s="149" t="s">
        <v>367</v>
      </c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2" x14ac:dyDescent="0.2">
      <c r="A272" s="156"/>
      <c r="B272" s="157"/>
      <c r="C272" s="263" t="s">
        <v>399</v>
      </c>
      <c r="D272" s="264"/>
      <c r="E272" s="264"/>
      <c r="F272" s="264"/>
      <c r="G272" s="264"/>
      <c r="H272" s="160"/>
      <c r="I272" s="160"/>
      <c r="J272" s="160"/>
      <c r="K272" s="160"/>
      <c r="L272" s="160"/>
      <c r="M272" s="160"/>
      <c r="N272" s="159"/>
      <c r="O272" s="159"/>
      <c r="P272" s="159"/>
      <c r="Q272" s="159"/>
      <c r="R272" s="160"/>
      <c r="S272" s="160"/>
      <c r="T272" s="160"/>
      <c r="U272" s="160"/>
      <c r="V272" s="160"/>
      <c r="W272" s="160"/>
      <c r="X272" s="160"/>
      <c r="Y272" s="160"/>
      <c r="Z272" s="149"/>
      <c r="AA272" s="149"/>
      <c r="AB272" s="149"/>
      <c r="AC272" s="149"/>
      <c r="AD272" s="149"/>
      <c r="AE272" s="149"/>
      <c r="AF272" s="149"/>
      <c r="AG272" s="149" t="s">
        <v>126</v>
      </c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x14ac:dyDescent="0.2">
      <c r="A273" s="169" t="s">
        <v>115</v>
      </c>
      <c r="B273" s="170" t="s">
        <v>83</v>
      </c>
      <c r="C273" s="192" t="s">
        <v>84</v>
      </c>
      <c r="D273" s="171"/>
      <c r="E273" s="172"/>
      <c r="F273" s="173"/>
      <c r="G273" s="173">
        <f>SUMIF(AG274:AG286,"&lt;&gt;NOR",G274:G286)</f>
        <v>0</v>
      </c>
      <c r="H273" s="173"/>
      <c r="I273" s="173">
        <f>SUM(I274:I286)</f>
        <v>0</v>
      </c>
      <c r="J273" s="173"/>
      <c r="K273" s="173">
        <f>SUM(K274:K286)</f>
        <v>0</v>
      </c>
      <c r="L273" s="173"/>
      <c r="M273" s="173">
        <f>SUM(M274:M286)</f>
        <v>0</v>
      </c>
      <c r="N273" s="172"/>
      <c r="O273" s="172">
        <f>SUM(O274:O286)</f>
        <v>0</v>
      </c>
      <c r="P273" s="172"/>
      <c r="Q273" s="172">
        <f>SUM(Q274:Q286)</f>
        <v>0</v>
      </c>
      <c r="R273" s="173"/>
      <c r="S273" s="173"/>
      <c r="T273" s="174"/>
      <c r="U273" s="168"/>
      <c r="V273" s="168">
        <f>SUM(V274:V286)</f>
        <v>129.03</v>
      </c>
      <c r="W273" s="168"/>
      <c r="X273" s="168"/>
      <c r="Y273" s="168"/>
      <c r="AG273" t="s">
        <v>116</v>
      </c>
    </row>
    <row r="274" spans="1:60" outlineLevel="1" x14ac:dyDescent="0.2">
      <c r="A274" s="176">
        <v>48</v>
      </c>
      <c r="B274" s="177" t="s">
        <v>400</v>
      </c>
      <c r="C274" s="193" t="s">
        <v>401</v>
      </c>
      <c r="D274" s="178" t="s">
        <v>168</v>
      </c>
      <c r="E274" s="179">
        <v>3.1515</v>
      </c>
      <c r="F274" s="180"/>
      <c r="G274" s="181">
        <f>ROUND(E274*F274,2)</f>
        <v>0</v>
      </c>
      <c r="H274" s="180"/>
      <c r="I274" s="181">
        <f>ROUND(E274*H274,2)</f>
        <v>0</v>
      </c>
      <c r="J274" s="180"/>
      <c r="K274" s="181">
        <f>ROUND(E274*J274,2)</f>
        <v>0</v>
      </c>
      <c r="L274" s="181">
        <v>21</v>
      </c>
      <c r="M274" s="181">
        <f>G274*(1+L274/100)</f>
        <v>0</v>
      </c>
      <c r="N274" s="179">
        <v>0</v>
      </c>
      <c r="O274" s="179">
        <f>ROUND(E274*N274,2)</f>
        <v>0</v>
      </c>
      <c r="P274" s="179">
        <v>0</v>
      </c>
      <c r="Q274" s="179">
        <f>ROUND(E274*P274,2)</f>
        <v>0</v>
      </c>
      <c r="R274" s="181" t="s">
        <v>169</v>
      </c>
      <c r="S274" s="181" t="s">
        <v>121</v>
      </c>
      <c r="T274" s="182" t="s">
        <v>121</v>
      </c>
      <c r="U274" s="160">
        <v>0</v>
      </c>
      <c r="V274" s="160">
        <f>ROUND(E274*U274,2)</f>
        <v>0</v>
      </c>
      <c r="W274" s="160"/>
      <c r="X274" s="160" t="s">
        <v>122</v>
      </c>
      <c r="Y274" s="160" t="s">
        <v>123</v>
      </c>
      <c r="Z274" s="149"/>
      <c r="AA274" s="149"/>
      <c r="AB274" s="149"/>
      <c r="AC274" s="149"/>
      <c r="AD274" s="149"/>
      <c r="AE274" s="149"/>
      <c r="AF274" s="149"/>
      <c r="AG274" s="149" t="s">
        <v>124</v>
      </c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ht="22.5" outlineLevel="2" x14ac:dyDescent="0.2">
      <c r="A275" s="156"/>
      <c r="B275" s="157"/>
      <c r="C275" s="259" t="s">
        <v>402</v>
      </c>
      <c r="D275" s="260"/>
      <c r="E275" s="260"/>
      <c r="F275" s="260"/>
      <c r="G275" s="260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60"/>
      <c r="Z275" s="149"/>
      <c r="AA275" s="149"/>
      <c r="AB275" s="149"/>
      <c r="AC275" s="149"/>
      <c r="AD275" s="149"/>
      <c r="AE275" s="149"/>
      <c r="AF275" s="149"/>
      <c r="AG275" s="149" t="s">
        <v>236</v>
      </c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83" t="str">
        <f>C275</f>
        <v>Pro vyjádření výnosu ve prospěch zhotovitele je nutné jednotkovou cenu uvést se záporným znaménkem. (Získaná částka ponižuje náklad stavby.)</v>
      </c>
      <c r="BB275" s="149"/>
      <c r="BC275" s="149"/>
      <c r="BD275" s="149"/>
      <c r="BE275" s="149"/>
      <c r="BF275" s="149"/>
      <c r="BG275" s="149"/>
      <c r="BH275" s="149"/>
    </row>
    <row r="276" spans="1:60" outlineLevel="2" x14ac:dyDescent="0.2">
      <c r="A276" s="156"/>
      <c r="B276" s="157"/>
      <c r="C276" s="194" t="s">
        <v>403</v>
      </c>
      <c r="D276" s="162"/>
      <c r="E276" s="163">
        <v>0.216</v>
      </c>
      <c r="F276" s="160"/>
      <c r="G276" s="160"/>
      <c r="H276" s="160"/>
      <c r="I276" s="160"/>
      <c r="J276" s="160"/>
      <c r="K276" s="160"/>
      <c r="L276" s="160"/>
      <c r="M276" s="160"/>
      <c r="N276" s="159"/>
      <c r="O276" s="159"/>
      <c r="P276" s="159"/>
      <c r="Q276" s="159"/>
      <c r="R276" s="160"/>
      <c r="S276" s="160"/>
      <c r="T276" s="160"/>
      <c r="U276" s="160"/>
      <c r="V276" s="160"/>
      <c r="W276" s="160"/>
      <c r="X276" s="160"/>
      <c r="Y276" s="160"/>
      <c r="Z276" s="149"/>
      <c r="AA276" s="149"/>
      <c r="AB276" s="149"/>
      <c r="AC276" s="149"/>
      <c r="AD276" s="149"/>
      <c r="AE276" s="149"/>
      <c r="AF276" s="149"/>
      <c r="AG276" s="149" t="s">
        <v>128</v>
      </c>
      <c r="AH276" s="149">
        <v>7</v>
      </c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3" x14ac:dyDescent="0.2">
      <c r="A277" s="156"/>
      <c r="B277" s="157"/>
      <c r="C277" s="194" t="s">
        <v>404</v>
      </c>
      <c r="D277" s="162"/>
      <c r="E277" s="163">
        <v>2.9355000000000002</v>
      </c>
      <c r="F277" s="160"/>
      <c r="G277" s="160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60"/>
      <c r="Z277" s="149"/>
      <c r="AA277" s="149"/>
      <c r="AB277" s="149"/>
      <c r="AC277" s="149"/>
      <c r="AD277" s="149"/>
      <c r="AE277" s="149"/>
      <c r="AF277" s="149"/>
      <c r="AG277" s="149" t="s">
        <v>128</v>
      </c>
      <c r="AH277" s="149">
        <v>7</v>
      </c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ht="22.5" outlineLevel="1" x14ac:dyDescent="0.2">
      <c r="A278" s="176">
        <v>49</v>
      </c>
      <c r="B278" s="177" t="s">
        <v>405</v>
      </c>
      <c r="C278" s="193" t="s">
        <v>406</v>
      </c>
      <c r="D278" s="178" t="s">
        <v>168</v>
      </c>
      <c r="E278" s="179">
        <v>31.875620000000001</v>
      </c>
      <c r="F278" s="180"/>
      <c r="G278" s="181">
        <f>ROUND(E278*F278,2)</f>
        <v>0</v>
      </c>
      <c r="H278" s="180"/>
      <c r="I278" s="181">
        <f>ROUND(E278*H278,2)</f>
        <v>0</v>
      </c>
      <c r="J278" s="180"/>
      <c r="K278" s="181">
        <f>ROUND(E278*J278,2)</f>
        <v>0</v>
      </c>
      <c r="L278" s="181">
        <v>21</v>
      </c>
      <c r="M278" s="181">
        <f>G278*(1+L278/100)</f>
        <v>0</v>
      </c>
      <c r="N278" s="179">
        <v>0</v>
      </c>
      <c r="O278" s="179">
        <f>ROUND(E278*N278,2)</f>
        <v>0</v>
      </c>
      <c r="P278" s="179">
        <v>0</v>
      </c>
      <c r="Q278" s="179">
        <f>ROUND(E278*P278,2)</f>
        <v>0</v>
      </c>
      <c r="R278" s="181" t="s">
        <v>407</v>
      </c>
      <c r="S278" s="181" t="s">
        <v>121</v>
      </c>
      <c r="T278" s="182" t="s">
        <v>121</v>
      </c>
      <c r="U278" s="160">
        <v>0.72599999999999998</v>
      </c>
      <c r="V278" s="160">
        <f>ROUND(E278*U278,2)</f>
        <v>23.14</v>
      </c>
      <c r="W278" s="160"/>
      <c r="X278" s="160" t="s">
        <v>408</v>
      </c>
      <c r="Y278" s="160" t="s">
        <v>409</v>
      </c>
      <c r="Z278" s="149"/>
      <c r="AA278" s="149"/>
      <c r="AB278" s="149"/>
      <c r="AC278" s="149"/>
      <c r="AD278" s="149"/>
      <c r="AE278" s="149"/>
      <c r="AF278" s="149"/>
      <c r="AG278" s="149" t="s">
        <v>410</v>
      </c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ht="22.5" outlineLevel="2" x14ac:dyDescent="0.2">
      <c r="A279" s="156"/>
      <c r="B279" s="157"/>
      <c r="C279" s="265" t="s">
        <v>411</v>
      </c>
      <c r="D279" s="266"/>
      <c r="E279" s="266"/>
      <c r="F279" s="266"/>
      <c r="G279" s="266"/>
      <c r="H279" s="160"/>
      <c r="I279" s="160"/>
      <c r="J279" s="160"/>
      <c r="K279" s="160"/>
      <c r="L279" s="160"/>
      <c r="M279" s="160"/>
      <c r="N279" s="159"/>
      <c r="O279" s="159"/>
      <c r="P279" s="159"/>
      <c r="Q279" s="159"/>
      <c r="R279" s="160"/>
      <c r="S279" s="160"/>
      <c r="T279" s="160"/>
      <c r="U279" s="160"/>
      <c r="V279" s="160"/>
      <c r="W279" s="160"/>
      <c r="X279" s="160"/>
      <c r="Y279" s="160"/>
      <c r="Z279" s="149"/>
      <c r="AA279" s="149"/>
      <c r="AB279" s="149"/>
      <c r="AC279" s="149"/>
      <c r="AD279" s="149"/>
      <c r="AE279" s="149"/>
      <c r="AF279" s="149"/>
      <c r="AG279" s="149" t="s">
        <v>126</v>
      </c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83" t="str">
        <f>C279</f>
        <v>s popřípadným nutným naložením do dopravního zařízení, s vyprázdněním dopravního zařízení na hromadu nebo do dopravního prostředku, vč. příplatku za každých dalších i započatých 3,5 m výšky nad 3,5 m,</v>
      </c>
      <c r="BB279" s="149"/>
      <c r="BC279" s="149"/>
      <c r="BD279" s="149"/>
      <c r="BE279" s="149"/>
      <c r="BF279" s="149"/>
      <c r="BG279" s="149"/>
      <c r="BH279" s="149"/>
    </row>
    <row r="280" spans="1:60" outlineLevel="1" x14ac:dyDescent="0.2">
      <c r="A280" s="176">
        <v>50</v>
      </c>
      <c r="B280" s="177" t="s">
        <v>412</v>
      </c>
      <c r="C280" s="193" t="s">
        <v>413</v>
      </c>
      <c r="D280" s="178" t="s">
        <v>168</v>
      </c>
      <c r="E280" s="179">
        <v>31.875620000000001</v>
      </c>
      <c r="F280" s="180"/>
      <c r="G280" s="181">
        <f>ROUND(E280*F280,2)</f>
        <v>0</v>
      </c>
      <c r="H280" s="180"/>
      <c r="I280" s="181">
        <f>ROUND(E280*H280,2)</f>
        <v>0</v>
      </c>
      <c r="J280" s="180"/>
      <c r="K280" s="181">
        <f>ROUND(E280*J280,2)</f>
        <v>0</v>
      </c>
      <c r="L280" s="181">
        <v>21</v>
      </c>
      <c r="M280" s="181">
        <f>G280*(1+L280/100)</f>
        <v>0</v>
      </c>
      <c r="N280" s="179">
        <v>0</v>
      </c>
      <c r="O280" s="179">
        <f>ROUND(E280*N280,2)</f>
        <v>0</v>
      </c>
      <c r="P280" s="179">
        <v>0</v>
      </c>
      <c r="Q280" s="179">
        <f>ROUND(E280*P280,2)</f>
        <v>0</v>
      </c>
      <c r="R280" s="181" t="s">
        <v>169</v>
      </c>
      <c r="S280" s="181" t="s">
        <v>121</v>
      </c>
      <c r="T280" s="182" t="s">
        <v>121</v>
      </c>
      <c r="U280" s="160">
        <v>0.49</v>
      </c>
      <c r="V280" s="160">
        <f>ROUND(E280*U280,2)</f>
        <v>15.62</v>
      </c>
      <c r="W280" s="160"/>
      <c r="X280" s="160" t="s">
        <v>408</v>
      </c>
      <c r="Y280" s="160" t="s">
        <v>123</v>
      </c>
      <c r="Z280" s="149"/>
      <c r="AA280" s="149"/>
      <c r="AB280" s="149"/>
      <c r="AC280" s="149"/>
      <c r="AD280" s="149"/>
      <c r="AE280" s="149"/>
      <c r="AF280" s="149"/>
      <c r="AG280" s="149" t="s">
        <v>410</v>
      </c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2" x14ac:dyDescent="0.2">
      <c r="A281" s="156"/>
      <c r="B281" s="157"/>
      <c r="C281" s="259" t="s">
        <v>414</v>
      </c>
      <c r="D281" s="260"/>
      <c r="E281" s="260"/>
      <c r="F281" s="260"/>
      <c r="G281" s="260"/>
      <c r="H281" s="160"/>
      <c r="I281" s="160"/>
      <c r="J281" s="160"/>
      <c r="K281" s="160"/>
      <c r="L281" s="160"/>
      <c r="M281" s="160"/>
      <c r="N281" s="159"/>
      <c r="O281" s="159"/>
      <c r="P281" s="159"/>
      <c r="Q281" s="159"/>
      <c r="R281" s="160"/>
      <c r="S281" s="160"/>
      <c r="T281" s="160"/>
      <c r="U281" s="160"/>
      <c r="V281" s="160"/>
      <c r="W281" s="160"/>
      <c r="X281" s="160"/>
      <c r="Y281" s="160"/>
      <c r="Z281" s="149"/>
      <c r="AA281" s="149"/>
      <c r="AB281" s="149"/>
      <c r="AC281" s="149"/>
      <c r="AD281" s="149"/>
      <c r="AE281" s="149"/>
      <c r="AF281" s="149"/>
      <c r="AG281" s="149" t="s">
        <v>236</v>
      </c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">
      <c r="A282" s="184">
        <v>51</v>
      </c>
      <c r="B282" s="185" t="s">
        <v>415</v>
      </c>
      <c r="C282" s="195" t="s">
        <v>416</v>
      </c>
      <c r="D282" s="186" t="s">
        <v>168</v>
      </c>
      <c r="E282" s="187">
        <v>446.25868000000003</v>
      </c>
      <c r="F282" s="188"/>
      <c r="G282" s="189">
        <f>ROUND(E282*F282,2)</f>
        <v>0</v>
      </c>
      <c r="H282" s="188"/>
      <c r="I282" s="189">
        <f>ROUND(E282*H282,2)</f>
        <v>0</v>
      </c>
      <c r="J282" s="188"/>
      <c r="K282" s="189">
        <f>ROUND(E282*J282,2)</f>
        <v>0</v>
      </c>
      <c r="L282" s="189">
        <v>21</v>
      </c>
      <c r="M282" s="189">
        <f>G282*(1+L282/100)</f>
        <v>0</v>
      </c>
      <c r="N282" s="187">
        <v>0</v>
      </c>
      <c r="O282" s="187">
        <f>ROUND(E282*N282,2)</f>
        <v>0</v>
      </c>
      <c r="P282" s="187">
        <v>0</v>
      </c>
      <c r="Q282" s="187">
        <f>ROUND(E282*P282,2)</f>
        <v>0</v>
      </c>
      <c r="R282" s="189" t="s">
        <v>169</v>
      </c>
      <c r="S282" s="189" t="s">
        <v>121</v>
      </c>
      <c r="T282" s="190" t="s">
        <v>121</v>
      </c>
      <c r="U282" s="160">
        <v>0</v>
      </c>
      <c r="V282" s="160">
        <f>ROUND(E282*U282,2)</f>
        <v>0</v>
      </c>
      <c r="W282" s="160"/>
      <c r="X282" s="160" t="s">
        <v>408</v>
      </c>
      <c r="Y282" s="160" t="s">
        <v>123</v>
      </c>
      <c r="Z282" s="149"/>
      <c r="AA282" s="149"/>
      <c r="AB282" s="149"/>
      <c r="AC282" s="149"/>
      <c r="AD282" s="149"/>
      <c r="AE282" s="149"/>
      <c r="AF282" s="149"/>
      <c r="AG282" s="149" t="s">
        <v>410</v>
      </c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">
      <c r="A283" s="184">
        <v>52</v>
      </c>
      <c r="B283" s="185" t="s">
        <v>417</v>
      </c>
      <c r="C283" s="195" t="s">
        <v>418</v>
      </c>
      <c r="D283" s="186" t="s">
        <v>168</v>
      </c>
      <c r="E283" s="187">
        <v>31.875620000000001</v>
      </c>
      <c r="F283" s="188"/>
      <c r="G283" s="189">
        <f>ROUND(E283*F283,2)</f>
        <v>0</v>
      </c>
      <c r="H283" s="188"/>
      <c r="I283" s="189">
        <f>ROUND(E283*H283,2)</f>
        <v>0</v>
      </c>
      <c r="J283" s="188"/>
      <c r="K283" s="189">
        <f>ROUND(E283*J283,2)</f>
        <v>0</v>
      </c>
      <c r="L283" s="189">
        <v>21</v>
      </c>
      <c r="M283" s="189">
        <f>G283*(1+L283/100)</f>
        <v>0</v>
      </c>
      <c r="N283" s="187">
        <v>0</v>
      </c>
      <c r="O283" s="187">
        <f>ROUND(E283*N283,2)</f>
        <v>0</v>
      </c>
      <c r="P283" s="187">
        <v>0</v>
      </c>
      <c r="Q283" s="187">
        <f>ROUND(E283*P283,2)</f>
        <v>0</v>
      </c>
      <c r="R283" s="189" t="s">
        <v>169</v>
      </c>
      <c r="S283" s="189" t="s">
        <v>121</v>
      </c>
      <c r="T283" s="190" t="s">
        <v>121</v>
      </c>
      <c r="U283" s="160">
        <v>0.94199999999999995</v>
      </c>
      <c r="V283" s="160">
        <f>ROUND(E283*U283,2)</f>
        <v>30.03</v>
      </c>
      <c r="W283" s="160"/>
      <c r="X283" s="160" t="s">
        <v>408</v>
      </c>
      <c r="Y283" s="160" t="s">
        <v>123</v>
      </c>
      <c r="Z283" s="149"/>
      <c r="AA283" s="149"/>
      <c r="AB283" s="149"/>
      <c r="AC283" s="149"/>
      <c r="AD283" s="149"/>
      <c r="AE283" s="149"/>
      <c r="AF283" s="149"/>
      <c r="AG283" s="149" t="s">
        <v>410</v>
      </c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ht="22.5" outlineLevel="1" x14ac:dyDescent="0.2">
      <c r="A284" s="184">
        <v>53</v>
      </c>
      <c r="B284" s="185" t="s">
        <v>419</v>
      </c>
      <c r="C284" s="195" t="s">
        <v>420</v>
      </c>
      <c r="D284" s="186" t="s">
        <v>168</v>
      </c>
      <c r="E284" s="187">
        <v>573.76116000000002</v>
      </c>
      <c r="F284" s="188"/>
      <c r="G284" s="189">
        <f>ROUND(E284*F284,2)</f>
        <v>0</v>
      </c>
      <c r="H284" s="188"/>
      <c r="I284" s="189">
        <f>ROUND(E284*H284,2)</f>
        <v>0</v>
      </c>
      <c r="J284" s="188"/>
      <c r="K284" s="189">
        <f>ROUND(E284*J284,2)</f>
        <v>0</v>
      </c>
      <c r="L284" s="189">
        <v>21</v>
      </c>
      <c r="M284" s="189">
        <f>G284*(1+L284/100)</f>
        <v>0</v>
      </c>
      <c r="N284" s="187">
        <v>0</v>
      </c>
      <c r="O284" s="187">
        <f>ROUND(E284*N284,2)</f>
        <v>0</v>
      </c>
      <c r="P284" s="187">
        <v>0</v>
      </c>
      <c r="Q284" s="187">
        <f>ROUND(E284*P284,2)</f>
        <v>0</v>
      </c>
      <c r="R284" s="189" t="s">
        <v>169</v>
      </c>
      <c r="S284" s="189" t="s">
        <v>121</v>
      </c>
      <c r="T284" s="190" t="s">
        <v>121</v>
      </c>
      <c r="U284" s="160">
        <v>0.105</v>
      </c>
      <c r="V284" s="160">
        <f>ROUND(E284*U284,2)</f>
        <v>60.24</v>
      </c>
      <c r="W284" s="160"/>
      <c r="X284" s="160" t="s">
        <v>408</v>
      </c>
      <c r="Y284" s="160" t="s">
        <v>123</v>
      </c>
      <c r="Z284" s="149"/>
      <c r="AA284" s="149"/>
      <c r="AB284" s="149"/>
      <c r="AC284" s="149"/>
      <c r="AD284" s="149"/>
      <c r="AE284" s="149"/>
      <c r="AF284" s="149"/>
      <c r="AG284" s="149" t="s">
        <v>410</v>
      </c>
      <c r="AH284" s="149"/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">
      <c r="A285" s="176">
        <v>54</v>
      </c>
      <c r="B285" s="177" t="s">
        <v>421</v>
      </c>
      <c r="C285" s="193" t="s">
        <v>422</v>
      </c>
      <c r="D285" s="178" t="s">
        <v>168</v>
      </c>
      <c r="E285" s="179">
        <v>31.875620000000001</v>
      </c>
      <c r="F285" s="180"/>
      <c r="G285" s="181">
        <f>ROUND(E285*F285,2)</f>
        <v>0</v>
      </c>
      <c r="H285" s="180"/>
      <c r="I285" s="181">
        <f>ROUND(E285*H285,2)</f>
        <v>0</v>
      </c>
      <c r="J285" s="180"/>
      <c r="K285" s="181">
        <f>ROUND(E285*J285,2)</f>
        <v>0</v>
      </c>
      <c r="L285" s="181">
        <v>21</v>
      </c>
      <c r="M285" s="181">
        <f>G285*(1+L285/100)</f>
        <v>0</v>
      </c>
      <c r="N285" s="179">
        <v>0</v>
      </c>
      <c r="O285" s="179">
        <f>ROUND(E285*N285,2)</f>
        <v>0</v>
      </c>
      <c r="P285" s="179">
        <v>0</v>
      </c>
      <c r="Q285" s="179">
        <f>ROUND(E285*P285,2)</f>
        <v>0</v>
      </c>
      <c r="R285" s="181" t="s">
        <v>169</v>
      </c>
      <c r="S285" s="181" t="s">
        <v>121</v>
      </c>
      <c r="T285" s="182" t="s">
        <v>423</v>
      </c>
      <c r="U285" s="160">
        <v>0</v>
      </c>
      <c r="V285" s="160">
        <f>ROUND(E285*U285,2)</f>
        <v>0</v>
      </c>
      <c r="W285" s="160"/>
      <c r="X285" s="160" t="s">
        <v>408</v>
      </c>
      <c r="Y285" s="160" t="s">
        <v>123</v>
      </c>
      <c r="Z285" s="149"/>
      <c r="AA285" s="149"/>
      <c r="AB285" s="149"/>
      <c r="AC285" s="149"/>
      <c r="AD285" s="149"/>
      <c r="AE285" s="149"/>
      <c r="AF285" s="149"/>
      <c r="AG285" s="149" t="s">
        <v>410</v>
      </c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2" x14ac:dyDescent="0.2">
      <c r="A286" s="156"/>
      <c r="B286" s="157"/>
      <c r="C286" s="259" t="s">
        <v>424</v>
      </c>
      <c r="D286" s="260"/>
      <c r="E286" s="260"/>
      <c r="F286" s="260"/>
      <c r="G286" s="260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60"/>
      <c r="Z286" s="149"/>
      <c r="AA286" s="149"/>
      <c r="AB286" s="149"/>
      <c r="AC286" s="149"/>
      <c r="AD286" s="149"/>
      <c r="AE286" s="149"/>
      <c r="AF286" s="149"/>
      <c r="AG286" s="149" t="s">
        <v>236</v>
      </c>
      <c r="AH286" s="149"/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x14ac:dyDescent="0.2">
      <c r="A287" s="3"/>
      <c r="B287" s="4"/>
      <c r="C287" s="200"/>
      <c r="D287" s="6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AE287">
        <v>12</v>
      </c>
      <c r="AF287">
        <v>21</v>
      </c>
      <c r="AG287" t="s">
        <v>101</v>
      </c>
    </row>
    <row r="288" spans="1:60" x14ac:dyDescent="0.2">
      <c r="A288" s="152"/>
      <c r="B288" s="153" t="s">
        <v>29</v>
      </c>
      <c r="C288" s="201"/>
      <c r="D288" s="154"/>
      <c r="E288" s="155"/>
      <c r="F288" s="155"/>
      <c r="G288" s="175">
        <f>G8+G41+G50+G134+G150+G167+G244+G249+G273</f>
        <v>0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AE288">
        <f>SUMIF(L7:L286,AE287,G7:G286)</f>
        <v>0</v>
      </c>
      <c r="AF288">
        <f>SUMIF(L7:L286,AF287,G7:G286)</f>
        <v>0</v>
      </c>
      <c r="AG288" t="s">
        <v>425</v>
      </c>
    </row>
    <row r="289" spans="3:33" x14ac:dyDescent="0.2">
      <c r="C289" s="202"/>
      <c r="D289" s="10"/>
      <c r="AG289" t="s">
        <v>426</v>
      </c>
    </row>
    <row r="290" spans="3:33" x14ac:dyDescent="0.2">
      <c r="D290" s="10"/>
    </row>
    <row r="291" spans="3:33" x14ac:dyDescent="0.2">
      <c r="D291" s="10"/>
    </row>
    <row r="292" spans="3:33" x14ac:dyDescent="0.2">
      <c r="D292" s="10"/>
    </row>
    <row r="293" spans="3:33" x14ac:dyDescent="0.2">
      <c r="D293" s="10"/>
    </row>
    <row r="294" spans="3:33" x14ac:dyDescent="0.2">
      <c r="D294" s="10"/>
    </row>
    <row r="295" spans="3:33" x14ac:dyDescent="0.2">
      <c r="D295" s="10"/>
    </row>
    <row r="296" spans="3:33" x14ac:dyDescent="0.2">
      <c r="D296" s="10"/>
    </row>
    <row r="297" spans="3:33" x14ac:dyDescent="0.2">
      <c r="D297" s="10"/>
    </row>
    <row r="298" spans="3:33" x14ac:dyDescent="0.2">
      <c r="D298" s="10"/>
    </row>
    <row r="299" spans="3:33" x14ac:dyDescent="0.2">
      <c r="D299" s="10"/>
    </row>
    <row r="300" spans="3:33" x14ac:dyDescent="0.2">
      <c r="D300" s="10"/>
    </row>
    <row r="301" spans="3:33" x14ac:dyDescent="0.2">
      <c r="D301" s="10"/>
    </row>
    <row r="302" spans="3:33" x14ac:dyDescent="0.2">
      <c r="D302" s="10"/>
    </row>
    <row r="303" spans="3:33" x14ac:dyDescent="0.2">
      <c r="D303" s="10"/>
    </row>
    <row r="304" spans="3:33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avJNEKFrEtRspfGk0OF3qMOctXxOhJm6oSIc4pDtzJBsfV3qxbE+xusA0QmwII7K65cm6eYQ7/zm9w4PPHkbg==" saltValue="NQwwrpiLhQq3DjuP7uRMEw==" spinCount="100000" sheet="1" formatRows="0"/>
  <mergeCells count="43">
    <mergeCell ref="C34:G34"/>
    <mergeCell ref="A1:G1"/>
    <mergeCell ref="C2:G2"/>
    <mergeCell ref="C3:G3"/>
    <mergeCell ref="C4:G4"/>
    <mergeCell ref="C10:G10"/>
    <mergeCell ref="C15:G15"/>
    <mergeCell ref="C18:G18"/>
    <mergeCell ref="C22:G22"/>
    <mergeCell ref="C25:G25"/>
    <mergeCell ref="C29:G29"/>
    <mergeCell ref="C32:G32"/>
    <mergeCell ref="C155:G155"/>
    <mergeCell ref="C36:G36"/>
    <mergeCell ref="C46:G46"/>
    <mergeCell ref="C52:G52"/>
    <mergeCell ref="C70:G70"/>
    <mergeCell ref="C75:G75"/>
    <mergeCell ref="C78:G78"/>
    <mergeCell ref="C80:G80"/>
    <mergeCell ref="C84:G84"/>
    <mergeCell ref="C136:G136"/>
    <mergeCell ref="C152:G152"/>
    <mergeCell ref="C153:G153"/>
    <mergeCell ref="C264:G264"/>
    <mergeCell ref="C157:G157"/>
    <mergeCell ref="C169:G169"/>
    <mergeCell ref="C170:G170"/>
    <mergeCell ref="C171:G171"/>
    <mergeCell ref="C172:G172"/>
    <mergeCell ref="C180:G180"/>
    <mergeCell ref="C188:G188"/>
    <mergeCell ref="C246:G246"/>
    <mergeCell ref="C248:G248"/>
    <mergeCell ref="C251:G251"/>
    <mergeCell ref="C254:G254"/>
    <mergeCell ref="C286:G286"/>
    <mergeCell ref="C267:G267"/>
    <mergeCell ref="C268:G268"/>
    <mergeCell ref="C272:G272"/>
    <mergeCell ref="C275:G275"/>
    <mergeCell ref="C279:G279"/>
    <mergeCell ref="C281:G28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2" customWidth="1"/>
    <col min="3" max="3" width="63.42578125" style="122" customWidth="1"/>
    <col min="4" max="4" width="4.85546875" customWidth="1"/>
    <col min="5" max="5" width="10.5703125" customWidth="1"/>
    <col min="6" max="6" width="9.85546875" customWidth="1"/>
    <col min="7" max="7" width="12.855468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67" t="s">
        <v>88</v>
      </c>
      <c r="B1" s="267"/>
      <c r="C1" s="267"/>
      <c r="D1" s="267"/>
      <c r="E1" s="267"/>
      <c r="F1" s="267"/>
      <c r="G1" s="267"/>
      <c r="AG1" t="s">
        <v>89</v>
      </c>
    </row>
    <row r="2" spans="1:60" ht="24.95" customHeight="1" x14ac:dyDescent="0.2">
      <c r="A2" s="141" t="s">
        <v>7</v>
      </c>
      <c r="B2" s="49" t="s">
        <v>43</v>
      </c>
      <c r="C2" s="268" t="s">
        <v>44</v>
      </c>
      <c r="D2" s="269"/>
      <c r="E2" s="269"/>
      <c r="F2" s="269"/>
      <c r="G2" s="270"/>
      <c r="AG2" t="s">
        <v>90</v>
      </c>
    </row>
    <row r="3" spans="1:60" ht="24.95" customHeight="1" x14ac:dyDescent="0.2">
      <c r="A3" s="141" t="s">
        <v>8</v>
      </c>
      <c r="B3" s="49" t="s">
        <v>50</v>
      </c>
      <c r="C3" s="268" t="s">
        <v>51</v>
      </c>
      <c r="D3" s="269"/>
      <c r="E3" s="269"/>
      <c r="F3" s="269"/>
      <c r="G3" s="270"/>
      <c r="AC3" s="122" t="s">
        <v>90</v>
      </c>
      <c r="AG3" t="s">
        <v>91</v>
      </c>
    </row>
    <row r="4" spans="1:60" ht="24.95" customHeight="1" x14ac:dyDescent="0.2">
      <c r="A4" s="142" t="s">
        <v>9</v>
      </c>
      <c r="B4" s="143" t="s">
        <v>54</v>
      </c>
      <c r="C4" s="271" t="s">
        <v>55</v>
      </c>
      <c r="D4" s="272"/>
      <c r="E4" s="272"/>
      <c r="F4" s="272"/>
      <c r="G4" s="273"/>
      <c r="AG4" t="s">
        <v>92</v>
      </c>
    </row>
    <row r="5" spans="1:60" x14ac:dyDescent="0.2">
      <c r="D5" s="10"/>
    </row>
    <row r="6" spans="1:60" ht="38.25" x14ac:dyDescent="0.2">
      <c r="A6" s="145" t="s">
        <v>93</v>
      </c>
      <c r="B6" s="147" t="s">
        <v>94</v>
      </c>
      <c r="C6" s="147" t="s">
        <v>95</v>
      </c>
      <c r="D6" s="146" t="s">
        <v>96</v>
      </c>
      <c r="E6" s="145" t="s">
        <v>97</v>
      </c>
      <c r="F6" s="144" t="s">
        <v>98</v>
      </c>
      <c r="G6" s="145" t="s">
        <v>29</v>
      </c>
      <c r="H6" s="148" t="s">
        <v>30</v>
      </c>
      <c r="I6" s="148" t="s">
        <v>99</v>
      </c>
      <c r="J6" s="148" t="s">
        <v>31</v>
      </c>
      <c r="K6" s="148" t="s">
        <v>100</v>
      </c>
      <c r="L6" s="148" t="s">
        <v>101</v>
      </c>
      <c r="M6" s="148" t="s">
        <v>102</v>
      </c>
      <c r="N6" s="148" t="s">
        <v>103</v>
      </c>
      <c r="O6" s="148" t="s">
        <v>104</v>
      </c>
      <c r="P6" s="148" t="s">
        <v>105</v>
      </c>
      <c r="Q6" s="148" t="s">
        <v>106</v>
      </c>
      <c r="R6" s="148" t="s">
        <v>107</v>
      </c>
      <c r="S6" s="148" t="s">
        <v>108</v>
      </c>
      <c r="T6" s="148" t="s">
        <v>109</v>
      </c>
      <c r="U6" s="148" t="s">
        <v>110</v>
      </c>
      <c r="V6" s="148" t="s">
        <v>111</v>
      </c>
      <c r="W6" s="148" t="s">
        <v>112</v>
      </c>
      <c r="X6" s="148" t="s">
        <v>113</v>
      </c>
      <c r="Y6" s="148" t="s">
        <v>114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9" t="s">
        <v>115</v>
      </c>
      <c r="B8" s="170" t="s">
        <v>86</v>
      </c>
      <c r="C8" s="192" t="s">
        <v>27</v>
      </c>
      <c r="D8" s="171"/>
      <c r="E8" s="172"/>
      <c r="F8" s="173"/>
      <c r="G8" s="173">
        <f>SUMIF(AG9:AG18,"&lt;&gt;NOR",G9:G18)</f>
        <v>0</v>
      </c>
      <c r="H8" s="173"/>
      <c r="I8" s="173">
        <f>SUM(I9:I18)</f>
        <v>0</v>
      </c>
      <c r="J8" s="173"/>
      <c r="K8" s="173">
        <f>SUM(K9:K18)</f>
        <v>0</v>
      </c>
      <c r="L8" s="173"/>
      <c r="M8" s="173">
        <f>SUM(M9:M18)</f>
        <v>0</v>
      </c>
      <c r="N8" s="172"/>
      <c r="O8" s="172">
        <f>SUM(O9:O18)</f>
        <v>0</v>
      </c>
      <c r="P8" s="172"/>
      <c r="Q8" s="172">
        <f>SUM(Q9:Q18)</f>
        <v>0</v>
      </c>
      <c r="R8" s="173"/>
      <c r="S8" s="173"/>
      <c r="T8" s="174"/>
      <c r="U8" s="168"/>
      <c r="V8" s="168">
        <f>SUM(V9:V18)</f>
        <v>0</v>
      </c>
      <c r="W8" s="168"/>
      <c r="X8" s="168"/>
      <c r="Y8" s="168"/>
      <c r="AG8" t="s">
        <v>116</v>
      </c>
    </row>
    <row r="9" spans="1:60" outlineLevel="1" x14ac:dyDescent="0.2">
      <c r="A9" s="176">
        <v>1</v>
      </c>
      <c r="B9" s="177" t="s">
        <v>427</v>
      </c>
      <c r="C9" s="193" t="s">
        <v>428</v>
      </c>
      <c r="D9" s="178" t="s">
        <v>429</v>
      </c>
      <c r="E9" s="179">
        <v>1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/>
      <c r="S9" s="181" t="s">
        <v>121</v>
      </c>
      <c r="T9" s="182" t="s">
        <v>423</v>
      </c>
      <c r="U9" s="160">
        <v>0</v>
      </c>
      <c r="V9" s="160">
        <f>ROUND(E9*U9,2)</f>
        <v>0</v>
      </c>
      <c r="W9" s="160"/>
      <c r="X9" s="160" t="s">
        <v>430</v>
      </c>
      <c r="Y9" s="160" t="s">
        <v>123</v>
      </c>
      <c r="Z9" s="149"/>
      <c r="AA9" s="149"/>
      <c r="AB9" s="149"/>
      <c r="AC9" s="149"/>
      <c r="AD9" s="149"/>
      <c r="AE9" s="149"/>
      <c r="AF9" s="149"/>
      <c r="AG9" s="149" t="s">
        <v>431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22.5" outlineLevel="2" x14ac:dyDescent="0.2">
      <c r="A10" s="156"/>
      <c r="B10" s="157"/>
      <c r="C10" s="259" t="s">
        <v>432</v>
      </c>
      <c r="D10" s="260"/>
      <c r="E10" s="260"/>
      <c r="F10" s="260"/>
      <c r="G10" s="2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49"/>
      <c r="AA10" s="149"/>
      <c r="AB10" s="149"/>
      <c r="AC10" s="149"/>
      <c r="AD10" s="149"/>
      <c r="AE10" s="149"/>
      <c r="AF10" s="149"/>
      <c r="AG10" s="149" t="s">
        <v>236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83" t="str">
        <f>C10</f>
        <v>Náklady dodavatele vyplývající z povinností dodavatele stanovených obchodními podmínkami před zahájením stavebních prací. Tato skupina zahrnuje zejména náklady na přípravné činnosti.</v>
      </c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6">
        <v>2</v>
      </c>
      <c r="B11" s="177" t="s">
        <v>433</v>
      </c>
      <c r="C11" s="193" t="s">
        <v>434</v>
      </c>
      <c r="D11" s="178" t="s">
        <v>429</v>
      </c>
      <c r="E11" s="179">
        <v>1</v>
      </c>
      <c r="F11" s="180"/>
      <c r="G11" s="181">
        <f>ROUND(E11*F11,2)</f>
        <v>0</v>
      </c>
      <c r="H11" s="180"/>
      <c r="I11" s="181">
        <f>ROUND(E11*H11,2)</f>
        <v>0</v>
      </c>
      <c r="J11" s="180"/>
      <c r="K11" s="181">
        <f>ROUND(E11*J11,2)</f>
        <v>0</v>
      </c>
      <c r="L11" s="181">
        <v>21</v>
      </c>
      <c r="M11" s="181">
        <f>G11*(1+L11/100)</f>
        <v>0</v>
      </c>
      <c r="N11" s="179">
        <v>0</v>
      </c>
      <c r="O11" s="179">
        <f>ROUND(E11*N11,2)</f>
        <v>0</v>
      </c>
      <c r="P11" s="179">
        <v>0</v>
      </c>
      <c r="Q11" s="179">
        <f>ROUND(E11*P11,2)</f>
        <v>0</v>
      </c>
      <c r="R11" s="181"/>
      <c r="S11" s="181" t="s">
        <v>121</v>
      </c>
      <c r="T11" s="182" t="s">
        <v>423</v>
      </c>
      <c r="U11" s="160">
        <v>0</v>
      </c>
      <c r="V11" s="160">
        <f>ROUND(E11*U11,2)</f>
        <v>0</v>
      </c>
      <c r="W11" s="160"/>
      <c r="X11" s="160" t="s">
        <v>430</v>
      </c>
      <c r="Y11" s="160" t="s">
        <v>123</v>
      </c>
      <c r="Z11" s="149"/>
      <c r="AA11" s="149"/>
      <c r="AB11" s="149"/>
      <c r="AC11" s="149"/>
      <c r="AD11" s="149"/>
      <c r="AE11" s="149"/>
      <c r="AF11" s="149"/>
      <c r="AG11" s="149" t="s">
        <v>431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2" x14ac:dyDescent="0.2">
      <c r="A12" s="156"/>
      <c r="B12" s="157"/>
      <c r="C12" s="259" t="s">
        <v>435</v>
      </c>
      <c r="D12" s="260"/>
      <c r="E12" s="260"/>
      <c r="F12" s="260"/>
      <c r="G12" s="2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49"/>
      <c r="AA12" s="149"/>
      <c r="AB12" s="149"/>
      <c r="AC12" s="149"/>
      <c r="AD12" s="149"/>
      <c r="AE12" s="149"/>
      <c r="AF12" s="149"/>
      <c r="AG12" s="149" t="s">
        <v>236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83" t="str">
        <f>C12</f>
        <v>Zaměření a vytýčení stávajících inženýrských sítí v místě stavby z hlediska jejich ochrany při provádění stavby.</v>
      </c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76">
        <v>3</v>
      </c>
      <c r="B13" s="177" t="s">
        <v>436</v>
      </c>
      <c r="C13" s="193" t="s">
        <v>437</v>
      </c>
      <c r="D13" s="178" t="s">
        <v>429</v>
      </c>
      <c r="E13" s="179">
        <v>1</v>
      </c>
      <c r="F13" s="180"/>
      <c r="G13" s="181">
        <f>ROUND(E13*F13,2)</f>
        <v>0</v>
      </c>
      <c r="H13" s="180"/>
      <c r="I13" s="181">
        <f>ROUND(E13*H13,2)</f>
        <v>0</v>
      </c>
      <c r="J13" s="180"/>
      <c r="K13" s="181">
        <f>ROUND(E13*J13,2)</f>
        <v>0</v>
      </c>
      <c r="L13" s="181">
        <v>21</v>
      </c>
      <c r="M13" s="181">
        <f>G13*(1+L13/100)</f>
        <v>0</v>
      </c>
      <c r="N13" s="179">
        <v>0</v>
      </c>
      <c r="O13" s="179">
        <f>ROUND(E13*N13,2)</f>
        <v>0</v>
      </c>
      <c r="P13" s="179">
        <v>0</v>
      </c>
      <c r="Q13" s="179">
        <f>ROUND(E13*P13,2)</f>
        <v>0</v>
      </c>
      <c r="R13" s="181"/>
      <c r="S13" s="181" t="s">
        <v>121</v>
      </c>
      <c r="T13" s="182" t="s">
        <v>423</v>
      </c>
      <c r="U13" s="160">
        <v>0</v>
      </c>
      <c r="V13" s="160">
        <f>ROUND(E13*U13,2)</f>
        <v>0</v>
      </c>
      <c r="W13" s="160"/>
      <c r="X13" s="160" t="s">
        <v>430</v>
      </c>
      <c r="Y13" s="160" t="s">
        <v>123</v>
      </c>
      <c r="Z13" s="149"/>
      <c r="AA13" s="149"/>
      <c r="AB13" s="149"/>
      <c r="AC13" s="149"/>
      <c r="AD13" s="149"/>
      <c r="AE13" s="149"/>
      <c r="AF13" s="149"/>
      <c r="AG13" s="149" t="s">
        <v>431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 x14ac:dyDescent="0.2">
      <c r="A14" s="156"/>
      <c r="B14" s="157"/>
      <c r="C14" s="259" t="s">
        <v>438</v>
      </c>
      <c r="D14" s="260"/>
      <c r="E14" s="260"/>
      <c r="F14" s="260"/>
      <c r="G14" s="2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49"/>
      <c r="AA14" s="149"/>
      <c r="AB14" s="149"/>
      <c r="AC14" s="149"/>
      <c r="AD14" s="149"/>
      <c r="AE14" s="149"/>
      <c r="AF14" s="149"/>
      <c r="AG14" s="149" t="s">
        <v>236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76">
        <v>4</v>
      </c>
      <c r="B15" s="177" t="s">
        <v>439</v>
      </c>
      <c r="C15" s="193" t="s">
        <v>440</v>
      </c>
      <c r="D15" s="178" t="s">
        <v>429</v>
      </c>
      <c r="E15" s="179">
        <v>1</v>
      </c>
      <c r="F15" s="180"/>
      <c r="G15" s="181">
        <f>ROUND(E15*F15,2)</f>
        <v>0</v>
      </c>
      <c r="H15" s="180"/>
      <c r="I15" s="181">
        <f>ROUND(E15*H15,2)</f>
        <v>0</v>
      </c>
      <c r="J15" s="180"/>
      <c r="K15" s="181">
        <f>ROUND(E15*J15,2)</f>
        <v>0</v>
      </c>
      <c r="L15" s="181">
        <v>21</v>
      </c>
      <c r="M15" s="181">
        <f>G15*(1+L15/100)</f>
        <v>0</v>
      </c>
      <c r="N15" s="179">
        <v>0</v>
      </c>
      <c r="O15" s="179">
        <f>ROUND(E15*N15,2)</f>
        <v>0</v>
      </c>
      <c r="P15" s="179">
        <v>0</v>
      </c>
      <c r="Q15" s="179">
        <f>ROUND(E15*P15,2)</f>
        <v>0</v>
      </c>
      <c r="R15" s="181"/>
      <c r="S15" s="181" t="s">
        <v>121</v>
      </c>
      <c r="T15" s="182" t="s">
        <v>423</v>
      </c>
      <c r="U15" s="160">
        <v>0</v>
      </c>
      <c r="V15" s="160">
        <f>ROUND(E15*U15,2)</f>
        <v>0</v>
      </c>
      <c r="W15" s="160"/>
      <c r="X15" s="160" t="s">
        <v>430</v>
      </c>
      <c r="Y15" s="160" t="s">
        <v>123</v>
      </c>
      <c r="Z15" s="149"/>
      <c r="AA15" s="149"/>
      <c r="AB15" s="149"/>
      <c r="AC15" s="149"/>
      <c r="AD15" s="149"/>
      <c r="AE15" s="149"/>
      <c r="AF15" s="149"/>
      <c r="AG15" s="149" t="s">
        <v>431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ht="22.5" outlineLevel="2" x14ac:dyDescent="0.2">
      <c r="A16" s="156"/>
      <c r="B16" s="157"/>
      <c r="C16" s="259" t="s">
        <v>441</v>
      </c>
      <c r="D16" s="260"/>
      <c r="E16" s="260"/>
      <c r="F16" s="260"/>
      <c r="G16" s="2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49"/>
      <c r="AA16" s="149"/>
      <c r="AB16" s="149"/>
      <c r="AC16" s="149"/>
      <c r="AD16" s="149"/>
      <c r="AE16" s="149"/>
      <c r="AF16" s="149"/>
      <c r="AG16" s="149" t="s">
        <v>236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83" t="str">
        <f>C16</f>
        <v>Náklady na ztížené podmínky provádění tam, kde se vyskytují omezující vlivy konkrétního prostředí, které mají prokazatelný vliv na provádění stavebních prací, Jedná se zejména o náklady související s extrémními podmínkami místa provádění.</v>
      </c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76">
        <v>5</v>
      </c>
      <c r="B17" s="177" t="s">
        <v>442</v>
      </c>
      <c r="C17" s="193" t="s">
        <v>443</v>
      </c>
      <c r="D17" s="178" t="s">
        <v>429</v>
      </c>
      <c r="E17" s="179">
        <v>1</v>
      </c>
      <c r="F17" s="180"/>
      <c r="G17" s="181">
        <f>ROUND(E17*F17,2)</f>
        <v>0</v>
      </c>
      <c r="H17" s="180"/>
      <c r="I17" s="181">
        <f>ROUND(E17*H17,2)</f>
        <v>0</v>
      </c>
      <c r="J17" s="180"/>
      <c r="K17" s="181">
        <f>ROUND(E17*J17,2)</f>
        <v>0</v>
      </c>
      <c r="L17" s="181">
        <v>21</v>
      </c>
      <c r="M17" s="181">
        <f>G17*(1+L17/100)</f>
        <v>0</v>
      </c>
      <c r="N17" s="179">
        <v>0</v>
      </c>
      <c r="O17" s="179">
        <f>ROUND(E17*N17,2)</f>
        <v>0</v>
      </c>
      <c r="P17" s="179">
        <v>0</v>
      </c>
      <c r="Q17" s="179">
        <f>ROUND(E17*P17,2)</f>
        <v>0</v>
      </c>
      <c r="R17" s="181"/>
      <c r="S17" s="181" t="s">
        <v>121</v>
      </c>
      <c r="T17" s="182" t="s">
        <v>423</v>
      </c>
      <c r="U17" s="160">
        <v>0</v>
      </c>
      <c r="V17" s="160">
        <f>ROUND(E17*U17,2)</f>
        <v>0</v>
      </c>
      <c r="W17" s="160"/>
      <c r="X17" s="160" t="s">
        <v>430</v>
      </c>
      <c r="Y17" s="160" t="s">
        <v>123</v>
      </c>
      <c r="Z17" s="149"/>
      <c r="AA17" s="149"/>
      <c r="AB17" s="149"/>
      <c r="AC17" s="149"/>
      <c r="AD17" s="149"/>
      <c r="AE17" s="149"/>
      <c r="AF17" s="149"/>
      <c r="AG17" s="149" t="s">
        <v>431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 x14ac:dyDescent="0.2">
      <c r="A18" s="156"/>
      <c r="B18" s="157"/>
      <c r="C18" s="259" t="s">
        <v>444</v>
      </c>
      <c r="D18" s="260"/>
      <c r="E18" s="260"/>
      <c r="F18" s="260"/>
      <c r="G18" s="2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49"/>
      <c r="AA18" s="149"/>
      <c r="AB18" s="149"/>
      <c r="AC18" s="149"/>
      <c r="AD18" s="149"/>
      <c r="AE18" s="149"/>
      <c r="AF18" s="149"/>
      <c r="AG18" s="149" t="s">
        <v>236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x14ac:dyDescent="0.2">
      <c r="A19" s="169" t="s">
        <v>115</v>
      </c>
      <c r="B19" s="170" t="s">
        <v>87</v>
      </c>
      <c r="C19" s="192" t="s">
        <v>28</v>
      </c>
      <c r="D19" s="171"/>
      <c r="E19" s="172"/>
      <c r="F19" s="173"/>
      <c r="G19" s="173">
        <f>SUMIF(AG20:AG33,"&lt;&gt;NOR",G20:G33)</f>
        <v>0</v>
      </c>
      <c r="H19" s="173"/>
      <c r="I19" s="173">
        <f>SUM(I20:I33)</f>
        <v>0</v>
      </c>
      <c r="J19" s="173"/>
      <c r="K19" s="173">
        <f>SUM(K20:K33)</f>
        <v>0</v>
      </c>
      <c r="L19" s="173"/>
      <c r="M19" s="173">
        <f>SUM(M20:M33)</f>
        <v>0</v>
      </c>
      <c r="N19" s="172"/>
      <c r="O19" s="172">
        <f>SUM(O20:O33)</f>
        <v>0</v>
      </c>
      <c r="P19" s="172"/>
      <c r="Q19" s="172">
        <f>SUM(Q20:Q33)</f>
        <v>0</v>
      </c>
      <c r="R19" s="173"/>
      <c r="S19" s="173"/>
      <c r="T19" s="174"/>
      <c r="U19" s="168"/>
      <c r="V19" s="168">
        <f>SUM(V20:V33)</f>
        <v>0</v>
      </c>
      <c r="W19" s="168"/>
      <c r="X19" s="168"/>
      <c r="Y19" s="168"/>
      <c r="AG19" t="s">
        <v>116</v>
      </c>
    </row>
    <row r="20" spans="1:60" outlineLevel="1" x14ac:dyDescent="0.2">
      <c r="A20" s="176">
        <v>6</v>
      </c>
      <c r="B20" s="177" t="s">
        <v>445</v>
      </c>
      <c r="C20" s="193" t="s">
        <v>446</v>
      </c>
      <c r="D20" s="178" t="s">
        <v>429</v>
      </c>
      <c r="E20" s="179">
        <v>1</v>
      </c>
      <c r="F20" s="180"/>
      <c r="G20" s="181">
        <f>ROUND(E20*F20,2)</f>
        <v>0</v>
      </c>
      <c r="H20" s="180"/>
      <c r="I20" s="181">
        <f>ROUND(E20*H20,2)</f>
        <v>0</v>
      </c>
      <c r="J20" s="180"/>
      <c r="K20" s="181">
        <f>ROUND(E20*J20,2)</f>
        <v>0</v>
      </c>
      <c r="L20" s="181">
        <v>21</v>
      </c>
      <c r="M20" s="181">
        <f>G20*(1+L20/100)</f>
        <v>0</v>
      </c>
      <c r="N20" s="179">
        <v>0</v>
      </c>
      <c r="O20" s="179">
        <f>ROUND(E20*N20,2)</f>
        <v>0</v>
      </c>
      <c r="P20" s="179">
        <v>0</v>
      </c>
      <c r="Q20" s="179">
        <f>ROUND(E20*P20,2)</f>
        <v>0</v>
      </c>
      <c r="R20" s="181"/>
      <c r="S20" s="181" t="s">
        <v>121</v>
      </c>
      <c r="T20" s="182" t="s">
        <v>423</v>
      </c>
      <c r="U20" s="160">
        <v>0</v>
      </c>
      <c r="V20" s="160">
        <f>ROUND(E20*U20,2)</f>
        <v>0</v>
      </c>
      <c r="W20" s="160"/>
      <c r="X20" s="160" t="s">
        <v>430</v>
      </c>
      <c r="Y20" s="160" t="s">
        <v>123</v>
      </c>
      <c r="Z20" s="149"/>
      <c r="AA20" s="149"/>
      <c r="AB20" s="149"/>
      <c r="AC20" s="149"/>
      <c r="AD20" s="149"/>
      <c r="AE20" s="149"/>
      <c r="AF20" s="149"/>
      <c r="AG20" s="149" t="s">
        <v>431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2" x14ac:dyDescent="0.2">
      <c r="A21" s="156"/>
      <c r="B21" s="157"/>
      <c r="C21" s="259" t="s">
        <v>447</v>
      </c>
      <c r="D21" s="260"/>
      <c r="E21" s="260"/>
      <c r="F21" s="260"/>
      <c r="G21" s="260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49"/>
      <c r="AA21" s="149"/>
      <c r="AB21" s="149"/>
      <c r="AC21" s="149"/>
      <c r="AD21" s="149"/>
      <c r="AE21" s="149"/>
      <c r="AF21" s="149"/>
      <c r="AG21" s="149" t="s">
        <v>236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6">
        <v>7</v>
      </c>
      <c r="B22" s="177" t="s">
        <v>448</v>
      </c>
      <c r="C22" s="193" t="s">
        <v>449</v>
      </c>
      <c r="D22" s="178" t="s">
        <v>429</v>
      </c>
      <c r="E22" s="179">
        <v>1</v>
      </c>
      <c r="F22" s="180"/>
      <c r="G22" s="181">
        <f>ROUND(E22*F22,2)</f>
        <v>0</v>
      </c>
      <c r="H22" s="180"/>
      <c r="I22" s="181">
        <f>ROUND(E22*H22,2)</f>
        <v>0</v>
      </c>
      <c r="J22" s="180"/>
      <c r="K22" s="181">
        <f>ROUND(E22*J22,2)</f>
        <v>0</v>
      </c>
      <c r="L22" s="181">
        <v>21</v>
      </c>
      <c r="M22" s="181">
        <f>G22*(1+L22/100)</f>
        <v>0</v>
      </c>
      <c r="N22" s="179">
        <v>0</v>
      </c>
      <c r="O22" s="179">
        <f>ROUND(E22*N22,2)</f>
        <v>0</v>
      </c>
      <c r="P22" s="179">
        <v>0</v>
      </c>
      <c r="Q22" s="179">
        <f>ROUND(E22*P22,2)</f>
        <v>0</v>
      </c>
      <c r="R22" s="181"/>
      <c r="S22" s="181" t="s">
        <v>121</v>
      </c>
      <c r="T22" s="182" t="s">
        <v>423</v>
      </c>
      <c r="U22" s="160">
        <v>0</v>
      </c>
      <c r="V22" s="160">
        <f>ROUND(E22*U22,2)</f>
        <v>0</v>
      </c>
      <c r="W22" s="160"/>
      <c r="X22" s="160" t="s">
        <v>430</v>
      </c>
      <c r="Y22" s="160" t="s">
        <v>123</v>
      </c>
      <c r="Z22" s="149"/>
      <c r="AA22" s="149"/>
      <c r="AB22" s="149"/>
      <c r="AC22" s="149"/>
      <c r="AD22" s="149"/>
      <c r="AE22" s="149"/>
      <c r="AF22" s="149"/>
      <c r="AG22" s="149" t="s">
        <v>431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ht="33.75" outlineLevel="2" x14ac:dyDescent="0.2">
      <c r="A23" s="156"/>
      <c r="B23" s="157"/>
      <c r="C23" s="259" t="s">
        <v>450</v>
      </c>
      <c r="D23" s="260"/>
      <c r="E23" s="260"/>
      <c r="F23" s="260"/>
      <c r="G23" s="2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49"/>
      <c r="AA23" s="149"/>
      <c r="AB23" s="149"/>
      <c r="AC23" s="149"/>
      <c r="AD23" s="149"/>
      <c r="AE23" s="149"/>
      <c r="AF23" s="149"/>
      <c r="AG23" s="149" t="s">
        <v>236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83" t="str">
        <f>C23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6">
        <v>8</v>
      </c>
      <c r="B24" s="177" t="s">
        <v>451</v>
      </c>
      <c r="C24" s="193" t="s">
        <v>452</v>
      </c>
      <c r="D24" s="178" t="s">
        <v>429</v>
      </c>
      <c r="E24" s="179">
        <v>1</v>
      </c>
      <c r="F24" s="180"/>
      <c r="G24" s="181">
        <f>ROUND(E24*F24,2)</f>
        <v>0</v>
      </c>
      <c r="H24" s="180"/>
      <c r="I24" s="181">
        <f>ROUND(E24*H24,2)</f>
        <v>0</v>
      </c>
      <c r="J24" s="180"/>
      <c r="K24" s="181">
        <f>ROUND(E24*J24,2)</f>
        <v>0</v>
      </c>
      <c r="L24" s="181">
        <v>21</v>
      </c>
      <c r="M24" s="181">
        <f>G24*(1+L24/100)</f>
        <v>0</v>
      </c>
      <c r="N24" s="179">
        <v>0</v>
      </c>
      <c r="O24" s="179">
        <f>ROUND(E24*N24,2)</f>
        <v>0</v>
      </c>
      <c r="P24" s="179">
        <v>0</v>
      </c>
      <c r="Q24" s="179">
        <f>ROUND(E24*P24,2)</f>
        <v>0</v>
      </c>
      <c r="R24" s="181"/>
      <c r="S24" s="181" t="s">
        <v>121</v>
      </c>
      <c r="T24" s="182" t="s">
        <v>423</v>
      </c>
      <c r="U24" s="160">
        <v>0</v>
      </c>
      <c r="V24" s="160">
        <f>ROUND(E24*U24,2)</f>
        <v>0</v>
      </c>
      <c r="W24" s="160"/>
      <c r="X24" s="160" t="s">
        <v>430</v>
      </c>
      <c r="Y24" s="160" t="s">
        <v>123</v>
      </c>
      <c r="Z24" s="149"/>
      <c r="AA24" s="149"/>
      <c r="AB24" s="149"/>
      <c r="AC24" s="149"/>
      <c r="AD24" s="149"/>
      <c r="AE24" s="149"/>
      <c r="AF24" s="149"/>
      <c r="AG24" s="149" t="s">
        <v>431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ht="22.5" outlineLevel="2" x14ac:dyDescent="0.2">
      <c r="A25" s="156"/>
      <c r="B25" s="157"/>
      <c r="C25" s="259" t="s">
        <v>453</v>
      </c>
      <c r="D25" s="260"/>
      <c r="E25" s="260"/>
      <c r="F25" s="260"/>
      <c r="G25" s="2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49"/>
      <c r="AA25" s="149"/>
      <c r="AB25" s="149"/>
      <c r="AC25" s="149"/>
      <c r="AD25" s="149"/>
      <c r="AE25" s="149"/>
      <c r="AF25" s="149"/>
      <c r="AG25" s="149" t="s">
        <v>236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83" t="str">
        <f>C25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6">
        <v>9</v>
      </c>
      <c r="B26" s="177" t="s">
        <v>454</v>
      </c>
      <c r="C26" s="193" t="s">
        <v>455</v>
      </c>
      <c r="D26" s="178" t="s">
        <v>429</v>
      </c>
      <c r="E26" s="179">
        <v>1</v>
      </c>
      <c r="F26" s="180"/>
      <c r="G26" s="181">
        <f>ROUND(E26*F26,2)</f>
        <v>0</v>
      </c>
      <c r="H26" s="180"/>
      <c r="I26" s="181">
        <f>ROUND(E26*H26,2)</f>
        <v>0</v>
      </c>
      <c r="J26" s="180"/>
      <c r="K26" s="181">
        <f>ROUND(E26*J26,2)</f>
        <v>0</v>
      </c>
      <c r="L26" s="181">
        <v>21</v>
      </c>
      <c r="M26" s="181">
        <f>G26*(1+L26/100)</f>
        <v>0</v>
      </c>
      <c r="N26" s="179">
        <v>0</v>
      </c>
      <c r="O26" s="179">
        <f>ROUND(E26*N26,2)</f>
        <v>0</v>
      </c>
      <c r="P26" s="179">
        <v>0</v>
      </c>
      <c r="Q26" s="179">
        <f>ROUND(E26*P26,2)</f>
        <v>0</v>
      </c>
      <c r="R26" s="181"/>
      <c r="S26" s="181" t="s">
        <v>121</v>
      </c>
      <c r="T26" s="182" t="s">
        <v>423</v>
      </c>
      <c r="U26" s="160">
        <v>0</v>
      </c>
      <c r="V26" s="160">
        <f>ROUND(E26*U26,2)</f>
        <v>0</v>
      </c>
      <c r="W26" s="160"/>
      <c r="X26" s="160" t="s">
        <v>430</v>
      </c>
      <c r="Y26" s="160" t="s">
        <v>123</v>
      </c>
      <c r="Z26" s="149"/>
      <c r="AA26" s="149"/>
      <c r="AB26" s="149"/>
      <c r="AC26" s="149"/>
      <c r="AD26" s="149"/>
      <c r="AE26" s="149"/>
      <c r="AF26" s="149"/>
      <c r="AG26" s="149" t="s">
        <v>431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ht="33.75" outlineLevel="2" x14ac:dyDescent="0.2">
      <c r="A27" s="156"/>
      <c r="B27" s="157"/>
      <c r="C27" s="259" t="s">
        <v>456</v>
      </c>
      <c r="D27" s="260"/>
      <c r="E27" s="260"/>
      <c r="F27" s="260"/>
      <c r="G27" s="2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49"/>
      <c r="AA27" s="149"/>
      <c r="AB27" s="149"/>
      <c r="AC27" s="149"/>
      <c r="AD27" s="149"/>
      <c r="AE27" s="149"/>
      <c r="AF27" s="149"/>
      <c r="AG27" s="149" t="s">
        <v>236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83" t="str">
        <f>C27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76">
        <v>10</v>
      </c>
      <c r="B28" s="177" t="s">
        <v>457</v>
      </c>
      <c r="C28" s="193" t="s">
        <v>458</v>
      </c>
      <c r="D28" s="178" t="s">
        <v>429</v>
      </c>
      <c r="E28" s="179">
        <v>1</v>
      </c>
      <c r="F28" s="180"/>
      <c r="G28" s="181">
        <f>ROUND(E28*F28,2)</f>
        <v>0</v>
      </c>
      <c r="H28" s="180"/>
      <c r="I28" s="181">
        <f>ROUND(E28*H28,2)</f>
        <v>0</v>
      </c>
      <c r="J28" s="180"/>
      <c r="K28" s="181">
        <f>ROUND(E28*J28,2)</f>
        <v>0</v>
      </c>
      <c r="L28" s="181">
        <v>21</v>
      </c>
      <c r="M28" s="181">
        <f>G28*(1+L28/100)</f>
        <v>0</v>
      </c>
      <c r="N28" s="179">
        <v>0</v>
      </c>
      <c r="O28" s="179">
        <f>ROUND(E28*N28,2)</f>
        <v>0</v>
      </c>
      <c r="P28" s="179">
        <v>0</v>
      </c>
      <c r="Q28" s="179">
        <f>ROUND(E28*P28,2)</f>
        <v>0</v>
      </c>
      <c r="R28" s="181"/>
      <c r="S28" s="181" t="s">
        <v>121</v>
      </c>
      <c r="T28" s="182" t="s">
        <v>423</v>
      </c>
      <c r="U28" s="160">
        <v>0</v>
      </c>
      <c r="V28" s="160">
        <f>ROUND(E28*U28,2)</f>
        <v>0</v>
      </c>
      <c r="W28" s="160"/>
      <c r="X28" s="160" t="s">
        <v>430</v>
      </c>
      <c r="Y28" s="160" t="s">
        <v>123</v>
      </c>
      <c r="Z28" s="149"/>
      <c r="AA28" s="149"/>
      <c r="AB28" s="149"/>
      <c r="AC28" s="149"/>
      <c r="AD28" s="149"/>
      <c r="AE28" s="149"/>
      <c r="AF28" s="149"/>
      <c r="AG28" s="149" t="s">
        <v>431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 x14ac:dyDescent="0.2">
      <c r="A29" s="156"/>
      <c r="B29" s="157"/>
      <c r="C29" s="259" t="s">
        <v>459</v>
      </c>
      <c r="D29" s="260"/>
      <c r="E29" s="260"/>
      <c r="F29" s="260"/>
      <c r="G29" s="2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49"/>
      <c r="AA29" s="149"/>
      <c r="AB29" s="149"/>
      <c r="AC29" s="149"/>
      <c r="AD29" s="149"/>
      <c r="AE29" s="149"/>
      <c r="AF29" s="149"/>
      <c r="AG29" s="149" t="s">
        <v>236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83" t="str">
        <f>C29</f>
        <v>Náklady zhotovitele, které vzniknou v souvislosti s povinnostmi zhotovitele při předání a převzetí díla.</v>
      </c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76">
        <v>11</v>
      </c>
      <c r="B30" s="177" t="s">
        <v>460</v>
      </c>
      <c r="C30" s="193" t="s">
        <v>461</v>
      </c>
      <c r="D30" s="178" t="s">
        <v>429</v>
      </c>
      <c r="E30" s="179">
        <v>1</v>
      </c>
      <c r="F30" s="180"/>
      <c r="G30" s="181">
        <f>ROUND(E30*F30,2)</f>
        <v>0</v>
      </c>
      <c r="H30" s="180"/>
      <c r="I30" s="181">
        <f>ROUND(E30*H30,2)</f>
        <v>0</v>
      </c>
      <c r="J30" s="180"/>
      <c r="K30" s="181">
        <f>ROUND(E30*J30,2)</f>
        <v>0</v>
      </c>
      <c r="L30" s="181">
        <v>21</v>
      </c>
      <c r="M30" s="181">
        <f>G30*(1+L30/100)</f>
        <v>0</v>
      </c>
      <c r="N30" s="179">
        <v>0</v>
      </c>
      <c r="O30" s="179">
        <f>ROUND(E30*N30,2)</f>
        <v>0</v>
      </c>
      <c r="P30" s="179">
        <v>0</v>
      </c>
      <c r="Q30" s="179">
        <f>ROUND(E30*P30,2)</f>
        <v>0</v>
      </c>
      <c r="R30" s="181"/>
      <c r="S30" s="181" t="s">
        <v>121</v>
      </c>
      <c r="T30" s="182" t="s">
        <v>423</v>
      </c>
      <c r="U30" s="160">
        <v>0</v>
      </c>
      <c r="V30" s="160">
        <f>ROUND(E30*U30,2)</f>
        <v>0</v>
      </c>
      <c r="W30" s="160"/>
      <c r="X30" s="160" t="s">
        <v>430</v>
      </c>
      <c r="Y30" s="160" t="s">
        <v>123</v>
      </c>
      <c r="Z30" s="149"/>
      <c r="AA30" s="149"/>
      <c r="AB30" s="149"/>
      <c r="AC30" s="149"/>
      <c r="AD30" s="149"/>
      <c r="AE30" s="149"/>
      <c r="AF30" s="149"/>
      <c r="AG30" s="149" t="s">
        <v>431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2" x14ac:dyDescent="0.2">
      <c r="A31" s="156"/>
      <c r="B31" s="157"/>
      <c r="C31" s="259" t="s">
        <v>462</v>
      </c>
      <c r="D31" s="260"/>
      <c r="E31" s="260"/>
      <c r="F31" s="260"/>
      <c r="G31" s="2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49"/>
      <c r="AA31" s="149"/>
      <c r="AB31" s="149"/>
      <c r="AC31" s="149"/>
      <c r="AD31" s="149"/>
      <c r="AE31" s="149"/>
      <c r="AF31" s="149"/>
      <c r="AG31" s="149" t="s">
        <v>236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83" t="str">
        <f>C31</f>
        <v>Náklady na vyhotovení dokumentace skutečného provedení stavby a její předání objednateli v požadované formě a požadovaném počtu.</v>
      </c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76">
        <v>12</v>
      </c>
      <c r="B32" s="177" t="s">
        <v>463</v>
      </c>
      <c r="C32" s="193" t="s">
        <v>464</v>
      </c>
      <c r="D32" s="178" t="s">
        <v>429</v>
      </c>
      <c r="E32" s="179">
        <v>1</v>
      </c>
      <c r="F32" s="180"/>
      <c r="G32" s="181">
        <f>ROUND(E32*F32,2)</f>
        <v>0</v>
      </c>
      <c r="H32" s="180"/>
      <c r="I32" s="181">
        <f>ROUND(E32*H32,2)</f>
        <v>0</v>
      </c>
      <c r="J32" s="180"/>
      <c r="K32" s="181">
        <f>ROUND(E32*J32,2)</f>
        <v>0</v>
      </c>
      <c r="L32" s="181">
        <v>21</v>
      </c>
      <c r="M32" s="181">
        <f>G32*(1+L32/100)</f>
        <v>0</v>
      </c>
      <c r="N32" s="179">
        <v>0</v>
      </c>
      <c r="O32" s="179">
        <f>ROUND(E32*N32,2)</f>
        <v>0</v>
      </c>
      <c r="P32" s="179">
        <v>0</v>
      </c>
      <c r="Q32" s="179">
        <f>ROUND(E32*P32,2)</f>
        <v>0</v>
      </c>
      <c r="R32" s="181"/>
      <c r="S32" s="181" t="s">
        <v>121</v>
      </c>
      <c r="T32" s="182" t="s">
        <v>423</v>
      </c>
      <c r="U32" s="160">
        <v>0</v>
      </c>
      <c r="V32" s="160">
        <f>ROUND(E32*U32,2)</f>
        <v>0</v>
      </c>
      <c r="W32" s="160"/>
      <c r="X32" s="160" t="s">
        <v>430</v>
      </c>
      <c r="Y32" s="160" t="s">
        <v>123</v>
      </c>
      <c r="Z32" s="149"/>
      <c r="AA32" s="149"/>
      <c r="AB32" s="149"/>
      <c r="AC32" s="149"/>
      <c r="AD32" s="149"/>
      <c r="AE32" s="149"/>
      <c r="AF32" s="149"/>
      <c r="AG32" s="149" t="s">
        <v>431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2" x14ac:dyDescent="0.2">
      <c r="A33" s="156"/>
      <c r="B33" s="157"/>
      <c r="C33" s="259" t="s">
        <v>465</v>
      </c>
      <c r="D33" s="260"/>
      <c r="E33" s="260"/>
      <c r="F33" s="260"/>
      <c r="G33" s="260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60"/>
      <c r="Z33" s="149"/>
      <c r="AA33" s="149"/>
      <c r="AB33" s="149"/>
      <c r="AC33" s="149"/>
      <c r="AD33" s="149"/>
      <c r="AE33" s="149"/>
      <c r="AF33" s="149"/>
      <c r="AG33" s="149" t="s">
        <v>236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83" t="str">
        <f>C33</f>
        <v>Náklady na provedení skutečného zaměření stavby v rozsahu nezbytném pro zápis změny do katastru nemovitostí.</v>
      </c>
      <c r="BB33" s="149"/>
      <c r="BC33" s="149"/>
      <c r="BD33" s="149"/>
      <c r="BE33" s="149"/>
      <c r="BF33" s="149"/>
      <c r="BG33" s="149"/>
      <c r="BH33" s="149"/>
    </row>
    <row r="34" spans="1:60" x14ac:dyDescent="0.2">
      <c r="A34" s="3"/>
      <c r="B34" s="4"/>
      <c r="C34" s="200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v>12</v>
      </c>
      <c r="AF34">
        <v>21</v>
      </c>
      <c r="AG34" t="s">
        <v>101</v>
      </c>
    </row>
    <row r="35" spans="1:60" x14ac:dyDescent="0.2">
      <c r="A35" s="152"/>
      <c r="B35" s="153" t="s">
        <v>29</v>
      </c>
      <c r="C35" s="201"/>
      <c r="D35" s="154"/>
      <c r="E35" s="155"/>
      <c r="F35" s="155"/>
      <c r="G35" s="175">
        <f>G8+G19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f>SUMIF(L7:L33,AE34,G7:G33)</f>
        <v>0</v>
      </c>
      <c r="AF35">
        <f>SUMIF(L7:L33,AF34,G7:G33)</f>
        <v>0</v>
      </c>
      <c r="AG35" t="s">
        <v>425</v>
      </c>
    </row>
    <row r="36" spans="1:60" x14ac:dyDescent="0.2">
      <c r="C36" s="202"/>
      <c r="D36" s="10"/>
      <c r="AG36" t="s">
        <v>426</v>
      </c>
    </row>
    <row r="37" spans="1:60" x14ac:dyDescent="0.2">
      <c r="D37" s="10"/>
    </row>
    <row r="38" spans="1:60" x14ac:dyDescent="0.2">
      <c r="D38" s="10"/>
    </row>
    <row r="39" spans="1:60" x14ac:dyDescent="0.2">
      <c r="D39" s="10"/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04+O5YSlUu80kDosrX9I3y7Ebhmev8St5Ifmb0wUY06up+2odUWu8dsYaqH9+KLVvm1wkmkglqlxOwAdixy7Ig==" saltValue="GR4xDVv+iB0IipHRvR2yUw==" spinCount="100000" sheet="1" formatRows="0"/>
  <mergeCells count="16">
    <mergeCell ref="C12:G12"/>
    <mergeCell ref="A1:G1"/>
    <mergeCell ref="C2:G2"/>
    <mergeCell ref="C3:G3"/>
    <mergeCell ref="C4:G4"/>
    <mergeCell ref="C10:G10"/>
    <mergeCell ref="C27:G27"/>
    <mergeCell ref="C29:G29"/>
    <mergeCell ref="C31:G31"/>
    <mergeCell ref="C33:G33"/>
    <mergeCell ref="C14:G14"/>
    <mergeCell ref="C16:G16"/>
    <mergeCell ref="C18:G18"/>
    <mergeCell ref="C21:G21"/>
    <mergeCell ref="C23:G23"/>
    <mergeCell ref="C25:G2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D.1.1 D.1.1.101 Pol</vt:lpstr>
      <vt:lpstr>D.1.1 VON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'D.1.1 D.1.1.101 Pol'!Názvy_tisku</vt:lpstr>
      <vt:lpstr>'D.1.1 VON Pol'!Názvy_tisku</vt:lpstr>
      <vt:lpstr>oadresa</vt:lpstr>
      <vt:lpstr>Stavba!Objednatel</vt:lpstr>
      <vt:lpstr>Stavba!Objekt</vt:lpstr>
      <vt:lpstr>'D.1.1 D.1.1.101 Pol'!Oblast_tisku</vt:lpstr>
      <vt:lpstr>'D.1.1 VON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Dokulilová Hana, Bc.</dc:creator>
  <cp:lastModifiedBy>Trnková Monika, Bc.</cp:lastModifiedBy>
  <cp:lastPrinted>2019-03-19T12:27:02Z</cp:lastPrinted>
  <dcterms:created xsi:type="dcterms:W3CDTF">2009-04-08T07:15:50Z</dcterms:created>
  <dcterms:modified xsi:type="dcterms:W3CDTF">2025-10-21T05:31:20Z</dcterms:modified>
</cp:coreProperties>
</file>